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unidir/Direction/Fondations/8. COMMISSIONS, FONDATIONS, HONNEURS ET PRIX/8.020 Gestion_fonds_et_fondations/010_Fondation_Herbette/040_Communication_promotion/01_Site_internet/"/>
    </mc:Choice>
  </mc:AlternateContent>
  <xr:revisionPtr revIDLastSave="0" documentId="13_ncr:1_{D57EF9B1-3CAB-3049-82BB-D9094C6E1ED1}" xr6:coauthVersionLast="47" xr6:coauthVersionMax="47" xr10:uidLastSave="{00000000-0000-0000-0000-000000000000}"/>
  <bookViews>
    <workbookView xWindow="-37140" yWindow="2080" windowWidth="33580" windowHeight="20020" xr2:uid="{00000000-000D-0000-FFFF-FFFF00000000}"/>
  </bookViews>
  <sheets>
    <sheet name="CHARGES" sheetId="1" r:id="rId1"/>
    <sheet name="11.11.2013 a" sheetId="2" state="hidden" r:id="rId2"/>
  </sheets>
  <definedNames>
    <definedName name="_xlnm.Print_Area" localSheetId="1">'11.11.2013 a'!$A$1:$F$63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B13" i="1"/>
  <c r="B17" i="1"/>
  <c r="B21" i="1"/>
  <c r="B25" i="1"/>
  <c r="B29" i="1"/>
  <c r="B38" i="1"/>
  <c r="B42" i="1"/>
  <c r="F38" i="2"/>
  <c r="F37" i="2" s="1"/>
  <c r="F12" i="2"/>
  <c r="F10" i="2" s="1"/>
  <c r="F45" i="2" s="1"/>
  <c r="F47" i="2" s="1"/>
  <c r="F15" i="2"/>
  <c r="F16" i="2"/>
  <c r="F23" i="2"/>
  <c r="F24" i="2"/>
  <c r="F19" i="2"/>
  <c r="F33" i="2"/>
  <c r="F42" i="2"/>
  <c r="D37" i="2"/>
  <c r="C38" i="2"/>
  <c r="C37" i="2" s="1"/>
  <c r="E12" i="2"/>
  <c r="E10" i="2" s="1"/>
  <c r="B42" i="2"/>
  <c r="D33" i="2"/>
  <c r="E33" i="2"/>
  <c r="E19" i="2"/>
  <c r="D4" i="2"/>
  <c r="E4" i="2"/>
  <c r="F4" i="2"/>
  <c r="D7" i="2"/>
  <c r="F7" i="2"/>
  <c r="D42" i="2"/>
  <c r="E61" i="2"/>
  <c r="F61" i="2"/>
  <c r="B61" i="2"/>
  <c r="B37" i="2"/>
  <c r="B10" i="2"/>
  <c r="B19" i="2"/>
  <c r="B45" i="2"/>
  <c r="B47" i="2" s="1"/>
  <c r="B6" i="2"/>
  <c r="B4" i="2"/>
  <c r="B7" i="2" s="1"/>
  <c r="C22" i="2"/>
  <c r="C21" i="2"/>
  <c r="C19" i="2" s="1"/>
  <c r="C61" i="2"/>
  <c r="D58" i="2"/>
  <c r="D61" i="2" s="1"/>
  <c r="C42" i="2"/>
  <c r="C33" i="2"/>
  <c r="D16" i="2"/>
  <c r="D24" i="2"/>
  <c r="D23" i="2"/>
  <c r="D19" i="2"/>
  <c r="D15" i="2"/>
  <c r="D12" i="2"/>
  <c r="D10" i="2"/>
  <c r="D45" i="2" s="1"/>
  <c r="D47" i="2" s="1"/>
  <c r="C10" i="2"/>
  <c r="C45" i="2" s="1"/>
  <c r="C47" i="2" s="1"/>
  <c r="C4" i="2"/>
  <c r="C7" i="2"/>
  <c r="B33" i="1" l="1"/>
  <c r="B35" i="1" s="1"/>
  <c r="B46" i="1"/>
  <c r="I39" i="2"/>
  <c r="J44" i="2"/>
  <c r="B48" i="1" l="1"/>
</calcChain>
</file>

<file path=xl/sharedStrings.xml><?xml version="1.0" encoding="utf-8"?>
<sst xmlns="http://schemas.openxmlformats.org/spreadsheetml/2006/main" count="76" uniqueCount="75">
  <si>
    <t>1. Jetons de présence</t>
  </si>
  <si>
    <t>comptes 2012</t>
  </si>
  <si>
    <t>Budget 2013</t>
  </si>
  <si>
    <t>Indemnités et frais forfaitaires</t>
  </si>
  <si>
    <t>charges sociales</t>
  </si>
  <si>
    <t>TOTAL SALAIRES + CHARGES SOCIALES</t>
  </si>
  <si>
    <t>AUTRES CHARGES</t>
  </si>
  <si>
    <t>2. Honoraires</t>
  </si>
  <si>
    <t xml:space="preserve">Terdima forfait </t>
  </si>
  <si>
    <t>PWC</t>
  </si>
  <si>
    <t>3. Charges d'administration</t>
  </si>
  <si>
    <t>Affranchissement lettres, colis</t>
  </si>
  <si>
    <t>photocopies et impressions</t>
  </si>
  <si>
    <t>papeterie</t>
  </si>
  <si>
    <t>4. Marketing</t>
  </si>
  <si>
    <t>5. Distribution</t>
  </si>
  <si>
    <t>distribution</t>
  </si>
  <si>
    <t>Bourse FCBM pour le talent et la créativité</t>
  </si>
  <si>
    <t>6. Attribution</t>
  </si>
  <si>
    <t>Versement à réserve</t>
  </si>
  <si>
    <t>TOTAL AUTRES CHARGES</t>
  </si>
  <si>
    <t>CHARGES SOCIALES</t>
  </si>
  <si>
    <t>Charges d'exploitation</t>
  </si>
  <si>
    <t>TOTAL CHARGES D'EXPLOITATION</t>
  </si>
  <si>
    <t>Produits</t>
  </si>
  <si>
    <t>6. Allocations versée par la SC</t>
  </si>
  <si>
    <t>7. Autres produits</t>
  </si>
  <si>
    <t>remboursement impôts anticipés</t>
  </si>
  <si>
    <t>20 dossiers supplémentaires</t>
  </si>
  <si>
    <t>résultat sur placement c/o Riviera finance =550 kf *4.5%</t>
  </si>
  <si>
    <t>Rbt AVS acomptes 2013 1.1 au 30.2013</t>
  </si>
  <si>
    <t>ASF</t>
  </si>
  <si>
    <t>Registre du commerce</t>
  </si>
  <si>
    <t>Base de données (maintenance)</t>
  </si>
  <si>
    <t>Résultat sur titres</t>
  </si>
  <si>
    <t>Produits des liquidités</t>
  </si>
  <si>
    <t>Produits des placements</t>
  </si>
  <si>
    <t>Frais divers divers</t>
  </si>
  <si>
    <t>Frais divers (site Internet)</t>
  </si>
  <si>
    <t>Matériel de bureau + copies/impressions + affranchissement + téléphonie</t>
  </si>
  <si>
    <t>Téléphonie sous honoraires en 2012</t>
  </si>
  <si>
    <t>Espace de stockage archives sous honoraires en 2012</t>
  </si>
  <si>
    <t>Matériel de représentation (graphisme et production) sous frais divers en 2012</t>
  </si>
  <si>
    <t xml:space="preserve">Autres </t>
  </si>
  <si>
    <t>TOTAL PRODUITS</t>
  </si>
  <si>
    <t>comptes 2011</t>
  </si>
  <si>
    <t>Honoraires</t>
  </si>
  <si>
    <t>Frais financiers</t>
  </si>
  <si>
    <t>projets spéciaux 2013</t>
  </si>
  <si>
    <t>Budget 2014</t>
  </si>
  <si>
    <t>Comptes 2013</t>
  </si>
  <si>
    <t>Riviera finance Commission trimestrielle de gestion (Frs 409.-*3) pour n1 (2013)</t>
  </si>
  <si>
    <t>Riviera finance honoraires de gestion 550 Kf *.65%  pour n1 (2013)</t>
  </si>
  <si>
    <t>FCBM Budget 2013-2014</t>
  </si>
  <si>
    <t>dissolution partielle de la réserve pour régularisation des octrois (2900) 
pour régularisation distribution de l'allocation annuelle  (4000)</t>
  </si>
  <si>
    <t>Charges</t>
  </si>
  <si>
    <t>Version du 11.10.2013</t>
  </si>
  <si>
    <t>Année d'exploitation</t>
  </si>
  <si>
    <t>4. Acquisition de matériel</t>
  </si>
  <si>
    <t>2. Transports</t>
  </si>
  <si>
    <t>Traductions, fiduciaire, tests en laboratoires, etc.</t>
  </si>
  <si>
    <t>1. Honoraires/factures prestataires</t>
  </si>
  <si>
    <t>Sources de financement</t>
  </si>
  <si>
    <t>Montant total de la requête</t>
  </si>
  <si>
    <t>20XX</t>
  </si>
  <si>
    <t>Autres charges</t>
  </si>
  <si>
    <t>8. Autres sources de financement</t>
  </si>
  <si>
    <t>Total des produits</t>
  </si>
  <si>
    <t>6. Divers</t>
  </si>
  <si>
    <t>Nom du responsable du projet</t>
  </si>
  <si>
    <t>Total des autres charges</t>
  </si>
  <si>
    <t>Total des charges d'exploitation</t>
  </si>
  <si>
    <t>7. Dons institutions</t>
  </si>
  <si>
    <t xml:space="preserve">Total honoraires/factures prestataires </t>
  </si>
  <si>
    <t>5. Herbergement, assurances, nourriture (voir form. per diem),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</si>
</sst>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0" fillId="3" borderId="3" xfId="0" applyFill="1" applyBorder="1"/>
    <xf numFmtId="4" fontId="0" fillId="3" borderId="12" xfId="0" applyNumberFormat="1" applyFill="1" applyBorder="1"/>
    <xf numFmtId="0" fontId="0" fillId="3" borderId="0" xfId="0" applyFill="1"/>
    <xf numFmtId="4" fontId="0" fillId="3" borderId="0" xfId="0" applyNumberForma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4" fontId="1" fillId="3" borderId="12" xfId="0" applyNumberFormat="1" applyFont="1" applyFill="1" applyBorder="1"/>
    <xf numFmtId="0" fontId="1" fillId="3" borderId="5" xfId="0" applyFont="1" applyFill="1" applyBorder="1"/>
    <xf numFmtId="4" fontId="1" fillId="3" borderId="1" xfId="0" applyNumberFormat="1" applyFont="1" applyFill="1" applyBorder="1"/>
    <xf numFmtId="0" fontId="1" fillId="3" borderId="3" xfId="0" applyFont="1" applyFill="1" applyBorder="1"/>
    <xf numFmtId="0" fontId="1" fillId="3" borderId="7" xfId="0" applyFont="1" applyFill="1" applyBorder="1"/>
    <xf numFmtId="4" fontId="1" fillId="3" borderId="14" xfId="0" applyNumberFormat="1" applyFont="1" applyFill="1" applyBorder="1"/>
    <xf numFmtId="4" fontId="1" fillId="3" borderId="16" xfId="0" applyNumberFormat="1" applyFont="1" applyFill="1" applyBorder="1"/>
    <xf numFmtId="4" fontId="0" fillId="3" borderId="16" xfId="0" applyNumberFormat="1" applyFill="1" applyBorder="1"/>
    <xf numFmtId="4" fontId="1" fillId="3" borderId="17" xfId="0" applyNumberFormat="1" applyFont="1" applyFill="1" applyBorder="1"/>
    <xf numFmtId="4" fontId="1" fillId="3" borderId="19" xfId="0" applyNumberFormat="1" applyFont="1" applyFill="1" applyBorder="1"/>
    <xf numFmtId="0" fontId="1" fillId="3" borderId="9" xfId="0" applyFont="1" applyFill="1" applyBorder="1"/>
    <xf numFmtId="0" fontId="0" fillId="3" borderId="4" xfId="0" applyFill="1" applyBorder="1"/>
    <xf numFmtId="0" fontId="0" fillId="3" borderId="11" xfId="0" applyFill="1" applyBorder="1"/>
    <xf numFmtId="4" fontId="1" fillId="3" borderId="18" xfId="0" applyNumberFormat="1" applyFont="1" applyFill="1" applyBorder="1"/>
    <xf numFmtId="4" fontId="0" fillId="3" borderId="15" xfId="0" applyNumberFormat="1" applyFill="1" applyBorder="1"/>
    <xf numFmtId="4" fontId="1" fillId="3" borderId="21" xfId="0" applyNumberFormat="1" applyFont="1" applyFill="1" applyBorder="1"/>
    <xf numFmtId="4" fontId="1" fillId="3" borderId="22" xfId="0" applyNumberFormat="1" applyFont="1" applyFill="1" applyBorder="1"/>
    <xf numFmtId="4" fontId="0" fillId="3" borderId="23" xfId="0" applyNumberFormat="1" applyFill="1" applyBorder="1"/>
    <xf numFmtId="4" fontId="1" fillId="3" borderId="23" xfId="0" applyNumberFormat="1" applyFont="1" applyFill="1" applyBorder="1"/>
    <xf numFmtId="0" fontId="0" fillId="3" borderId="23" xfId="0" applyFill="1" applyBorder="1"/>
    <xf numFmtId="4" fontId="1" fillId="3" borderId="24" xfId="0" applyNumberFormat="1" applyFont="1" applyFill="1" applyBorder="1"/>
    <xf numFmtId="4" fontId="0" fillId="3" borderId="20" xfId="0" applyNumberFormat="1" applyFill="1" applyBorder="1"/>
    <xf numFmtId="4" fontId="1" fillId="3" borderId="13" xfId="0" applyNumberFormat="1" applyFont="1" applyFill="1" applyBorder="1"/>
    <xf numFmtId="4" fontId="0" fillId="3" borderId="2" xfId="0" applyNumberFormat="1" applyFill="1" applyBorder="1"/>
    <xf numFmtId="4" fontId="0" fillId="3" borderId="3" xfId="0" applyNumberFormat="1" applyFill="1" applyBorder="1"/>
    <xf numFmtId="0" fontId="0" fillId="3" borderId="3" xfId="0" applyFill="1" applyBorder="1" applyAlignment="1">
      <alignment wrapText="1"/>
    </xf>
    <xf numFmtId="4" fontId="1" fillId="3" borderId="25" xfId="0" applyNumberFormat="1" applyFont="1" applyFill="1" applyBorder="1"/>
    <xf numFmtId="4" fontId="1" fillId="3" borderId="26" xfId="0" applyNumberFormat="1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5" xfId="0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6" fillId="0" borderId="27" xfId="0" applyNumberFormat="1" applyFont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4" fontId="7" fillId="0" borderId="29" xfId="0" applyNumberFormat="1" applyFont="1" applyBorder="1" applyAlignment="1">
      <alignment vertical="center"/>
    </xf>
    <xf numFmtId="4" fontId="6" fillId="0" borderId="4" xfId="0" quotePrefix="1" applyNumberFormat="1" applyFont="1" applyBorder="1" applyAlignment="1">
      <alignment vertical="center"/>
    </xf>
    <xf numFmtId="0" fontId="7" fillId="2" borderId="29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4" fontId="7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8" fillId="0" borderId="27" xfId="0" applyFont="1" applyBorder="1" applyAlignment="1">
      <alignment horizontal="left" vertical="center"/>
    </xf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tabSelected="1" zoomScale="140" zoomScaleNormal="140" workbookViewId="0">
      <selection activeCell="A37" sqref="A37"/>
    </sheetView>
  </sheetViews>
  <sheetFormatPr baseColWidth="10" defaultRowHeight="13" x14ac:dyDescent="0.2"/>
  <cols>
    <col min="1" max="1" width="67.6640625" style="36" customWidth="1"/>
    <col min="2" max="2" width="15.6640625" style="43" customWidth="1"/>
    <col min="3" max="3" width="12.5" style="43" bestFit="1" customWidth="1"/>
    <col min="4" max="16384" width="10.83203125" style="36"/>
  </cols>
  <sheetData>
    <row r="1" spans="1:4" ht="20" customHeight="1" x14ac:dyDescent="0.2">
      <c r="A1" s="61" t="s">
        <v>69</v>
      </c>
      <c r="B1" s="62"/>
      <c r="C1" s="35"/>
    </row>
    <row r="2" spans="1:4" ht="20" customHeight="1" x14ac:dyDescent="0.2">
      <c r="A2" s="63"/>
      <c r="B2" s="64"/>
      <c r="C2" s="35"/>
    </row>
    <row r="3" spans="1:4" ht="20" customHeight="1" x14ac:dyDescent="0.2">
      <c r="A3" s="59"/>
      <c r="B3" s="59"/>
      <c r="C3" s="35"/>
    </row>
    <row r="4" spans="1:4" ht="20" customHeight="1" x14ac:dyDescent="0.2">
      <c r="A4" s="59" t="s">
        <v>57</v>
      </c>
      <c r="B4" s="60" t="s">
        <v>64</v>
      </c>
      <c r="C4" s="35"/>
    </row>
    <row r="5" spans="1:4" ht="15" customHeight="1" x14ac:dyDescent="0.2">
      <c r="A5" s="59"/>
      <c r="B5" s="59"/>
      <c r="C5" s="35"/>
    </row>
    <row r="6" spans="1:4" ht="30" customHeight="1" thickBot="1" x14ac:dyDescent="0.25">
      <c r="A6" s="66" t="s">
        <v>22</v>
      </c>
      <c r="B6" s="57"/>
      <c r="C6" s="35"/>
    </row>
    <row r="7" spans="1:4" ht="20" customHeight="1" thickBot="1" x14ac:dyDescent="0.25">
      <c r="A7" s="50" t="s">
        <v>61</v>
      </c>
      <c r="B7" s="54"/>
      <c r="C7" s="35"/>
    </row>
    <row r="8" spans="1:4" ht="20" customHeight="1" x14ac:dyDescent="0.2">
      <c r="A8" s="37" t="s">
        <v>60</v>
      </c>
      <c r="B8" s="53"/>
      <c r="C8" s="35"/>
    </row>
    <row r="9" spans="1:4" ht="20" customHeight="1" x14ac:dyDescent="0.2">
      <c r="A9" s="46"/>
      <c r="B9" s="53"/>
      <c r="C9" s="35"/>
    </row>
    <row r="10" spans="1:4" ht="20" customHeight="1" thickBot="1" x14ac:dyDescent="0.25">
      <c r="A10" s="38"/>
      <c r="B10" s="53"/>
      <c r="C10" s="36"/>
    </row>
    <row r="11" spans="1:4" ht="20" customHeight="1" thickBot="1" x14ac:dyDescent="0.25">
      <c r="A11" s="51" t="s">
        <v>73</v>
      </c>
      <c r="B11" s="52">
        <f>SUM(B8:B10)</f>
        <v>0</v>
      </c>
      <c r="C11" s="35"/>
    </row>
    <row r="12" spans="1:4" ht="30" customHeight="1" x14ac:dyDescent="0.2">
      <c r="A12" s="40" t="s">
        <v>65</v>
      </c>
      <c r="B12" s="39"/>
      <c r="C12" s="36"/>
    </row>
    <row r="13" spans="1:4" ht="20" customHeight="1" x14ac:dyDescent="0.2">
      <c r="A13" s="41" t="s">
        <v>59</v>
      </c>
      <c r="B13" s="42">
        <f>SUM(B14:B16)</f>
        <v>0</v>
      </c>
      <c r="C13" s="36"/>
    </row>
    <row r="14" spans="1:4" ht="20" customHeight="1" x14ac:dyDescent="0.2">
      <c r="A14" s="38"/>
      <c r="B14" s="39"/>
      <c r="C14" s="36"/>
    </row>
    <row r="15" spans="1:4" ht="20" customHeight="1" x14ac:dyDescent="0.2">
      <c r="A15" s="38"/>
      <c r="B15" s="39"/>
      <c r="C15" s="36"/>
    </row>
    <row r="16" spans="1:4" ht="20" customHeight="1" x14ac:dyDescent="0.2">
      <c r="A16" s="38"/>
      <c r="B16" s="39"/>
      <c r="C16" s="36"/>
      <c r="D16" s="43"/>
    </row>
    <row r="17" spans="1:6" ht="20" customHeight="1" x14ac:dyDescent="0.2">
      <c r="A17" s="41" t="s">
        <v>10</v>
      </c>
      <c r="B17" s="42">
        <f>SUM(B18:B20)</f>
        <v>0</v>
      </c>
      <c r="C17" s="36"/>
    </row>
    <row r="18" spans="1:6" ht="20" customHeight="1" x14ac:dyDescent="0.2">
      <c r="A18" s="38"/>
      <c r="B18" s="39"/>
      <c r="C18" s="36"/>
    </row>
    <row r="19" spans="1:6" ht="20" customHeight="1" x14ac:dyDescent="0.2">
      <c r="A19" s="38"/>
      <c r="B19" s="39"/>
      <c r="C19" s="36"/>
    </row>
    <row r="20" spans="1:6" ht="20" customHeight="1" x14ac:dyDescent="0.2">
      <c r="A20" s="38"/>
      <c r="B20" s="39"/>
      <c r="C20" s="36"/>
      <c r="D20" s="43"/>
    </row>
    <row r="21" spans="1:6" ht="20" customHeight="1" x14ac:dyDescent="0.2">
      <c r="A21" s="41" t="s">
        <v>58</v>
      </c>
      <c r="B21" s="42">
        <f>SUM(B22:B24)</f>
        <v>0</v>
      </c>
      <c r="C21" s="36"/>
      <c r="D21" s="43"/>
    </row>
    <row r="22" spans="1:6" ht="20" customHeight="1" x14ac:dyDescent="0.2">
      <c r="A22" s="38"/>
      <c r="B22" s="39"/>
      <c r="C22" s="36"/>
      <c r="D22" s="43"/>
      <c r="F22" s="43"/>
    </row>
    <row r="23" spans="1:6" ht="20" customHeight="1" x14ac:dyDescent="0.2">
      <c r="A23" s="38"/>
      <c r="B23" s="39"/>
      <c r="C23" s="36"/>
      <c r="D23" s="43"/>
      <c r="F23" s="43"/>
    </row>
    <row r="24" spans="1:6" ht="20" customHeight="1" x14ac:dyDescent="0.2">
      <c r="A24" s="38"/>
      <c r="B24" s="39"/>
      <c r="C24" s="36"/>
      <c r="D24" s="43"/>
    </row>
    <row r="25" spans="1:6" ht="20" customHeight="1" x14ac:dyDescent="0.2">
      <c r="A25" s="41" t="s">
        <v>74</v>
      </c>
      <c r="B25" s="42">
        <f>SUM(B26:B28)</f>
        <v>0</v>
      </c>
      <c r="C25" s="36"/>
    </row>
    <row r="26" spans="1:6" ht="20" customHeight="1" x14ac:dyDescent="0.2">
      <c r="A26" s="38"/>
      <c r="B26" s="39"/>
      <c r="C26" s="36"/>
    </row>
    <row r="27" spans="1:6" ht="20" customHeight="1" x14ac:dyDescent="0.2">
      <c r="A27" s="38"/>
      <c r="B27" s="39"/>
      <c r="C27" s="36"/>
    </row>
    <row r="28" spans="1:6" ht="20" customHeight="1" x14ac:dyDescent="0.2">
      <c r="A28" s="38"/>
      <c r="B28" s="39"/>
      <c r="C28" s="36"/>
    </row>
    <row r="29" spans="1:6" ht="20" customHeight="1" x14ac:dyDescent="0.2">
      <c r="A29" s="41" t="s">
        <v>68</v>
      </c>
      <c r="B29" s="42">
        <f>SUM(B30:B32)</f>
        <v>0</v>
      </c>
      <c r="C29" s="36"/>
    </row>
    <row r="30" spans="1:6" ht="20" customHeight="1" x14ac:dyDescent="0.2">
      <c r="A30" s="40"/>
      <c r="B30" s="58"/>
      <c r="C30" s="36"/>
    </row>
    <row r="31" spans="1:6" ht="20" customHeight="1" x14ac:dyDescent="0.2">
      <c r="A31" s="38"/>
      <c r="B31" s="39"/>
      <c r="C31" s="36"/>
    </row>
    <row r="32" spans="1:6" ht="20" customHeight="1" x14ac:dyDescent="0.2">
      <c r="A32" s="38"/>
      <c r="B32" s="39"/>
      <c r="C32" s="36"/>
    </row>
    <row r="33" spans="1:3" ht="20" customHeight="1" x14ac:dyDescent="0.2">
      <c r="A33" s="44" t="s">
        <v>70</v>
      </c>
      <c r="B33" s="45">
        <f>SUM(B13+B17+B21+B25+B29)</f>
        <v>0</v>
      </c>
      <c r="C33" s="36"/>
    </row>
    <row r="34" spans="1:3" ht="20" customHeight="1" x14ac:dyDescent="0.2">
      <c r="A34" s="38"/>
      <c r="B34" s="39"/>
      <c r="C34" s="36"/>
    </row>
    <row r="35" spans="1:3" ht="20" customHeight="1" thickBot="1" x14ac:dyDescent="0.25">
      <c r="A35" s="47" t="s">
        <v>71</v>
      </c>
      <c r="B35" s="48">
        <f>SUM(B11+B33)</f>
        <v>0</v>
      </c>
      <c r="C35" s="36"/>
    </row>
    <row r="36" spans="1:3" ht="20" customHeight="1" x14ac:dyDescent="0.2">
      <c r="C36" s="36"/>
    </row>
    <row r="37" spans="1:3" ht="30" customHeight="1" thickBot="1" x14ac:dyDescent="0.25">
      <c r="A37" s="66" t="s">
        <v>62</v>
      </c>
      <c r="B37" s="49"/>
      <c r="C37" s="36"/>
    </row>
    <row r="38" spans="1:3" ht="20" customHeight="1" x14ac:dyDescent="0.2">
      <c r="A38" s="56" t="s">
        <v>72</v>
      </c>
      <c r="B38" s="55">
        <f>SUM(B39:B41)</f>
        <v>0</v>
      </c>
      <c r="C38" s="36"/>
    </row>
    <row r="39" spans="1:3" ht="20" customHeight="1" x14ac:dyDescent="0.2">
      <c r="A39" s="38"/>
      <c r="B39" s="39"/>
      <c r="C39" s="36"/>
    </row>
    <row r="40" spans="1:3" ht="20" customHeight="1" x14ac:dyDescent="0.2">
      <c r="A40" s="38"/>
      <c r="B40" s="39"/>
      <c r="C40" s="36"/>
    </row>
    <row r="41" spans="1:3" ht="20" customHeight="1" x14ac:dyDescent="0.2">
      <c r="A41" s="38"/>
      <c r="B41" s="39"/>
      <c r="C41" s="36"/>
    </row>
    <row r="42" spans="1:3" ht="20" customHeight="1" x14ac:dyDescent="0.2">
      <c r="A42" s="41" t="s">
        <v>66</v>
      </c>
      <c r="B42" s="42">
        <f>SUM(B43:B45)</f>
        <v>0</v>
      </c>
      <c r="C42" s="36"/>
    </row>
    <row r="43" spans="1:3" ht="20" customHeight="1" x14ac:dyDescent="0.2">
      <c r="A43" s="38"/>
      <c r="B43" s="39"/>
      <c r="C43" s="36"/>
    </row>
    <row r="44" spans="1:3" ht="20" customHeight="1" x14ac:dyDescent="0.2">
      <c r="A44" s="38"/>
      <c r="B44" s="39"/>
      <c r="C44" s="36"/>
    </row>
    <row r="45" spans="1:3" ht="20" customHeight="1" x14ac:dyDescent="0.2">
      <c r="A45" s="38"/>
      <c r="B45" s="39"/>
      <c r="C45" s="36"/>
    </row>
    <row r="46" spans="1:3" ht="30" customHeight="1" x14ac:dyDescent="0.2">
      <c r="A46" s="44" t="s">
        <v>67</v>
      </c>
      <c r="B46" s="45">
        <f>SUM(B38+B42)</f>
        <v>0</v>
      </c>
      <c r="C46" s="36"/>
    </row>
    <row r="47" spans="1:3" ht="20" customHeight="1" x14ac:dyDescent="0.2">
      <c r="A47" s="38"/>
      <c r="B47" s="39"/>
      <c r="C47" s="36"/>
    </row>
    <row r="48" spans="1:3" ht="30" customHeight="1" thickBot="1" x14ac:dyDescent="0.25">
      <c r="A48" s="47" t="s">
        <v>63</v>
      </c>
      <c r="B48" s="48">
        <f>B35-B46</f>
        <v>0</v>
      </c>
      <c r="C48" s="36"/>
    </row>
    <row r="49" spans="3:3" x14ac:dyDescent="0.2">
      <c r="C49" s="36"/>
    </row>
    <row r="50" spans="3:3" x14ac:dyDescent="0.2">
      <c r="C50" s="36"/>
    </row>
    <row r="51" spans="3:3" x14ac:dyDescent="0.2">
      <c r="C51" s="36"/>
    </row>
    <row r="52" spans="3:3" x14ac:dyDescent="0.2">
      <c r="C52" s="36"/>
    </row>
    <row r="53" spans="3:3" x14ac:dyDescent="0.2">
      <c r="C53" s="36"/>
    </row>
    <row r="54" spans="3:3" x14ac:dyDescent="0.2">
      <c r="C54" s="36"/>
    </row>
    <row r="55" spans="3:3" x14ac:dyDescent="0.2">
      <c r="C55" s="36"/>
    </row>
    <row r="56" spans="3:3" x14ac:dyDescent="0.2">
      <c r="C56" s="36"/>
    </row>
    <row r="57" spans="3:3" x14ac:dyDescent="0.2">
      <c r="C57" s="36"/>
    </row>
    <row r="58" spans="3:3" x14ac:dyDescent="0.2">
      <c r="C58" s="36"/>
    </row>
    <row r="59" spans="3:3" x14ac:dyDescent="0.2">
      <c r="C59" s="36"/>
    </row>
    <row r="60" spans="3:3" x14ac:dyDescent="0.2">
      <c r="C60" s="36"/>
    </row>
    <row r="61" spans="3:3" x14ac:dyDescent="0.2">
      <c r="C61" s="36"/>
    </row>
    <row r="62" spans="3:3" x14ac:dyDescent="0.2">
      <c r="C62" s="36"/>
    </row>
    <row r="63" spans="3:3" x14ac:dyDescent="0.2">
      <c r="C63" s="36"/>
    </row>
    <row r="64" spans="3:3" x14ac:dyDescent="0.2">
      <c r="C64" s="36"/>
    </row>
    <row r="65" spans="3:3" x14ac:dyDescent="0.2">
      <c r="C65" s="36"/>
    </row>
  </sheetData>
  <mergeCells count="2">
    <mergeCell ref="A1:B1"/>
    <mergeCell ref="A2:B2"/>
  </mergeCells>
  <phoneticPr fontId="5" type="noConversion"/>
  <printOptions horizontalCentered="1" verticalCentered="1"/>
  <pageMargins left="0.70000000000000007" right="0.90083333333333337" top="0.78333333333333333" bottom="0.75000000000000011" header="0.30000000000000004" footer="0.30000000000000004"/>
  <pageSetup paperSize="9" scale="82" orientation="portrait" horizontalDpi="4294967292" verticalDpi="4294967292"/>
  <headerFooter>
    <oddHeader xml:space="preserve">&amp;C&amp;"Verdana,Gras"&amp;18Fondation Herbette - budget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3"/>
  <sheetViews>
    <sheetView view="pageBreakPreview" topLeftCell="A7" zoomScale="85" zoomScaleSheetLayoutView="85" workbookViewId="0">
      <selection activeCell="F38" sqref="F38"/>
    </sheetView>
  </sheetViews>
  <sheetFormatPr baseColWidth="10" defaultColWidth="10.83203125" defaultRowHeight="15" x14ac:dyDescent="0.2"/>
  <cols>
    <col min="1" max="1" width="78.6640625" style="3" customWidth="1"/>
    <col min="2" max="2" width="18" style="4" bestFit="1" customWidth="1"/>
    <col min="3" max="3" width="18.5" style="4" bestFit="1" customWidth="1"/>
    <col min="4" max="4" width="16.5" style="4" bestFit="1" customWidth="1"/>
    <col min="5" max="5" width="13.33203125" style="4" hidden="1" customWidth="1"/>
    <col min="6" max="6" width="16.5" style="3" bestFit="1" customWidth="1"/>
    <col min="7" max="16384" width="10.83203125" style="3"/>
  </cols>
  <sheetData>
    <row r="1" spans="1:7" ht="24" x14ac:dyDescent="0.3">
      <c r="A1" s="65" t="s">
        <v>53</v>
      </c>
      <c r="B1" s="65"/>
      <c r="C1" s="65"/>
      <c r="D1" s="65"/>
      <c r="E1" s="6"/>
    </row>
    <row r="2" spans="1:7" ht="25" thickBot="1" x14ac:dyDescent="0.35">
      <c r="A2" s="5" t="s">
        <v>55</v>
      </c>
      <c r="B2" s="6"/>
      <c r="C2" s="6"/>
      <c r="D2" s="6"/>
      <c r="E2" s="6"/>
    </row>
    <row r="3" spans="1:7" x14ac:dyDescent="0.2">
      <c r="A3" s="17" t="s">
        <v>21</v>
      </c>
      <c r="B3" s="20" t="s">
        <v>45</v>
      </c>
      <c r="C3" s="20" t="s">
        <v>1</v>
      </c>
      <c r="D3" s="20" t="s">
        <v>2</v>
      </c>
      <c r="E3" s="29" t="s">
        <v>50</v>
      </c>
      <c r="F3" s="22" t="s">
        <v>49</v>
      </c>
    </row>
    <row r="4" spans="1:7" x14ac:dyDescent="0.2">
      <c r="A4" s="8" t="s">
        <v>0</v>
      </c>
      <c r="B4" s="15">
        <f t="shared" ref="B4:F4" si="0">SUM(B5:B6)</f>
        <v>20270.387595</v>
      </c>
      <c r="C4" s="15">
        <f t="shared" si="0"/>
        <v>37509.949999999997</v>
      </c>
      <c r="D4" s="15">
        <f t="shared" si="0"/>
        <v>36000</v>
      </c>
      <c r="E4" s="15">
        <f t="shared" si="0"/>
        <v>0</v>
      </c>
      <c r="F4" s="23">
        <f t="shared" si="0"/>
        <v>36000</v>
      </c>
    </row>
    <row r="5" spans="1:7" x14ac:dyDescent="0.2">
      <c r="A5" s="1" t="s">
        <v>3</v>
      </c>
      <c r="B5" s="14">
        <v>18425.95</v>
      </c>
      <c r="C5" s="14">
        <v>35463.949999999997</v>
      </c>
      <c r="D5" s="14">
        <v>36000</v>
      </c>
      <c r="E5" s="2"/>
      <c r="F5" s="24">
        <v>36000</v>
      </c>
    </row>
    <row r="6" spans="1:7" x14ac:dyDescent="0.2">
      <c r="A6" s="1" t="s">
        <v>4</v>
      </c>
      <c r="B6" s="14">
        <f>B5*10.01%</f>
        <v>1844.4375949999999</v>
      </c>
      <c r="C6" s="14">
        <v>2046</v>
      </c>
      <c r="D6" s="14">
        <v>0</v>
      </c>
      <c r="E6" s="2"/>
      <c r="F6" s="24">
        <v>0</v>
      </c>
    </row>
    <row r="7" spans="1:7" x14ac:dyDescent="0.2">
      <c r="A7" s="10" t="s">
        <v>5</v>
      </c>
      <c r="B7" s="13">
        <f>B4</f>
        <v>20270.387595</v>
      </c>
      <c r="C7" s="13">
        <f>C4</f>
        <v>37509.949999999997</v>
      </c>
      <c r="D7" s="13">
        <f>D5</f>
        <v>36000</v>
      </c>
      <c r="E7" s="7"/>
      <c r="F7" s="25">
        <f>F5</f>
        <v>36000</v>
      </c>
    </row>
    <row r="8" spans="1:7" x14ac:dyDescent="0.2">
      <c r="A8" s="1"/>
      <c r="B8" s="14"/>
      <c r="C8" s="14"/>
      <c r="D8" s="14"/>
      <c r="E8" s="2"/>
      <c r="F8" s="26"/>
    </row>
    <row r="9" spans="1:7" x14ac:dyDescent="0.2">
      <c r="A9" s="10" t="s">
        <v>6</v>
      </c>
      <c r="B9" s="14"/>
      <c r="C9" s="14"/>
      <c r="D9" s="14"/>
      <c r="E9" s="2"/>
      <c r="F9" s="26"/>
    </row>
    <row r="10" spans="1:7" x14ac:dyDescent="0.2">
      <c r="A10" s="8" t="s">
        <v>7</v>
      </c>
      <c r="B10" s="15">
        <f>SUM(B11:B14)</f>
        <v>44180.85</v>
      </c>
      <c r="C10" s="15">
        <f>SUM(C11:C14)</f>
        <v>65354</v>
      </c>
      <c r="D10" s="15">
        <f>SUM(D11:D14)</f>
        <v>45996</v>
      </c>
      <c r="E10" s="15">
        <f>SUM(E11:E14)</f>
        <v>39996</v>
      </c>
      <c r="F10" s="23">
        <f>SUM(F11:F16)</f>
        <v>49476</v>
      </c>
    </row>
    <row r="11" spans="1:7" x14ac:dyDescent="0.2">
      <c r="A11" s="10" t="s">
        <v>46</v>
      </c>
      <c r="B11" s="14">
        <v>44180.85</v>
      </c>
      <c r="C11" s="14">
        <v>65354</v>
      </c>
      <c r="D11" s="13"/>
      <c r="E11" s="7"/>
      <c r="F11" s="25"/>
    </row>
    <row r="12" spans="1:7" x14ac:dyDescent="0.2">
      <c r="A12" s="1" t="s">
        <v>8</v>
      </c>
      <c r="B12" s="14"/>
      <c r="C12" s="14"/>
      <c r="D12" s="14">
        <f>12*3333</f>
        <v>39996</v>
      </c>
      <c r="E12" s="14">
        <f>12*3333</f>
        <v>39996</v>
      </c>
      <c r="F12" s="24">
        <f>12*3333</f>
        <v>39996</v>
      </c>
    </row>
    <row r="13" spans="1:7" x14ac:dyDescent="0.2">
      <c r="A13" s="1" t="s">
        <v>28</v>
      </c>
      <c r="B13" s="14"/>
      <c r="C13" s="14"/>
      <c r="D13" s="14"/>
      <c r="E13" s="2"/>
      <c r="F13" s="24"/>
    </row>
    <row r="14" spans="1:7" x14ac:dyDescent="0.2">
      <c r="A14" s="1" t="s">
        <v>9</v>
      </c>
      <c r="B14" s="14"/>
      <c r="C14" s="14"/>
      <c r="D14" s="14">
        <v>6000</v>
      </c>
      <c r="E14" s="2"/>
      <c r="F14" s="24">
        <v>4500</v>
      </c>
    </row>
    <row r="15" spans="1:7" x14ac:dyDescent="0.2">
      <c r="A15" s="1" t="s">
        <v>52</v>
      </c>
      <c r="B15" s="14"/>
      <c r="C15" s="14"/>
      <c r="D15" s="14">
        <f>550000*0.65%</f>
        <v>3575.0000000000005</v>
      </c>
      <c r="E15" s="2"/>
      <c r="F15" s="24">
        <f>570000*0.65%</f>
        <v>3705.0000000000005</v>
      </c>
      <c r="G15" s="4"/>
    </row>
    <row r="16" spans="1:7" x14ac:dyDescent="0.2">
      <c r="A16" s="1" t="s">
        <v>51</v>
      </c>
      <c r="B16" s="14"/>
      <c r="C16" s="14"/>
      <c r="D16" s="14">
        <f>3*409</f>
        <v>1227</v>
      </c>
      <c r="E16" s="2"/>
      <c r="F16" s="24">
        <f>3*425</f>
        <v>1275</v>
      </c>
      <c r="G16" s="4"/>
    </row>
    <row r="17" spans="1:7" x14ac:dyDescent="0.2">
      <c r="A17" s="1"/>
      <c r="B17" s="14"/>
      <c r="C17" s="14"/>
      <c r="D17" s="14"/>
      <c r="E17" s="2"/>
      <c r="F17" s="26"/>
    </row>
    <row r="18" spans="1:7" x14ac:dyDescent="0.2">
      <c r="A18" s="1"/>
      <c r="B18" s="14"/>
      <c r="C18" s="14"/>
      <c r="D18" s="14"/>
      <c r="E18" s="14"/>
      <c r="F18" s="26"/>
    </row>
    <row r="19" spans="1:7" x14ac:dyDescent="0.2">
      <c r="A19" s="8" t="s">
        <v>10</v>
      </c>
      <c r="B19" s="15">
        <f>SUM(B20:B29)</f>
        <v>5572.35</v>
      </c>
      <c r="C19" s="15">
        <f>SUM(C20:C29)</f>
        <v>19714.25</v>
      </c>
      <c r="D19" s="15">
        <f>SUM(D20:D31)</f>
        <v>8328</v>
      </c>
      <c r="E19" s="15">
        <f>SUM(E20:E29)</f>
        <v>0</v>
      </c>
      <c r="F19" s="23">
        <f>SUM(F20:F31)</f>
        <v>8278</v>
      </c>
    </row>
    <row r="20" spans="1:7" x14ac:dyDescent="0.2">
      <c r="A20" s="1" t="s">
        <v>39</v>
      </c>
      <c r="B20" s="14"/>
      <c r="C20" s="14">
        <v>5603</v>
      </c>
      <c r="D20" s="14"/>
      <c r="E20" s="2"/>
      <c r="F20" s="24"/>
    </row>
    <row r="21" spans="1:7" x14ac:dyDescent="0.2">
      <c r="A21" s="1" t="s">
        <v>37</v>
      </c>
      <c r="B21" s="14">
        <v>5572.35</v>
      </c>
      <c r="C21" s="14">
        <f>14111.25-C22</f>
        <v>11010.25</v>
      </c>
      <c r="D21" s="14">
        <v>2000</v>
      </c>
      <c r="E21" s="2"/>
      <c r="F21" s="24">
        <v>2000</v>
      </c>
    </row>
    <row r="22" spans="1:7" x14ac:dyDescent="0.2">
      <c r="A22" s="1" t="s">
        <v>38</v>
      </c>
      <c r="B22" s="14"/>
      <c r="C22" s="14">
        <f>925+2176</f>
        <v>3101</v>
      </c>
      <c r="D22" s="14">
        <v>250</v>
      </c>
      <c r="E22" s="2"/>
      <c r="F22" s="24">
        <v>800</v>
      </c>
    </row>
    <row r="23" spans="1:7" x14ac:dyDescent="0.2">
      <c r="A23" s="1" t="s">
        <v>40</v>
      </c>
      <c r="B23" s="14"/>
      <c r="C23" s="14"/>
      <c r="D23" s="14">
        <f>30*12</f>
        <v>360</v>
      </c>
      <c r="E23" s="2"/>
      <c r="F23" s="24">
        <f>30*12</f>
        <v>360</v>
      </c>
    </row>
    <row r="24" spans="1:7" x14ac:dyDescent="0.2">
      <c r="A24" s="1" t="s">
        <v>41</v>
      </c>
      <c r="B24" s="14"/>
      <c r="C24" s="14"/>
      <c r="D24" s="14">
        <f>89*12</f>
        <v>1068</v>
      </c>
      <c r="E24" s="2"/>
      <c r="F24" s="24">
        <f>89*12</f>
        <v>1068</v>
      </c>
    </row>
    <row r="25" spans="1:7" x14ac:dyDescent="0.2">
      <c r="A25" s="1" t="s">
        <v>11</v>
      </c>
      <c r="B25" s="14"/>
      <c r="C25" s="14"/>
      <c r="D25" s="14">
        <v>1000</v>
      </c>
      <c r="E25" s="2"/>
      <c r="F25" s="24">
        <v>1200</v>
      </c>
      <c r="G25" s="4"/>
    </row>
    <row r="26" spans="1:7" x14ac:dyDescent="0.2">
      <c r="A26" s="1" t="s">
        <v>12</v>
      </c>
      <c r="B26" s="14"/>
      <c r="C26" s="14"/>
      <c r="D26" s="14">
        <v>800</v>
      </c>
      <c r="E26" s="2"/>
      <c r="F26" s="24">
        <v>1000</v>
      </c>
    </row>
    <row r="27" spans="1:7" x14ac:dyDescent="0.2">
      <c r="A27" s="1" t="s">
        <v>13</v>
      </c>
      <c r="B27" s="14"/>
      <c r="C27" s="14"/>
      <c r="D27" s="14">
        <v>150</v>
      </c>
      <c r="E27" s="2"/>
      <c r="F27" s="24">
        <v>150</v>
      </c>
      <c r="G27" s="4"/>
    </row>
    <row r="28" spans="1:7" x14ac:dyDescent="0.2">
      <c r="A28" s="1" t="s">
        <v>33</v>
      </c>
      <c r="B28" s="14"/>
      <c r="C28" s="14"/>
      <c r="D28" s="14">
        <v>1500</v>
      </c>
      <c r="E28" s="2"/>
      <c r="F28" s="24">
        <v>500</v>
      </c>
      <c r="G28" s="4"/>
    </row>
    <row r="29" spans="1:7" x14ac:dyDescent="0.2">
      <c r="A29" s="1" t="s">
        <v>31</v>
      </c>
      <c r="B29" s="14"/>
      <c r="C29" s="14"/>
      <c r="D29" s="14">
        <v>700</v>
      </c>
      <c r="E29" s="2"/>
      <c r="F29" s="24">
        <v>700</v>
      </c>
      <c r="G29" s="4"/>
    </row>
    <row r="30" spans="1:7" x14ac:dyDescent="0.2">
      <c r="A30" s="1" t="s">
        <v>32</v>
      </c>
      <c r="B30" s="14"/>
      <c r="C30" s="14">
        <v>140</v>
      </c>
      <c r="D30" s="14">
        <v>0</v>
      </c>
      <c r="E30" s="2"/>
      <c r="F30" s="24">
        <v>0</v>
      </c>
      <c r="G30" s="4"/>
    </row>
    <row r="31" spans="1:7" x14ac:dyDescent="0.2">
      <c r="A31" s="1" t="s">
        <v>47</v>
      </c>
      <c r="B31" s="14">
        <v>489.37</v>
      </c>
      <c r="C31" s="14">
        <v>1465.59</v>
      </c>
      <c r="D31" s="14">
        <v>500</v>
      </c>
      <c r="E31" s="2"/>
      <c r="F31" s="24">
        <v>500</v>
      </c>
      <c r="G31" s="4"/>
    </row>
    <row r="32" spans="1:7" x14ac:dyDescent="0.2">
      <c r="A32" s="1"/>
      <c r="B32" s="14"/>
      <c r="C32" s="14"/>
      <c r="D32" s="14"/>
      <c r="E32" s="2"/>
      <c r="F32" s="26"/>
      <c r="G32" s="4"/>
    </row>
    <row r="33" spans="1:10" x14ac:dyDescent="0.2">
      <c r="A33" s="8" t="s">
        <v>14</v>
      </c>
      <c r="B33" s="15"/>
      <c r="C33" s="15">
        <f>SUM(C34:C35)</f>
        <v>0</v>
      </c>
      <c r="D33" s="15">
        <f>SUM(D34:D35)</f>
        <v>1450</v>
      </c>
      <c r="E33" s="15">
        <f>SUM(E34:E35)</f>
        <v>0</v>
      </c>
      <c r="F33" s="23">
        <f>SUM(F34:F35)</f>
        <v>1450</v>
      </c>
      <c r="G33" s="4"/>
    </row>
    <row r="34" spans="1:10" x14ac:dyDescent="0.2">
      <c r="A34" s="1" t="s">
        <v>42</v>
      </c>
      <c r="B34" s="14"/>
      <c r="C34" s="14"/>
      <c r="D34" s="14">
        <v>1200</v>
      </c>
      <c r="E34" s="2"/>
      <c r="F34" s="24">
        <v>1200</v>
      </c>
      <c r="G34" s="4"/>
      <c r="I34" s="4"/>
    </row>
    <row r="35" spans="1:10" x14ac:dyDescent="0.2">
      <c r="A35" s="1" t="s">
        <v>43</v>
      </c>
      <c r="B35" s="14"/>
      <c r="C35" s="14"/>
      <c r="D35" s="14">
        <v>250</v>
      </c>
      <c r="E35" s="2"/>
      <c r="F35" s="24">
        <v>250</v>
      </c>
      <c r="G35" s="4"/>
      <c r="H35" s="4"/>
      <c r="I35" s="4"/>
    </row>
    <row r="36" spans="1:10" x14ac:dyDescent="0.2">
      <c r="A36" s="1"/>
      <c r="B36" s="14"/>
      <c r="C36" s="14"/>
      <c r="D36" s="14"/>
      <c r="E36" s="2"/>
      <c r="F36" s="26"/>
      <c r="G36" s="4"/>
    </row>
    <row r="37" spans="1:10" x14ac:dyDescent="0.2">
      <c r="A37" s="8" t="s">
        <v>15</v>
      </c>
      <c r="B37" s="15">
        <f>SUM(B38:B41)</f>
        <v>1095200</v>
      </c>
      <c r="C37" s="15">
        <f>SUM(C38:C41)</f>
        <v>1147900</v>
      </c>
      <c r="D37" s="15">
        <f>SUM(D38:D40)</f>
        <v>1391668.9</v>
      </c>
      <c r="E37" s="9"/>
      <c r="F37" s="23">
        <f>SUM(F38:F40)</f>
        <v>1054796</v>
      </c>
    </row>
    <row r="38" spans="1:10" x14ac:dyDescent="0.2">
      <c r="A38" s="1" t="s">
        <v>16</v>
      </c>
      <c r="B38" s="14">
        <v>1095200</v>
      </c>
      <c r="C38" s="14">
        <f>1147900-90000</f>
        <v>1057900</v>
      </c>
      <c r="D38" s="14">
        <v>972668.9</v>
      </c>
      <c r="E38" s="2"/>
      <c r="F38" s="24">
        <f>760000+130446-25650</f>
        <v>864796</v>
      </c>
      <c r="H38" s="4"/>
    </row>
    <row r="39" spans="1:10" x14ac:dyDescent="0.2">
      <c r="A39" s="1" t="s">
        <v>17</v>
      </c>
      <c r="B39" s="14"/>
      <c r="C39" s="14">
        <v>90000</v>
      </c>
      <c r="D39" s="14">
        <v>90000</v>
      </c>
      <c r="E39" s="2"/>
      <c r="F39" s="24">
        <v>90000</v>
      </c>
      <c r="H39" s="4"/>
      <c r="I39" s="4">
        <f>F47-F45</f>
        <v>36000</v>
      </c>
    </row>
    <row r="40" spans="1:10" x14ac:dyDescent="0.2">
      <c r="A40" s="1" t="s">
        <v>48</v>
      </c>
      <c r="B40" s="14"/>
      <c r="C40" s="14"/>
      <c r="D40" s="14">
        <v>329000</v>
      </c>
      <c r="E40" s="2"/>
      <c r="F40" s="24">
        <v>100000</v>
      </c>
    </row>
    <row r="41" spans="1:10" x14ac:dyDescent="0.2">
      <c r="A41" s="1"/>
      <c r="B41" s="14"/>
      <c r="C41" s="14"/>
      <c r="D41" s="14"/>
      <c r="E41" s="2"/>
      <c r="F41" s="26"/>
    </row>
    <row r="42" spans="1:10" x14ac:dyDescent="0.2">
      <c r="A42" s="8" t="s">
        <v>18</v>
      </c>
      <c r="B42" s="9">
        <f>SUM(B43)</f>
        <v>0</v>
      </c>
      <c r="C42" s="33">
        <f>SUM(C43)</f>
        <v>0</v>
      </c>
      <c r="D42" s="34">
        <f>SUM(D43)</f>
        <v>0</v>
      </c>
      <c r="E42" s="9"/>
      <c r="F42" s="23">
        <f>SUM(F43)</f>
        <v>50000</v>
      </c>
      <c r="H42" s="4"/>
    </row>
    <row r="43" spans="1:10" x14ac:dyDescent="0.2">
      <c r="A43" s="1" t="s">
        <v>19</v>
      </c>
      <c r="B43" s="14"/>
      <c r="C43" s="14"/>
      <c r="D43" s="14"/>
      <c r="E43" s="2"/>
      <c r="F43" s="24">
        <v>50000</v>
      </c>
      <c r="H43" s="4"/>
    </row>
    <row r="44" spans="1:10" x14ac:dyDescent="0.2">
      <c r="A44" s="1"/>
      <c r="B44" s="14"/>
      <c r="C44" s="14"/>
      <c r="D44" s="14"/>
      <c r="E44" s="2"/>
      <c r="F44" s="26"/>
      <c r="H44" s="4"/>
      <c r="J44" s="4">
        <f>1225650-F47</f>
        <v>25650</v>
      </c>
    </row>
    <row r="45" spans="1:10" x14ac:dyDescent="0.2">
      <c r="A45" s="8" t="s">
        <v>20</v>
      </c>
      <c r="B45" s="15">
        <f>SUM(B10+B19+B33+B37+B42)</f>
        <v>1144953.2</v>
      </c>
      <c r="C45" s="15">
        <f>SUM(C10+C19+C33+C37+C42)</f>
        <v>1232968.25</v>
      </c>
      <c r="D45" s="15">
        <f>SUM(D10+D19+D33+D37+D42)</f>
        <v>1447442.9</v>
      </c>
      <c r="E45" s="9"/>
      <c r="F45" s="23">
        <f>SUM(F10+F19+F33+F37+F42)</f>
        <v>1164000</v>
      </c>
      <c r="G45" s="4"/>
    </row>
    <row r="46" spans="1:10" x14ac:dyDescent="0.2">
      <c r="A46" s="1"/>
      <c r="B46" s="14"/>
      <c r="C46" s="14"/>
      <c r="D46" s="14"/>
      <c r="E46" s="2"/>
      <c r="F46" s="26"/>
    </row>
    <row r="47" spans="1:10" ht="16" thickBot="1" x14ac:dyDescent="0.25">
      <c r="A47" s="11" t="s">
        <v>23</v>
      </c>
      <c r="B47" s="16">
        <f>SUM(B45+B4)</f>
        <v>1165223.5875949999</v>
      </c>
      <c r="C47" s="16">
        <f>SUM(C45+C4)</f>
        <v>1270478.2</v>
      </c>
      <c r="D47" s="16">
        <f>SUM(D45+D4)</f>
        <v>1483442.9</v>
      </c>
      <c r="E47" s="12"/>
      <c r="F47" s="27">
        <f>SUM(F45+F4)</f>
        <v>1200000</v>
      </c>
    </row>
    <row r="48" spans="1:10" x14ac:dyDescent="0.2">
      <c r="A48" s="31"/>
      <c r="F48" s="18"/>
    </row>
    <row r="49" spans="1:11" ht="25" thickBot="1" x14ac:dyDescent="0.35">
      <c r="A49" s="5" t="s">
        <v>24</v>
      </c>
      <c r="F49" s="18"/>
    </row>
    <row r="50" spans="1:11" x14ac:dyDescent="0.2">
      <c r="A50" s="19" t="s">
        <v>25</v>
      </c>
      <c r="B50" s="21">
        <v>1200000</v>
      </c>
      <c r="C50" s="21">
        <v>1200000</v>
      </c>
      <c r="D50" s="21">
        <v>1200000</v>
      </c>
      <c r="E50" s="30">
        <v>1200000</v>
      </c>
      <c r="F50" s="28">
        <v>1200000</v>
      </c>
    </row>
    <row r="51" spans="1:11" x14ac:dyDescent="0.2">
      <c r="A51" s="1"/>
      <c r="B51" s="14"/>
      <c r="C51" s="14"/>
      <c r="D51" s="14"/>
      <c r="E51" s="2"/>
      <c r="F51" s="26"/>
    </row>
    <row r="52" spans="1:11" x14ac:dyDescent="0.2">
      <c r="A52" s="1" t="s">
        <v>26</v>
      </c>
      <c r="B52" s="14"/>
      <c r="C52" s="14"/>
      <c r="D52" s="14"/>
      <c r="E52" s="2"/>
      <c r="F52" s="26"/>
    </row>
    <row r="53" spans="1:11" x14ac:dyDescent="0.2">
      <c r="A53" s="1" t="s">
        <v>35</v>
      </c>
      <c r="B53" s="14">
        <v>-3857.7</v>
      </c>
      <c r="C53" s="14">
        <v>622.29999999999995</v>
      </c>
      <c r="D53" s="14">
        <v>500</v>
      </c>
      <c r="E53" s="2"/>
      <c r="F53" s="26"/>
      <c r="G53" s="4"/>
    </row>
    <row r="54" spans="1:11" x14ac:dyDescent="0.2">
      <c r="A54" s="1" t="s">
        <v>34</v>
      </c>
      <c r="B54" s="14"/>
      <c r="C54" s="14">
        <v>6430</v>
      </c>
      <c r="D54" s="14"/>
      <c r="E54" s="2"/>
      <c r="F54" s="26"/>
    </row>
    <row r="55" spans="1:11" x14ac:dyDescent="0.2">
      <c r="A55" s="1" t="s">
        <v>36</v>
      </c>
      <c r="B55" s="14"/>
      <c r="C55" s="14">
        <v>817</v>
      </c>
      <c r="D55" s="14"/>
      <c r="E55" s="2"/>
      <c r="F55" s="26"/>
    </row>
    <row r="56" spans="1:11" x14ac:dyDescent="0.2">
      <c r="A56" s="1" t="s">
        <v>29</v>
      </c>
      <c r="B56" s="14"/>
      <c r="C56" s="14"/>
      <c r="D56" s="14"/>
      <c r="E56" s="2"/>
      <c r="F56" s="24"/>
      <c r="G56" s="4"/>
      <c r="H56" s="4"/>
      <c r="K56" s="4"/>
    </row>
    <row r="57" spans="1:11" x14ac:dyDescent="0.2">
      <c r="A57" s="1" t="s">
        <v>27</v>
      </c>
      <c r="B57" s="14"/>
      <c r="C57" s="14">
        <v>2487.9299999999998</v>
      </c>
      <c r="D57" s="14"/>
      <c r="E57" s="2"/>
      <c r="F57" s="26"/>
    </row>
    <row r="58" spans="1:11" x14ac:dyDescent="0.2">
      <c r="A58" s="1" t="s">
        <v>30</v>
      </c>
      <c r="B58" s="14"/>
      <c r="C58" s="14"/>
      <c r="D58" s="14">
        <f>2*1096.45</f>
        <v>2192.9</v>
      </c>
      <c r="E58" s="2"/>
      <c r="F58" s="26"/>
      <c r="H58" s="4"/>
    </row>
    <row r="59" spans="1:11" ht="32" x14ac:dyDescent="0.2">
      <c r="A59" s="32" t="s">
        <v>54</v>
      </c>
      <c r="B59" s="14"/>
      <c r="C59" s="14">
        <v>62028.89</v>
      </c>
      <c r="D59" s="14">
        <v>256000</v>
      </c>
      <c r="E59" s="2"/>
      <c r="F59" s="26"/>
    </row>
    <row r="60" spans="1:11" x14ac:dyDescent="0.2">
      <c r="A60" s="1"/>
      <c r="B60" s="14"/>
      <c r="C60" s="14"/>
      <c r="D60" s="14"/>
      <c r="E60" s="2"/>
      <c r="F60" s="26"/>
    </row>
    <row r="61" spans="1:11" ht="16" thickBot="1" x14ac:dyDescent="0.25">
      <c r="A61" s="11" t="s">
        <v>44</v>
      </c>
      <c r="B61" s="16">
        <f t="shared" ref="B61:F61" si="1">SUM(B50:B60)</f>
        <v>1196142.3</v>
      </c>
      <c r="C61" s="16">
        <f t="shared" si="1"/>
        <v>1272386.1199999999</v>
      </c>
      <c r="D61" s="16">
        <f t="shared" si="1"/>
        <v>1458692.9</v>
      </c>
      <c r="E61" s="16">
        <f t="shared" si="1"/>
        <v>1200000</v>
      </c>
      <c r="F61" s="27">
        <f t="shared" si="1"/>
        <v>1200000</v>
      </c>
      <c r="H61" s="4"/>
    </row>
    <row r="62" spans="1:11" x14ac:dyDescent="0.2">
      <c r="H62" s="4"/>
    </row>
    <row r="63" spans="1:11" x14ac:dyDescent="0.2">
      <c r="A63" s="3" t="s">
        <v>56</v>
      </c>
      <c r="H63" s="4"/>
    </row>
  </sheetData>
  <mergeCells count="1">
    <mergeCell ref="A1:D1"/>
  </mergeCells>
  <pageMargins left="0.23622047244094491" right="0.23622047244094491" top="0.74803149606299213" bottom="0.74803149606299213" header="0.31496062992125984" footer="0.31496062992125984"/>
  <pageSetup paperSize="9" scale="67" orientation="portrait" horizontalDpi="0" verticalDpi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CHARGES</vt:lpstr>
      <vt:lpstr>11.11.2013 a</vt:lpstr>
      <vt:lpstr>'11.11.2013 a'!Zone_d_impression</vt:lpstr>
    </vt:vector>
  </TitlesOfParts>
  <Manager/>
  <Company>UNIL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Herbette_budget_demande</dc:title>
  <dc:subject/>
  <dc:creator>Géraldine Gimmi</dc:creator>
  <cp:keywords/>
  <dc:description/>
  <cp:lastModifiedBy>Fondation.herbette</cp:lastModifiedBy>
  <cp:lastPrinted>2023-10-20T09:58:47Z</cp:lastPrinted>
  <dcterms:created xsi:type="dcterms:W3CDTF">2013-09-05T19:52:59Z</dcterms:created>
  <dcterms:modified xsi:type="dcterms:W3CDTF">2024-03-08T14:17:17Z</dcterms:modified>
  <cp:category/>
</cp:coreProperties>
</file>