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CHERCHE\COMPARATIF recherche\Données, feuilles de calcul\2022\Collecte des données\"/>
    </mc:Choice>
  </mc:AlternateContent>
  <xr:revisionPtr revIDLastSave="0" documentId="13_ncr:1_{2E839699-B11E-417A-A2A1-FCAA2DF095E3}" xr6:coauthVersionLast="47" xr6:coauthVersionMax="47" xr10:uidLastSave="{00000000-0000-0000-0000-000000000000}"/>
  <bookViews>
    <workbookView xWindow="-120" yWindow="-120" windowWidth="25440" windowHeight="15390" tabRatio="875" xr2:uid="{00000000-000D-0000-FFFF-FFFF00000000}"/>
  </bookViews>
  <sheets>
    <sheet name="Intro " sheetId="53" r:id="rId1"/>
    <sheet name="K1_I1 " sheetId="55" r:id="rId2"/>
    <sheet name="K2_I2 " sheetId="56" r:id="rId3"/>
    <sheet name="K3_I3" sheetId="57" r:id="rId4"/>
    <sheet name="K4_I4 " sheetId="58" r:id="rId5"/>
    <sheet name="K5_I5" sheetId="59" r:id="rId6"/>
    <sheet name="K6_I6 " sheetId="60" r:id="rId7"/>
    <sheet name="K7_I7 " sheetId="61" r:id="rId8"/>
    <sheet name="K8_I8 " sheetId="62" r:id="rId9"/>
    <sheet name="K9_I9" sheetId="63" r:id="rId10"/>
    <sheet name="K10_I10" sheetId="64" r:id="rId11"/>
    <sheet name="K11_I11" sheetId="65" r:id="rId12"/>
    <sheet name="K12_I12" sheetId="66" r:id="rId13"/>
    <sheet name="K13_I13" sheetId="68" r:id="rId14"/>
    <sheet name="K14_I14" sheetId="69" r:id="rId15"/>
    <sheet name="K15_I15" sheetId="70" r:id="rId16"/>
    <sheet name="Berechnung_Formules " sheetId="54" r:id="rId17"/>
    <sheet name="Gewichtung_Pondération" sheetId="33" r:id="rId18"/>
  </sheets>
  <definedNames>
    <definedName name="_xlnm.Print_Area" localSheetId="16">'Berechnung_Formules '!$A$1:$J$66</definedName>
    <definedName name="_xlnm.Print_Area" localSheetId="0">'Intro '!$A$1:$L$30</definedName>
    <definedName name="_xlnm.Print_Area" localSheetId="1">'K1_I1 '!$A$15:$AC$119</definedName>
    <definedName name="_xlnm.Print_Area" localSheetId="10">K10_I10!$A$15:$AC$119</definedName>
    <definedName name="_xlnm.Print_Area" localSheetId="11">K11_I11!$A$15:$AC$119</definedName>
    <definedName name="_xlnm.Print_Area" localSheetId="12">K12_I12!$A$15:$AC$119</definedName>
    <definedName name="_xlnm.Print_Area" localSheetId="13">K13_I13!$A$15:$AC$119</definedName>
    <definedName name="_xlnm.Print_Area" localSheetId="14">K14_I14!$A$15:$AC$119</definedName>
    <definedName name="_xlnm.Print_Area" localSheetId="15">K15_I15!$A$15:$AC$119</definedName>
    <definedName name="_xlnm.Print_Area" localSheetId="2">'K2_I2 '!$A$15:$AC$119</definedName>
    <definedName name="_xlnm.Print_Area" localSheetId="3">K3_I3!$A$15:$AC$119</definedName>
    <definedName name="_xlnm.Print_Area" localSheetId="4">'K4_I4 '!$A$15:$AC$119</definedName>
    <definedName name="_xlnm.Print_Area" localSheetId="5">K5_I5!$A$15:$AC$119</definedName>
    <definedName name="_xlnm.Print_Area" localSheetId="6">'K6_I6 '!$A$15:$AC$119</definedName>
    <definedName name="_xlnm.Print_Area" localSheetId="7">'K7_I7 '!$A$15:$AC$119</definedName>
    <definedName name="_xlnm.Print_Area" localSheetId="8">'K8_I8 '!$A$15:$AC$119</definedName>
    <definedName name="_xlnm.Print_Area" localSheetId="9">K9_I9!$A$15:$AC$119</definedName>
  </definedNam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44" i="56" l="1"/>
  <c r="AO43" i="56"/>
  <c r="AO42" i="56"/>
  <c r="AO41" i="56"/>
  <c r="AO40" i="56"/>
  <c r="AO39" i="56"/>
  <c r="AO38" i="56"/>
  <c r="AO37" i="56"/>
  <c r="AO36" i="56"/>
  <c r="AO35" i="56"/>
  <c r="AO34" i="56"/>
  <c r="AO33" i="56"/>
  <c r="AO32" i="56"/>
  <c r="AO31" i="56"/>
  <c r="AO30" i="56"/>
  <c r="AO29" i="56"/>
  <c r="AO28" i="56"/>
  <c r="AO27" i="56"/>
  <c r="AO26" i="56"/>
  <c r="AO25" i="56"/>
  <c r="AO24" i="56"/>
  <c r="AO44" i="57"/>
  <c r="AO43" i="57"/>
  <c r="AO42" i="57"/>
  <c r="AO41" i="57"/>
  <c r="AO40" i="57"/>
  <c r="AO39" i="57"/>
  <c r="AO38" i="57"/>
  <c r="AO37" i="57"/>
  <c r="AO36" i="57"/>
  <c r="AO35" i="57"/>
  <c r="AO34" i="57"/>
  <c r="AO33" i="57"/>
  <c r="AO32" i="57"/>
  <c r="AO31" i="57"/>
  <c r="AO30" i="57"/>
  <c r="AO29" i="57"/>
  <c r="AO28" i="57"/>
  <c r="AO27" i="57"/>
  <c r="AO26" i="57"/>
  <c r="AO25" i="57"/>
  <c r="AO24" i="57"/>
  <c r="AO44" i="58"/>
  <c r="AO43" i="58"/>
  <c r="AO42" i="58"/>
  <c r="AO41" i="58"/>
  <c r="AO40" i="58"/>
  <c r="AO39" i="58"/>
  <c r="AO38" i="58"/>
  <c r="AO37" i="58"/>
  <c r="AO36" i="58"/>
  <c r="AO35" i="58"/>
  <c r="AO34" i="58"/>
  <c r="AO33" i="58"/>
  <c r="AO32" i="58"/>
  <c r="AO31" i="58"/>
  <c r="AO30" i="58"/>
  <c r="AO29" i="58"/>
  <c r="AO28" i="58"/>
  <c r="AO27" i="58"/>
  <c r="AO26" i="58"/>
  <c r="AO25" i="58"/>
  <c r="AO24" i="58"/>
  <c r="AO44" i="59"/>
  <c r="AO43" i="59"/>
  <c r="AO42" i="59"/>
  <c r="AO41" i="59"/>
  <c r="AO40" i="59"/>
  <c r="AO39" i="59"/>
  <c r="AO38" i="59"/>
  <c r="AO37" i="59"/>
  <c r="AO36" i="59"/>
  <c r="AO35" i="59"/>
  <c r="AO34" i="59"/>
  <c r="AO33" i="59"/>
  <c r="AO32" i="59"/>
  <c r="AO31" i="59"/>
  <c r="AO30" i="59"/>
  <c r="AO29" i="59"/>
  <c r="AO28" i="59"/>
  <c r="AO27" i="59"/>
  <c r="AO26" i="59"/>
  <c r="AO25" i="59"/>
  <c r="AO24" i="59"/>
  <c r="AO44" i="60"/>
  <c r="AO43" i="60"/>
  <c r="AO42" i="60"/>
  <c r="AO41" i="60"/>
  <c r="AO40" i="60"/>
  <c r="AO39" i="60"/>
  <c r="AO38" i="60"/>
  <c r="AO37" i="60"/>
  <c r="AO36" i="60"/>
  <c r="AO35" i="60"/>
  <c r="AO34" i="60"/>
  <c r="AO33" i="60"/>
  <c r="AO32" i="60"/>
  <c r="AO31" i="60"/>
  <c r="AO30" i="60"/>
  <c r="AO29" i="60"/>
  <c r="AO28" i="60"/>
  <c r="AO27" i="60"/>
  <c r="AO26" i="60"/>
  <c r="AO25" i="60"/>
  <c r="AO24" i="60"/>
  <c r="AO44" i="61"/>
  <c r="AO43" i="61"/>
  <c r="AO42" i="61"/>
  <c r="AO41" i="61"/>
  <c r="AO40" i="61"/>
  <c r="AO39" i="61"/>
  <c r="AO38" i="61"/>
  <c r="AO37" i="61"/>
  <c r="AO36" i="61"/>
  <c r="AO35" i="61"/>
  <c r="AO34" i="61"/>
  <c r="AO33" i="61"/>
  <c r="AO32" i="61"/>
  <c r="AO31" i="61"/>
  <c r="AO30" i="61"/>
  <c r="AO29" i="61"/>
  <c r="AO28" i="61"/>
  <c r="AO27" i="61"/>
  <c r="AO26" i="61"/>
  <c r="AO25" i="61"/>
  <c r="AO24" i="61"/>
  <c r="AO44" i="62"/>
  <c r="AO43" i="62"/>
  <c r="AO42" i="62"/>
  <c r="AO41" i="62"/>
  <c r="AO40" i="62"/>
  <c r="AO39" i="62"/>
  <c r="AO38" i="62"/>
  <c r="AO37" i="62"/>
  <c r="AO36" i="62"/>
  <c r="AO35" i="62"/>
  <c r="AO34" i="62"/>
  <c r="AO33" i="62"/>
  <c r="AO32" i="62"/>
  <c r="AO31" i="62"/>
  <c r="AO30" i="62"/>
  <c r="AO29" i="62"/>
  <c r="AO28" i="62"/>
  <c r="AO27" i="62"/>
  <c r="AO26" i="62"/>
  <c r="AO25" i="62"/>
  <c r="AO24" i="62"/>
  <c r="AO44" i="63"/>
  <c r="AO43" i="63"/>
  <c r="AO42" i="63"/>
  <c r="AO41" i="63"/>
  <c r="AO40" i="63"/>
  <c r="AO39" i="63"/>
  <c r="AO38" i="63"/>
  <c r="AO37" i="63"/>
  <c r="AO36" i="63"/>
  <c r="AO35" i="63"/>
  <c r="AO34" i="63"/>
  <c r="AO33" i="63"/>
  <c r="AO32" i="63"/>
  <c r="AO31" i="63"/>
  <c r="AO30" i="63"/>
  <c r="AO29" i="63"/>
  <c r="AO28" i="63"/>
  <c r="AO27" i="63"/>
  <c r="AO26" i="63"/>
  <c r="AO25" i="63"/>
  <c r="AO24" i="63"/>
  <c r="AO44" i="64"/>
  <c r="AO43" i="64"/>
  <c r="AO42" i="64"/>
  <c r="AO41" i="64"/>
  <c r="AO40" i="64"/>
  <c r="AO39" i="64"/>
  <c r="AO38" i="64"/>
  <c r="AO37" i="64"/>
  <c r="AO36" i="64"/>
  <c r="AO35" i="64"/>
  <c r="AO34" i="64"/>
  <c r="AO33" i="64"/>
  <c r="AO32" i="64"/>
  <c r="AO31" i="64"/>
  <c r="AO30" i="64"/>
  <c r="AO29" i="64"/>
  <c r="AO28" i="64"/>
  <c r="AO27" i="64"/>
  <c r="AO26" i="64"/>
  <c r="AO25" i="64"/>
  <c r="AO24" i="64"/>
  <c r="AO44" i="65"/>
  <c r="AO43" i="65"/>
  <c r="AO42" i="65"/>
  <c r="AO41" i="65"/>
  <c r="AO40" i="65"/>
  <c r="AO39" i="65"/>
  <c r="AO38" i="65"/>
  <c r="AO37" i="65"/>
  <c r="AO36" i="65"/>
  <c r="AO35" i="65"/>
  <c r="AO34" i="65"/>
  <c r="AO33" i="65"/>
  <c r="AO32" i="65"/>
  <c r="AO31" i="65"/>
  <c r="AO30" i="65"/>
  <c r="AO29" i="65"/>
  <c r="AO28" i="65"/>
  <c r="AO27" i="65"/>
  <c r="AO26" i="65"/>
  <c r="AO25" i="65"/>
  <c r="AO24" i="65"/>
  <c r="AO44" i="66"/>
  <c r="AO43" i="66"/>
  <c r="AO42" i="66"/>
  <c r="AO41" i="66"/>
  <c r="AO40" i="66"/>
  <c r="AO39" i="66"/>
  <c r="AO38" i="66"/>
  <c r="AO37" i="66"/>
  <c r="AO36" i="66"/>
  <c r="AO35" i="66"/>
  <c r="AO34" i="66"/>
  <c r="AO33" i="66"/>
  <c r="AO32" i="66"/>
  <c r="AO31" i="66"/>
  <c r="AO30" i="66"/>
  <c r="AO29" i="66"/>
  <c r="AO28" i="66"/>
  <c r="AO27" i="66"/>
  <c r="AO26" i="66"/>
  <c r="AO25" i="66"/>
  <c r="AO24" i="66"/>
  <c r="AO44" i="68"/>
  <c r="AO43" i="68"/>
  <c r="AO42" i="68"/>
  <c r="AO41" i="68"/>
  <c r="AO40" i="68"/>
  <c r="AO39" i="68"/>
  <c r="AO38" i="68"/>
  <c r="AO37" i="68"/>
  <c r="AO36" i="68"/>
  <c r="AO35" i="68"/>
  <c r="AO34" i="68"/>
  <c r="AO33" i="68"/>
  <c r="AO32" i="68"/>
  <c r="AO31" i="68"/>
  <c r="AO30" i="68"/>
  <c r="AO29" i="68"/>
  <c r="AO28" i="68"/>
  <c r="AO27" i="68"/>
  <c r="AO26" i="68"/>
  <c r="AO25" i="68"/>
  <c r="AO24" i="68"/>
  <c r="AO44" i="69"/>
  <c r="AO43" i="69"/>
  <c r="AO42" i="69"/>
  <c r="AO41" i="69"/>
  <c r="AO40" i="69"/>
  <c r="AO39" i="69"/>
  <c r="AO38" i="69"/>
  <c r="AO37" i="69"/>
  <c r="AO36" i="69"/>
  <c r="AO35" i="69"/>
  <c r="AO34" i="69"/>
  <c r="AO33" i="69"/>
  <c r="AO32" i="69"/>
  <c r="AO31" i="69"/>
  <c r="AO30" i="69"/>
  <c r="AO29" i="69"/>
  <c r="AO28" i="69"/>
  <c r="AO27" i="69"/>
  <c r="AO26" i="69"/>
  <c r="AO25" i="69"/>
  <c r="AO24" i="69"/>
  <c r="AO44" i="70"/>
  <c r="AO43" i="70"/>
  <c r="AO42" i="70"/>
  <c r="AO41" i="70"/>
  <c r="AO40" i="70"/>
  <c r="AO39" i="70"/>
  <c r="AO38" i="70"/>
  <c r="AO37" i="70"/>
  <c r="AO36" i="70"/>
  <c r="AO35" i="70"/>
  <c r="AO34" i="70"/>
  <c r="AO33" i="70"/>
  <c r="AO32" i="70"/>
  <c r="AO31" i="70"/>
  <c r="AO30" i="70"/>
  <c r="AO29" i="70"/>
  <c r="AO28" i="70"/>
  <c r="AO27" i="70"/>
  <c r="AO26" i="70"/>
  <c r="AO25" i="70"/>
  <c r="AO24" i="70"/>
  <c r="AO44" i="55"/>
  <c r="AO43" i="55"/>
  <c r="AO42" i="55"/>
  <c r="AO41" i="55"/>
  <c r="AO40" i="55"/>
  <c r="AO39" i="55"/>
  <c r="AO38" i="55"/>
  <c r="AO37" i="55"/>
  <c r="AO36" i="55"/>
  <c r="AO35" i="55"/>
  <c r="AO34" i="55"/>
  <c r="AO33" i="55"/>
  <c r="AO32" i="55"/>
  <c r="AO31" i="55"/>
  <c r="AO30" i="55"/>
  <c r="AO29" i="55"/>
  <c r="AO28" i="55"/>
  <c r="AO27" i="55"/>
  <c r="AO26" i="55"/>
  <c r="AO25" i="55"/>
  <c r="AO24" i="55"/>
  <c r="Y114" i="56"/>
  <c r="Y113" i="56"/>
  <c r="Y111" i="56"/>
  <c r="Y110" i="56"/>
  <c r="Y109" i="56"/>
  <c r="Y108" i="56"/>
  <c r="Y107" i="56"/>
  <c r="Y106" i="56"/>
  <c r="Y105" i="56"/>
  <c r="Y104" i="56"/>
  <c r="Y103" i="56"/>
  <c r="Y102" i="56"/>
  <c r="Y101" i="56"/>
  <c r="Y100" i="56"/>
  <c r="Y99" i="56"/>
  <c r="Y98" i="56"/>
  <c r="Y97" i="56"/>
  <c r="Y96" i="56"/>
  <c r="Y95" i="56"/>
  <c r="Y94" i="56"/>
  <c r="Y79" i="56"/>
  <c r="Y78" i="56"/>
  <c r="Y76" i="56"/>
  <c r="Y75" i="56"/>
  <c r="Y74" i="56"/>
  <c r="Y73" i="56"/>
  <c r="Y72" i="56"/>
  <c r="Y71" i="56"/>
  <c r="Y70" i="56"/>
  <c r="Y69" i="56"/>
  <c r="Y68" i="56"/>
  <c r="Y67" i="56"/>
  <c r="Y66" i="56"/>
  <c r="Y65" i="56"/>
  <c r="Y64" i="56"/>
  <c r="Y63" i="56"/>
  <c r="Y62" i="56"/>
  <c r="Y61" i="56"/>
  <c r="Y60" i="56"/>
  <c r="Y59" i="56"/>
  <c r="Y48" i="56"/>
  <c r="Y47" i="56"/>
  <c r="Y46" i="56"/>
  <c r="Y45" i="56"/>
  <c r="Y114" i="57"/>
  <c r="Y113" i="57"/>
  <c r="Y111" i="57"/>
  <c r="Y110" i="57"/>
  <c r="Y109" i="57"/>
  <c r="Y108" i="57"/>
  <c r="Y107" i="57"/>
  <c r="Y106" i="57"/>
  <c r="Y105" i="57"/>
  <c r="Y104" i="57"/>
  <c r="Y103" i="57"/>
  <c r="Y102" i="57"/>
  <c r="Y101" i="57"/>
  <c r="Y100" i="57"/>
  <c r="Y99" i="57"/>
  <c r="Y98" i="57"/>
  <c r="Y97" i="57"/>
  <c r="Y96" i="57"/>
  <c r="Y95" i="57"/>
  <c r="Y94" i="57"/>
  <c r="Y79" i="57"/>
  <c r="Y78" i="57"/>
  <c r="Y76" i="57"/>
  <c r="Y75" i="57"/>
  <c r="Y74" i="57"/>
  <c r="Y73" i="57"/>
  <c r="Y72" i="57"/>
  <c r="Y71" i="57"/>
  <c r="Y70" i="57"/>
  <c r="Y69" i="57"/>
  <c r="Y68" i="57"/>
  <c r="Y67" i="57"/>
  <c r="Y66" i="57"/>
  <c r="Y65" i="57"/>
  <c r="Y64" i="57"/>
  <c r="Y63" i="57"/>
  <c r="Y62" i="57"/>
  <c r="Y61" i="57"/>
  <c r="Y60" i="57"/>
  <c r="Y59" i="57"/>
  <c r="Y48" i="57"/>
  <c r="Y47" i="57"/>
  <c r="Y46" i="57"/>
  <c r="Y45" i="57"/>
  <c r="Y114" i="58"/>
  <c r="Y113" i="58"/>
  <c r="Y111" i="58"/>
  <c r="Y110" i="58"/>
  <c r="Y109" i="58"/>
  <c r="Y108" i="58"/>
  <c r="Y107" i="58"/>
  <c r="Y106" i="58"/>
  <c r="Y105" i="58"/>
  <c r="Y104" i="58"/>
  <c r="Y103" i="58"/>
  <c r="Y102" i="58"/>
  <c r="Y101" i="58"/>
  <c r="Y100" i="58"/>
  <c r="Y99" i="58"/>
  <c r="Y98" i="58"/>
  <c r="Y97" i="58"/>
  <c r="Y96" i="58"/>
  <c r="Y95" i="58"/>
  <c r="Y94" i="58"/>
  <c r="Y79" i="58"/>
  <c r="Y78" i="58"/>
  <c r="Y76" i="58"/>
  <c r="Y75" i="58"/>
  <c r="Y74" i="58"/>
  <c r="Y73" i="58"/>
  <c r="Y72" i="58"/>
  <c r="Y71" i="58"/>
  <c r="Y70" i="58"/>
  <c r="Y69" i="58"/>
  <c r="Y68" i="58"/>
  <c r="Y67" i="58"/>
  <c r="Y66" i="58"/>
  <c r="Y65" i="58"/>
  <c r="Y64" i="58"/>
  <c r="Y63" i="58"/>
  <c r="Y62" i="58"/>
  <c r="Y61" i="58"/>
  <c r="Y60" i="58"/>
  <c r="Y59" i="58"/>
  <c r="Y48" i="58"/>
  <c r="Y47" i="58"/>
  <c r="Y46" i="58"/>
  <c r="Y45" i="58"/>
  <c r="Y114" i="59"/>
  <c r="Y113" i="59"/>
  <c r="Y111" i="59"/>
  <c r="Y110" i="59"/>
  <c r="Y109" i="59"/>
  <c r="Y108" i="59"/>
  <c r="Y107" i="59"/>
  <c r="Y106" i="59"/>
  <c r="Y105" i="59"/>
  <c r="Y104" i="59"/>
  <c r="Y103" i="59"/>
  <c r="Y102" i="59"/>
  <c r="Y101" i="59"/>
  <c r="Y100" i="59"/>
  <c r="Y99" i="59"/>
  <c r="Y98" i="59"/>
  <c r="Y97" i="59"/>
  <c r="Y96" i="59"/>
  <c r="Y95" i="59"/>
  <c r="Y94" i="59"/>
  <c r="Y79" i="59"/>
  <c r="Y78" i="59"/>
  <c r="Y76" i="59"/>
  <c r="Y75" i="59"/>
  <c r="Y74" i="59"/>
  <c r="Y73" i="59"/>
  <c r="Y72" i="59"/>
  <c r="Y71" i="59"/>
  <c r="Y70" i="59"/>
  <c r="Y69" i="59"/>
  <c r="Y68" i="59"/>
  <c r="Y67" i="59"/>
  <c r="Y66" i="59"/>
  <c r="Y65" i="59"/>
  <c r="Y64" i="59"/>
  <c r="Y63" i="59"/>
  <c r="Y62" i="59"/>
  <c r="Y61" i="59"/>
  <c r="Y60" i="59"/>
  <c r="Y59" i="59"/>
  <c r="Y48" i="59"/>
  <c r="Y47" i="59"/>
  <c r="Y46" i="59"/>
  <c r="Y45" i="59"/>
  <c r="Y114" i="60"/>
  <c r="Y113" i="60"/>
  <c r="Y111" i="60"/>
  <c r="Y110" i="60"/>
  <c r="Y109" i="60"/>
  <c r="Y108" i="60"/>
  <c r="Y107" i="60"/>
  <c r="Y106" i="60"/>
  <c r="Y105" i="60"/>
  <c r="Y104" i="60"/>
  <c r="Y103" i="60"/>
  <c r="Y102" i="60"/>
  <c r="Y101" i="60"/>
  <c r="Y100" i="60"/>
  <c r="Y99" i="60"/>
  <c r="Y98" i="60"/>
  <c r="Y97" i="60"/>
  <c r="Y96" i="60"/>
  <c r="Y95" i="60"/>
  <c r="Y94" i="60"/>
  <c r="Y79" i="60"/>
  <c r="Y78" i="60"/>
  <c r="Y76" i="60"/>
  <c r="Y75" i="60"/>
  <c r="Y74" i="60"/>
  <c r="Y73" i="60"/>
  <c r="Y72" i="60"/>
  <c r="Y71" i="60"/>
  <c r="Y70" i="60"/>
  <c r="Y69" i="60"/>
  <c r="Y68" i="60"/>
  <c r="Y67" i="60"/>
  <c r="Y66" i="60"/>
  <c r="Y65" i="60"/>
  <c r="Y64" i="60"/>
  <c r="Y63" i="60"/>
  <c r="Y62" i="60"/>
  <c r="Y61" i="60"/>
  <c r="Y60" i="60"/>
  <c r="Y59" i="60"/>
  <c r="Y114" i="61"/>
  <c r="Y113" i="61"/>
  <c r="Y111" i="61"/>
  <c r="Y110" i="61"/>
  <c r="Y109" i="61"/>
  <c r="Y108" i="61"/>
  <c r="Y107" i="61"/>
  <c r="Y106" i="61"/>
  <c r="Y105" i="61"/>
  <c r="Y104" i="61"/>
  <c r="Y103" i="61"/>
  <c r="Y102" i="61"/>
  <c r="Y101" i="61"/>
  <c r="Y100" i="61"/>
  <c r="Y99" i="61"/>
  <c r="Y98" i="61"/>
  <c r="Y97" i="61"/>
  <c r="Y96" i="61"/>
  <c r="Y95" i="61"/>
  <c r="Y94" i="61"/>
  <c r="Y79" i="61"/>
  <c r="Y78" i="61"/>
  <c r="Y76" i="61"/>
  <c r="Y75" i="61"/>
  <c r="Y74" i="61"/>
  <c r="Y73" i="61"/>
  <c r="Y72" i="61"/>
  <c r="Y71" i="61"/>
  <c r="Y70" i="61"/>
  <c r="Y69" i="61"/>
  <c r="Y68" i="61"/>
  <c r="Y67" i="61"/>
  <c r="Y66" i="61"/>
  <c r="Y65" i="61"/>
  <c r="Y64" i="61"/>
  <c r="Y63" i="61"/>
  <c r="Y62" i="61"/>
  <c r="Y61" i="61"/>
  <c r="Y60" i="61"/>
  <c r="Y59" i="61"/>
  <c r="Y114" i="62"/>
  <c r="Y113" i="62"/>
  <c r="Y111" i="62"/>
  <c r="Y110" i="62"/>
  <c r="Y109" i="62"/>
  <c r="Y108" i="62"/>
  <c r="Y107" i="62"/>
  <c r="Y106" i="62"/>
  <c r="Y105" i="62"/>
  <c r="Y104" i="62"/>
  <c r="Y103" i="62"/>
  <c r="Y102" i="62"/>
  <c r="Y101" i="62"/>
  <c r="Y100" i="62"/>
  <c r="Y99" i="62"/>
  <c r="Y98" i="62"/>
  <c r="Y97" i="62"/>
  <c r="Y96" i="62"/>
  <c r="Y95" i="62"/>
  <c r="Y94" i="62"/>
  <c r="Y79" i="62"/>
  <c r="Y78" i="62"/>
  <c r="Y76" i="62"/>
  <c r="Y75" i="62"/>
  <c r="Y74" i="62"/>
  <c r="Y73" i="62"/>
  <c r="Y72" i="62"/>
  <c r="Y71" i="62"/>
  <c r="Y70" i="62"/>
  <c r="Y69" i="62"/>
  <c r="Y68" i="62"/>
  <c r="Y67" i="62"/>
  <c r="Y66" i="62"/>
  <c r="Y65" i="62"/>
  <c r="Y64" i="62"/>
  <c r="Y63" i="62"/>
  <c r="Y62" i="62"/>
  <c r="Y61" i="62"/>
  <c r="Y60" i="62"/>
  <c r="Y59" i="62"/>
  <c r="Y48" i="62"/>
  <c r="Y47" i="62"/>
  <c r="Y46" i="62"/>
  <c r="Y45" i="62"/>
  <c r="Y114" i="63"/>
  <c r="Y113" i="63"/>
  <c r="Y111" i="63"/>
  <c r="Y110" i="63"/>
  <c r="Y109" i="63"/>
  <c r="Y108" i="63"/>
  <c r="Y107" i="63"/>
  <c r="Y106" i="63"/>
  <c r="Y105" i="63"/>
  <c r="Y104" i="63"/>
  <c r="Y103" i="63"/>
  <c r="Y102" i="63"/>
  <c r="Y101" i="63"/>
  <c r="Y100" i="63"/>
  <c r="Y99" i="63"/>
  <c r="Y98" i="63"/>
  <c r="Y97" i="63"/>
  <c r="Y96" i="63"/>
  <c r="Y95" i="63"/>
  <c r="Y94" i="63"/>
  <c r="Y79" i="63"/>
  <c r="Y78" i="63"/>
  <c r="Y76" i="63"/>
  <c r="Y75" i="63"/>
  <c r="Y74" i="63"/>
  <c r="Y73" i="63"/>
  <c r="Y72" i="63"/>
  <c r="Y71" i="63"/>
  <c r="Y70" i="63"/>
  <c r="Y69" i="63"/>
  <c r="Y68" i="63"/>
  <c r="Y67" i="63"/>
  <c r="Y66" i="63"/>
  <c r="Y65" i="63"/>
  <c r="Y64" i="63"/>
  <c r="Y63" i="63"/>
  <c r="Y62" i="63"/>
  <c r="Y61" i="63"/>
  <c r="Y60" i="63"/>
  <c r="Y59" i="63"/>
  <c r="Y48" i="63"/>
  <c r="Y47" i="63"/>
  <c r="Y46" i="63"/>
  <c r="Y45" i="63"/>
  <c r="Y114" i="64"/>
  <c r="Y113" i="64"/>
  <c r="Y111" i="64"/>
  <c r="Y110" i="64"/>
  <c r="Y109" i="64"/>
  <c r="Y108" i="64"/>
  <c r="Y107" i="64"/>
  <c r="Y106" i="64"/>
  <c r="Y105" i="64"/>
  <c r="Y104" i="64"/>
  <c r="Y103" i="64"/>
  <c r="Y102" i="64"/>
  <c r="Y101" i="64"/>
  <c r="Y100" i="64"/>
  <c r="Y99" i="64"/>
  <c r="Y98" i="64"/>
  <c r="Y97" i="64"/>
  <c r="Y96" i="64"/>
  <c r="Y95" i="64"/>
  <c r="Y94" i="64"/>
  <c r="Y79" i="64"/>
  <c r="Y78" i="64"/>
  <c r="Y76" i="64"/>
  <c r="Y75" i="64"/>
  <c r="Y74" i="64"/>
  <c r="Y73" i="64"/>
  <c r="Y72" i="64"/>
  <c r="Y71" i="64"/>
  <c r="Y70" i="64"/>
  <c r="Y69" i="64"/>
  <c r="Y68" i="64"/>
  <c r="Y67" i="64"/>
  <c r="Y66" i="64"/>
  <c r="Y65" i="64"/>
  <c r="Y64" i="64"/>
  <c r="Y63" i="64"/>
  <c r="Y62" i="64"/>
  <c r="Y61" i="64"/>
  <c r="Y60" i="64"/>
  <c r="Y59" i="64"/>
  <c r="Y48" i="64"/>
  <c r="Y47" i="64"/>
  <c r="Y46" i="64"/>
  <c r="Y45" i="64"/>
  <c r="Y114" i="65"/>
  <c r="Y113" i="65"/>
  <c r="Y111" i="65"/>
  <c r="Y110" i="65"/>
  <c r="Y109" i="65"/>
  <c r="Y108" i="65"/>
  <c r="Y107" i="65"/>
  <c r="Y106" i="65"/>
  <c r="Y105" i="65"/>
  <c r="Y104" i="65"/>
  <c r="Y103" i="65"/>
  <c r="Y102" i="65"/>
  <c r="Y101" i="65"/>
  <c r="Y100" i="65"/>
  <c r="Y99" i="65"/>
  <c r="Y98" i="65"/>
  <c r="Y97" i="65"/>
  <c r="Y96" i="65"/>
  <c r="Y95" i="65"/>
  <c r="Y94" i="65"/>
  <c r="Y79" i="65"/>
  <c r="Y78" i="65"/>
  <c r="Y76" i="65"/>
  <c r="Y75" i="65"/>
  <c r="Y74" i="65"/>
  <c r="Y73" i="65"/>
  <c r="Y72" i="65"/>
  <c r="Y71" i="65"/>
  <c r="Y70" i="65"/>
  <c r="Y69" i="65"/>
  <c r="Y68" i="65"/>
  <c r="Y67" i="65"/>
  <c r="Y66" i="65"/>
  <c r="Y65" i="65"/>
  <c r="Y64" i="65"/>
  <c r="Y63" i="65"/>
  <c r="Y62" i="65"/>
  <c r="Y61" i="65"/>
  <c r="Y60" i="65"/>
  <c r="Y59" i="65"/>
  <c r="Y48" i="65"/>
  <c r="Y47" i="65"/>
  <c r="Y46" i="65"/>
  <c r="Y45" i="65"/>
  <c r="Y114" i="66"/>
  <c r="Y113" i="66"/>
  <c r="Y111" i="66"/>
  <c r="Y110" i="66"/>
  <c r="Y109" i="66"/>
  <c r="Y108" i="66"/>
  <c r="Y107" i="66"/>
  <c r="Y106" i="66"/>
  <c r="Y105" i="66"/>
  <c r="Y104" i="66"/>
  <c r="Y103" i="66"/>
  <c r="Y102" i="66"/>
  <c r="Y101" i="66"/>
  <c r="Y100" i="66"/>
  <c r="Y99" i="66"/>
  <c r="Y98" i="66"/>
  <c r="Y97" i="66"/>
  <c r="Y96" i="66"/>
  <c r="Y95" i="66"/>
  <c r="Y94" i="66"/>
  <c r="Y79" i="66"/>
  <c r="Y78" i="66"/>
  <c r="Y76" i="66"/>
  <c r="Y75" i="66"/>
  <c r="Y74" i="66"/>
  <c r="Y73" i="66"/>
  <c r="Y72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48" i="66"/>
  <c r="Y47" i="66"/>
  <c r="Y46" i="66"/>
  <c r="Y45" i="66"/>
  <c r="Y114" i="68"/>
  <c r="Y113" i="68"/>
  <c r="Y111" i="68"/>
  <c r="Y110" i="68"/>
  <c r="Y109" i="68"/>
  <c r="Y108" i="68"/>
  <c r="Y107" i="68"/>
  <c r="Y106" i="68"/>
  <c r="Y105" i="68"/>
  <c r="Y104" i="68"/>
  <c r="Y103" i="68"/>
  <c r="Y102" i="68"/>
  <c r="Y101" i="68"/>
  <c r="Y100" i="68"/>
  <c r="Y99" i="68"/>
  <c r="Y98" i="68"/>
  <c r="Y97" i="68"/>
  <c r="Y96" i="68"/>
  <c r="Y95" i="68"/>
  <c r="Y94" i="68"/>
  <c r="Y79" i="68"/>
  <c r="Y78" i="68"/>
  <c r="Y76" i="68"/>
  <c r="Y75" i="68"/>
  <c r="Y74" i="68"/>
  <c r="Y73" i="68"/>
  <c r="Y72" i="68"/>
  <c r="Y71" i="68"/>
  <c r="Y70" i="68"/>
  <c r="Y69" i="68"/>
  <c r="Y68" i="68"/>
  <c r="Y67" i="68"/>
  <c r="Y66" i="68"/>
  <c r="Y65" i="68"/>
  <c r="Y64" i="68"/>
  <c r="Y63" i="68"/>
  <c r="Y62" i="68"/>
  <c r="Y61" i="68"/>
  <c r="Y60" i="68"/>
  <c r="Y59" i="68"/>
  <c r="Y48" i="68"/>
  <c r="Y47" i="68"/>
  <c r="Y46" i="68"/>
  <c r="Y45" i="68"/>
  <c r="Y114" i="69"/>
  <c r="Y113" i="69"/>
  <c r="Y111" i="69"/>
  <c r="Y110" i="69"/>
  <c r="Y109" i="69"/>
  <c r="Y108" i="69"/>
  <c r="Y107" i="69"/>
  <c r="Y106" i="69"/>
  <c r="Y105" i="69"/>
  <c r="Y104" i="69"/>
  <c r="Y103" i="69"/>
  <c r="Y102" i="69"/>
  <c r="Y101" i="69"/>
  <c r="Y100" i="69"/>
  <c r="Y99" i="69"/>
  <c r="Y98" i="69"/>
  <c r="Y97" i="69"/>
  <c r="Y96" i="69"/>
  <c r="Y95" i="69"/>
  <c r="Y94" i="69"/>
  <c r="Y79" i="69"/>
  <c r="Y78" i="69"/>
  <c r="Y76" i="69"/>
  <c r="Y75" i="69"/>
  <c r="Y74" i="69"/>
  <c r="Y73" i="69"/>
  <c r="Y72" i="69"/>
  <c r="Y71" i="69"/>
  <c r="Y70" i="69"/>
  <c r="Y69" i="69"/>
  <c r="Y68" i="69"/>
  <c r="Y67" i="69"/>
  <c r="Y66" i="69"/>
  <c r="Y65" i="69"/>
  <c r="Y64" i="69"/>
  <c r="Y63" i="69"/>
  <c r="Y62" i="69"/>
  <c r="Y61" i="69"/>
  <c r="Y60" i="69"/>
  <c r="Y59" i="69"/>
  <c r="Y48" i="69"/>
  <c r="Y47" i="69"/>
  <c r="Y46" i="69"/>
  <c r="Y45" i="69"/>
  <c r="Y114" i="70"/>
  <c r="Y113" i="70"/>
  <c r="Y111" i="70"/>
  <c r="Y110" i="70"/>
  <c r="Y109" i="70"/>
  <c r="Y108" i="70"/>
  <c r="Y107" i="70"/>
  <c r="Y106" i="70"/>
  <c r="Y105" i="70"/>
  <c r="Y104" i="70"/>
  <c r="Y103" i="70"/>
  <c r="Y102" i="70"/>
  <c r="Y101" i="70"/>
  <c r="Y100" i="70"/>
  <c r="Y99" i="70"/>
  <c r="Y98" i="70"/>
  <c r="Y97" i="70"/>
  <c r="Y96" i="70"/>
  <c r="Y95" i="70"/>
  <c r="Y94" i="70"/>
  <c r="Y79" i="70"/>
  <c r="Y78" i="70"/>
  <c r="Y76" i="70"/>
  <c r="Y75" i="70"/>
  <c r="Y74" i="70"/>
  <c r="Y73" i="70"/>
  <c r="Y72" i="70"/>
  <c r="Y71" i="70"/>
  <c r="Y70" i="70"/>
  <c r="Y69" i="70"/>
  <c r="Y68" i="70"/>
  <c r="Y67" i="70"/>
  <c r="Y66" i="70"/>
  <c r="Y65" i="70"/>
  <c r="Y64" i="70"/>
  <c r="Y63" i="70"/>
  <c r="Y62" i="70"/>
  <c r="Y61" i="70"/>
  <c r="Y60" i="70"/>
  <c r="Y59" i="70"/>
  <c r="Y114" i="55"/>
  <c r="Y113" i="55"/>
  <c r="Y112" i="55"/>
  <c r="Y111" i="55"/>
  <c r="Y110" i="55"/>
  <c r="Y109" i="55"/>
  <c r="Y108" i="55"/>
  <c r="Y107" i="55"/>
  <c r="Y106" i="55"/>
  <c r="Y105" i="55"/>
  <c r="Y104" i="55"/>
  <c r="Y103" i="55"/>
  <c r="Y102" i="55"/>
  <c r="Y101" i="55"/>
  <c r="Y100" i="55"/>
  <c r="Y99" i="55"/>
  <c r="Y98" i="55"/>
  <c r="Y97" i="55"/>
  <c r="Y96" i="55"/>
  <c r="Y95" i="55"/>
  <c r="Y94" i="55"/>
  <c r="Y79" i="55"/>
  <c r="Y78" i="55"/>
  <c r="Y77" i="55"/>
  <c r="Y76" i="55"/>
  <c r="Y75" i="55"/>
  <c r="Y74" i="55"/>
  <c r="Y73" i="55"/>
  <c r="Y72" i="55"/>
  <c r="Y71" i="55"/>
  <c r="Y70" i="55"/>
  <c r="Y69" i="55"/>
  <c r="Y68" i="55"/>
  <c r="Y67" i="55"/>
  <c r="Y66" i="55"/>
  <c r="Y65" i="55"/>
  <c r="Y64" i="55"/>
  <c r="Y63" i="55"/>
  <c r="Y62" i="55"/>
  <c r="Y61" i="55"/>
  <c r="Y60" i="55"/>
  <c r="Y59" i="55"/>
  <c r="Y48" i="55"/>
  <c r="Y47" i="55"/>
  <c r="Y46" i="55"/>
  <c r="Y45" i="55"/>
  <c r="AN44" i="56"/>
  <c r="AN43" i="56"/>
  <c r="AN42" i="56"/>
  <c r="AN41" i="56"/>
  <c r="AN40" i="56"/>
  <c r="AN39" i="56"/>
  <c r="AN38" i="56"/>
  <c r="AN37" i="56"/>
  <c r="AN36" i="56"/>
  <c r="AN35" i="56"/>
  <c r="AN34" i="56"/>
  <c r="AN33" i="56"/>
  <c r="AN32" i="56"/>
  <c r="AN31" i="56"/>
  <c r="AN30" i="56"/>
  <c r="AN29" i="56"/>
  <c r="AN28" i="56"/>
  <c r="AN27" i="56"/>
  <c r="AN26" i="56"/>
  <c r="AN25" i="56"/>
  <c r="AN24" i="56"/>
  <c r="AN44" i="57"/>
  <c r="AN43" i="57"/>
  <c r="AN42" i="57"/>
  <c r="AN41" i="57"/>
  <c r="AN40" i="57"/>
  <c r="AN39" i="57"/>
  <c r="AN38" i="57"/>
  <c r="AN37" i="57"/>
  <c r="AN36" i="57"/>
  <c r="AN35" i="57"/>
  <c r="AN34" i="57"/>
  <c r="AN33" i="57"/>
  <c r="AN32" i="57"/>
  <c r="AN31" i="57"/>
  <c r="AN30" i="57"/>
  <c r="AN29" i="57"/>
  <c r="AN28" i="57"/>
  <c r="AN27" i="57"/>
  <c r="AN26" i="57"/>
  <c r="AN25" i="57"/>
  <c r="AN24" i="57"/>
  <c r="AN44" i="58"/>
  <c r="AN43" i="58"/>
  <c r="AN42" i="58"/>
  <c r="AN41" i="58"/>
  <c r="AN40" i="58"/>
  <c r="AN39" i="58"/>
  <c r="AN38" i="58"/>
  <c r="AN37" i="58"/>
  <c r="AN36" i="58"/>
  <c r="AN35" i="58"/>
  <c r="AN34" i="58"/>
  <c r="AN33" i="58"/>
  <c r="AN32" i="58"/>
  <c r="AN31" i="58"/>
  <c r="AN30" i="58"/>
  <c r="AN29" i="58"/>
  <c r="AN28" i="58"/>
  <c r="AN27" i="58"/>
  <c r="AN26" i="58"/>
  <c r="AN25" i="58"/>
  <c r="AN24" i="58"/>
  <c r="AN44" i="59"/>
  <c r="AN43" i="59"/>
  <c r="AN42" i="59"/>
  <c r="AN41" i="59"/>
  <c r="AN40" i="59"/>
  <c r="AN39" i="59"/>
  <c r="AN38" i="59"/>
  <c r="AN37" i="59"/>
  <c r="AN36" i="59"/>
  <c r="AN35" i="59"/>
  <c r="AN34" i="59"/>
  <c r="AN33" i="59"/>
  <c r="AN32" i="59"/>
  <c r="AN31" i="59"/>
  <c r="AN30" i="59"/>
  <c r="AN29" i="59"/>
  <c r="AN28" i="59"/>
  <c r="AN27" i="59"/>
  <c r="AN26" i="59"/>
  <c r="AN25" i="59"/>
  <c r="AN24" i="59"/>
  <c r="AN44" i="60"/>
  <c r="AN43" i="60"/>
  <c r="AN42" i="60"/>
  <c r="AN41" i="60"/>
  <c r="AN40" i="60"/>
  <c r="AN39" i="60"/>
  <c r="AN38" i="60"/>
  <c r="AN37" i="60"/>
  <c r="AN36" i="60"/>
  <c r="AN35" i="60"/>
  <c r="AN34" i="60"/>
  <c r="AN33" i="60"/>
  <c r="AN32" i="60"/>
  <c r="AN31" i="60"/>
  <c r="AN30" i="60"/>
  <c r="AN29" i="60"/>
  <c r="AN28" i="60"/>
  <c r="AN27" i="60"/>
  <c r="AN26" i="60"/>
  <c r="AN25" i="60"/>
  <c r="AN24" i="60"/>
  <c r="AN44" i="61"/>
  <c r="AN43" i="61"/>
  <c r="AN42" i="61"/>
  <c r="AN41" i="61"/>
  <c r="AN40" i="61"/>
  <c r="AN39" i="61"/>
  <c r="AN38" i="61"/>
  <c r="AN37" i="61"/>
  <c r="AN36" i="61"/>
  <c r="AN35" i="61"/>
  <c r="AN34" i="61"/>
  <c r="AN33" i="61"/>
  <c r="AN32" i="61"/>
  <c r="AN31" i="61"/>
  <c r="AN30" i="61"/>
  <c r="AN29" i="61"/>
  <c r="AN28" i="61"/>
  <c r="AN27" i="61"/>
  <c r="AN26" i="61"/>
  <c r="AN25" i="61"/>
  <c r="AN24" i="61"/>
  <c r="AN44" i="62"/>
  <c r="AN43" i="62"/>
  <c r="AN42" i="62"/>
  <c r="AN41" i="62"/>
  <c r="AN40" i="62"/>
  <c r="AN39" i="62"/>
  <c r="AN38" i="62"/>
  <c r="AN37" i="62"/>
  <c r="AN36" i="62"/>
  <c r="AN35" i="62"/>
  <c r="AN34" i="62"/>
  <c r="AN33" i="62"/>
  <c r="AN32" i="62"/>
  <c r="AN31" i="62"/>
  <c r="AN30" i="62"/>
  <c r="AN29" i="62"/>
  <c r="AN28" i="62"/>
  <c r="AN27" i="62"/>
  <c r="AN26" i="62"/>
  <c r="AN25" i="62"/>
  <c r="AN24" i="62"/>
  <c r="AN44" i="63"/>
  <c r="AN43" i="63"/>
  <c r="AN42" i="63"/>
  <c r="AN41" i="63"/>
  <c r="AN40" i="63"/>
  <c r="AN39" i="63"/>
  <c r="AN38" i="63"/>
  <c r="AN37" i="63"/>
  <c r="AN36" i="63"/>
  <c r="AN35" i="63"/>
  <c r="AN34" i="63"/>
  <c r="AN33" i="63"/>
  <c r="AN32" i="63"/>
  <c r="AN31" i="63"/>
  <c r="AN30" i="63"/>
  <c r="AN29" i="63"/>
  <c r="AN28" i="63"/>
  <c r="AN27" i="63"/>
  <c r="AN26" i="63"/>
  <c r="AN25" i="63"/>
  <c r="AN24" i="63"/>
  <c r="AN44" i="64"/>
  <c r="AN43" i="64"/>
  <c r="AN42" i="64"/>
  <c r="AN41" i="64"/>
  <c r="AN40" i="64"/>
  <c r="AN39" i="64"/>
  <c r="AN38" i="64"/>
  <c r="AN37" i="64"/>
  <c r="AN36" i="64"/>
  <c r="AN35" i="64"/>
  <c r="AN34" i="64"/>
  <c r="AN33" i="64"/>
  <c r="AN32" i="64"/>
  <c r="AN31" i="64"/>
  <c r="AN30" i="64"/>
  <c r="AN29" i="64"/>
  <c r="AN28" i="64"/>
  <c r="AN27" i="64"/>
  <c r="AN26" i="64"/>
  <c r="AN25" i="64"/>
  <c r="AN24" i="64"/>
  <c r="AN44" i="65"/>
  <c r="AN43" i="65"/>
  <c r="AN42" i="65"/>
  <c r="AN41" i="65"/>
  <c r="AN40" i="65"/>
  <c r="AN39" i="65"/>
  <c r="AN38" i="65"/>
  <c r="AN37" i="65"/>
  <c r="AN36" i="65"/>
  <c r="AN35" i="65"/>
  <c r="AN34" i="65"/>
  <c r="AN33" i="65"/>
  <c r="AN32" i="65"/>
  <c r="AN31" i="65"/>
  <c r="AN30" i="65"/>
  <c r="AN29" i="65"/>
  <c r="AN28" i="65"/>
  <c r="AN27" i="65"/>
  <c r="AN26" i="65"/>
  <c r="AN25" i="65"/>
  <c r="AN24" i="65"/>
  <c r="AN44" i="66"/>
  <c r="AN43" i="66"/>
  <c r="AN42" i="66"/>
  <c r="AN41" i="66"/>
  <c r="AN40" i="66"/>
  <c r="AN39" i="66"/>
  <c r="AN38" i="66"/>
  <c r="AN37" i="66"/>
  <c r="AN36" i="66"/>
  <c r="AN35" i="66"/>
  <c r="AN34" i="66"/>
  <c r="AN33" i="66"/>
  <c r="AN32" i="66"/>
  <c r="AN31" i="66"/>
  <c r="AN30" i="66"/>
  <c r="AN29" i="66"/>
  <c r="AN28" i="66"/>
  <c r="AN27" i="66"/>
  <c r="AN26" i="66"/>
  <c r="AN25" i="66"/>
  <c r="AN24" i="66"/>
  <c r="AN44" i="68"/>
  <c r="AN43" i="68"/>
  <c r="AN42" i="68"/>
  <c r="AN41" i="68"/>
  <c r="AN40" i="68"/>
  <c r="AN39" i="68"/>
  <c r="AN38" i="68"/>
  <c r="AN37" i="68"/>
  <c r="AN36" i="68"/>
  <c r="AN35" i="68"/>
  <c r="AN34" i="68"/>
  <c r="AN33" i="68"/>
  <c r="AN32" i="68"/>
  <c r="AN31" i="68"/>
  <c r="AN30" i="68"/>
  <c r="AN29" i="68"/>
  <c r="AN28" i="68"/>
  <c r="AN27" i="68"/>
  <c r="AN26" i="68"/>
  <c r="AN25" i="68"/>
  <c r="AN24" i="68"/>
  <c r="AN44" i="69"/>
  <c r="AN43" i="69"/>
  <c r="AN42" i="69"/>
  <c r="AN41" i="69"/>
  <c r="AN40" i="69"/>
  <c r="AN39" i="69"/>
  <c r="AN38" i="69"/>
  <c r="AN37" i="69"/>
  <c r="AN36" i="69"/>
  <c r="AN35" i="69"/>
  <c r="AN34" i="69"/>
  <c r="AN33" i="69"/>
  <c r="AN32" i="69"/>
  <c r="AN31" i="69"/>
  <c r="AN30" i="69"/>
  <c r="AN29" i="69"/>
  <c r="AN28" i="69"/>
  <c r="AN27" i="69"/>
  <c r="AN26" i="69"/>
  <c r="AN25" i="69"/>
  <c r="AN24" i="69"/>
  <c r="AN44" i="70"/>
  <c r="AN43" i="70"/>
  <c r="AN42" i="70"/>
  <c r="AN41" i="70"/>
  <c r="AN40" i="70"/>
  <c r="AN39" i="70"/>
  <c r="AN38" i="70"/>
  <c r="AN37" i="70"/>
  <c r="AN36" i="70"/>
  <c r="AN35" i="70"/>
  <c r="AN34" i="70"/>
  <c r="AN33" i="70"/>
  <c r="AN32" i="70"/>
  <c r="AN31" i="70"/>
  <c r="AN30" i="70"/>
  <c r="AN29" i="70"/>
  <c r="AN28" i="70"/>
  <c r="AN27" i="70"/>
  <c r="AN26" i="70"/>
  <c r="AN25" i="70"/>
  <c r="AN24" i="70"/>
  <c r="AN44" i="55"/>
  <c r="AN43" i="55"/>
  <c r="AN42" i="55"/>
  <c r="AN41" i="55"/>
  <c r="AN40" i="55"/>
  <c r="AN39" i="55"/>
  <c r="AN38" i="55"/>
  <c r="AN37" i="55"/>
  <c r="AN36" i="55"/>
  <c r="AN35" i="55"/>
  <c r="AN34" i="55"/>
  <c r="AN33" i="55"/>
  <c r="AN32" i="55"/>
  <c r="AN31" i="55"/>
  <c r="AN30" i="55"/>
  <c r="AN29" i="55"/>
  <c r="AN28" i="55"/>
  <c r="AN27" i="55"/>
  <c r="AN26" i="55"/>
  <c r="AN25" i="55"/>
  <c r="AN24" i="55"/>
  <c r="AM44" i="56"/>
  <c r="AM43" i="56"/>
  <c r="AM42" i="56"/>
  <c r="AM41" i="56"/>
  <c r="AM40" i="56"/>
  <c r="AM39" i="56"/>
  <c r="AM38" i="56"/>
  <c r="AM37" i="56"/>
  <c r="AM36" i="56"/>
  <c r="AM35" i="56"/>
  <c r="AM34" i="56"/>
  <c r="AM33" i="56"/>
  <c r="AM32" i="56"/>
  <c r="AM31" i="56"/>
  <c r="AM30" i="56"/>
  <c r="AM29" i="56"/>
  <c r="AM28" i="56"/>
  <c r="AM27" i="56"/>
  <c r="AM26" i="56"/>
  <c r="AM25" i="56"/>
  <c r="AM24" i="56"/>
  <c r="AM44" i="57"/>
  <c r="AM43" i="57"/>
  <c r="AM42" i="57"/>
  <c r="AM41" i="57"/>
  <c r="AM40" i="57"/>
  <c r="AM39" i="57"/>
  <c r="AM38" i="57"/>
  <c r="AM37" i="57"/>
  <c r="AM36" i="57"/>
  <c r="AM35" i="57"/>
  <c r="AM34" i="57"/>
  <c r="AM33" i="57"/>
  <c r="AM32" i="57"/>
  <c r="AM31" i="57"/>
  <c r="AM30" i="57"/>
  <c r="AM29" i="57"/>
  <c r="AM28" i="57"/>
  <c r="AM27" i="57"/>
  <c r="AM26" i="57"/>
  <c r="AM25" i="57"/>
  <c r="AM24" i="57"/>
  <c r="AM44" i="58"/>
  <c r="AM43" i="58"/>
  <c r="AM42" i="58"/>
  <c r="AM41" i="58"/>
  <c r="AM40" i="58"/>
  <c r="AM39" i="58"/>
  <c r="AM38" i="58"/>
  <c r="AM37" i="58"/>
  <c r="AM36" i="58"/>
  <c r="AM35" i="58"/>
  <c r="AM34" i="58"/>
  <c r="AM33" i="58"/>
  <c r="AM32" i="58"/>
  <c r="AM31" i="58"/>
  <c r="AM30" i="58"/>
  <c r="AM29" i="58"/>
  <c r="AM28" i="58"/>
  <c r="AM27" i="58"/>
  <c r="AM26" i="58"/>
  <c r="AM25" i="58"/>
  <c r="AM24" i="58"/>
  <c r="AM44" i="59"/>
  <c r="AM43" i="59"/>
  <c r="AM42" i="59"/>
  <c r="AM41" i="59"/>
  <c r="AM40" i="59"/>
  <c r="AM39" i="59"/>
  <c r="AM38" i="59"/>
  <c r="AM37" i="59"/>
  <c r="AM36" i="59"/>
  <c r="AM35" i="59"/>
  <c r="AM34" i="59"/>
  <c r="AM33" i="59"/>
  <c r="AM32" i="59"/>
  <c r="AM31" i="59"/>
  <c r="AM30" i="59"/>
  <c r="AM29" i="59"/>
  <c r="AM28" i="59"/>
  <c r="AM27" i="59"/>
  <c r="AM26" i="59"/>
  <c r="AM25" i="59"/>
  <c r="AM24" i="59"/>
  <c r="AM44" i="60"/>
  <c r="AM43" i="60"/>
  <c r="AM42" i="60"/>
  <c r="AM41" i="60"/>
  <c r="AM40" i="60"/>
  <c r="AM39" i="60"/>
  <c r="AM38" i="60"/>
  <c r="AM37" i="60"/>
  <c r="AM36" i="60"/>
  <c r="AM35" i="60"/>
  <c r="AM34" i="60"/>
  <c r="AM33" i="60"/>
  <c r="AM32" i="60"/>
  <c r="AM31" i="60"/>
  <c r="AM30" i="60"/>
  <c r="AM29" i="60"/>
  <c r="AM28" i="60"/>
  <c r="AM27" i="60"/>
  <c r="AM26" i="60"/>
  <c r="AM25" i="60"/>
  <c r="AM24" i="60"/>
  <c r="AM44" i="61"/>
  <c r="AM43" i="61"/>
  <c r="AM42" i="61"/>
  <c r="AM41" i="61"/>
  <c r="AM40" i="61"/>
  <c r="AM39" i="61"/>
  <c r="AM38" i="61"/>
  <c r="AM37" i="61"/>
  <c r="AM36" i="61"/>
  <c r="AM35" i="61"/>
  <c r="AM34" i="61"/>
  <c r="AM33" i="61"/>
  <c r="AM32" i="61"/>
  <c r="AM31" i="61"/>
  <c r="AM30" i="61"/>
  <c r="AM29" i="61"/>
  <c r="AM28" i="61"/>
  <c r="AM27" i="61"/>
  <c r="AM26" i="61"/>
  <c r="AM25" i="61"/>
  <c r="AM24" i="61"/>
  <c r="AM44" i="62"/>
  <c r="AM43" i="62"/>
  <c r="AM42" i="62"/>
  <c r="AM41" i="62"/>
  <c r="AM40" i="62"/>
  <c r="AM39" i="62"/>
  <c r="AM38" i="62"/>
  <c r="AM37" i="62"/>
  <c r="AM36" i="62"/>
  <c r="AM35" i="62"/>
  <c r="AM34" i="62"/>
  <c r="AM33" i="62"/>
  <c r="AM32" i="62"/>
  <c r="AM31" i="62"/>
  <c r="AM30" i="62"/>
  <c r="AM29" i="62"/>
  <c r="AM28" i="62"/>
  <c r="AM27" i="62"/>
  <c r="AM26" i="62"/>
  <c r="AM25" i="62"/>
  <c r="AM24" i="62"/>
  <c r="AM44" i="63"/>
  <c r="AM43" i="63"/>
  <c r="AM42" i="63"/>
  <c r="AM41" i="63"/>
  <c r="AM40" i="63"/>
  <c r="AM39" i="63"/>
  <c r="AM38" i="63"/>
  <c r="AM37" i="63"/>
  <c r="AM36" i="63"/>
  <c r="AM35" i="63"/>
  <c r="AM34" i="63"/>
  <c r="AM33" i="63"/>
  <c r="AM32" i="63"/>
  <c r="AM31" i="63"/>
  <c r="AM30" i="63"/>
  <c r="AM29" i="63"/>
  <c r="AM28" i="63"/>
  <c r="AM27" i="63"/>
  <c r="AM26" i="63"/>
  <c r="AM25" i="63"/>
  <c r="AM24" i="63"/>
  <c r="AM44" i="64"/>
  <c r="AM43" i="64"/>
  <c r="AM42" i="64"/>
  <c r="AM41" i="64"/>
  <c r="AM40" i="64"/>
  <c r="AM39" i="64"/>
  <c r="AM38" i="64"/>
  <c r="AM37" i="64"/>
  <c r="AM36" i="64"/>
  <c r="AM35" i="64"/>
  <c r="AM34" i="64"/>
  <c r="AM33" i="64"/>
  <c r="AM32" i="64"/>
  <c r="AM31" i="64"/>
  <c r="AM30" i="64"/>
  <c r="AM29" i="64"/>
  <c r="AM28" i="64"/>
  <c r="AM27" i="64"/>
  <c r="AM26" i="64"/>
  <c r="AM25" i="64"/>
  <c r="AM24" i="64"/>
  <c r="AM44" i="65"/>
  <c r="AM43" i="65"/>
  <c r="AM42" i="65"/>
  <c r="AM41" i="65"/>
  <c r="AM40" i="65"/>
  <c r="AM39" i="65"/>
  <c r="AM38" i="65"/>
  <c r="AM37" i="65"/>
  <c r="AM36" i="65"/>
  <c r="AM35" i="65"/>
  <c r="AM34" i="65"/>
  <c r="AM33" i="65"/>
  <c r="AM32" i="65"/>
  <c r="AM31" i="65"/>
  <c r="AM30" i="65"/>
  <c r="AM29" i="65"/>
  <c r="AM28" i="65"/>
  <c r="AM27" i="65"/>
  <c r="AM26" i="65"/>
  <c r="AM25" i="65"/>
  <c r="AM24" i="65"/>
  <c r="AM44" i="66"/>
  <c r="AM43" i="66"/>
  <c r="AM42" i="66"/>
  <c r="AM41" i="66"/>
  <c r="AM40" i="66"/>
  <c r="AM39" i="66"/>
  <c r="AM38" i="66"/>
  <c r="AM37" i="66"/>
  <c r="AM36" i="66"/>
  <c r="AM35" i="66"/>
  <c r="AM34" i="66"/>
  <c r="AM33" i="66"/>
  <c r="AM32" i="66"/>
  <c r="AM31" i="66"/>
  <c r="AM30" i="66"/>
  <c r="AM29" i="66"/>
  <c r="AM28" i="66"/>
  <c r="AM27" i="66"/>
  <c r="AM26" i="66"/>
  <c r="AM25" i="66"/>
  <c r="AM24" i="66"/>
  <c r="AM44" i="68"/>
  <c r="AM43" i="68"/>
  <c r="AM42" i="68"/>
  <c r="AM41" i="68"/>
  <c r="AM40" i="68"/>
  <c r="AM39" i="68"/>
  <c r="AM38" i="68"/>
  <c r="AM37" i="68"/>
  <c r="AM36" i="68"/>
  <c r="AM35" i="68"/>
  <c r="AM34" i="68"/>
  <c r="AM33" i="68"/>
  <c r="AM32" i="68"/>
  <c r="AM31" i="68"/>
  <c r="AM30" i="68"/>
  <c r="AM29" i="68"/>
  <c r="AM28" i="68"/>
  <c r="AM27" i="68"/>
  <c r="AM26" i="68"/>
  <c r="AM25" i="68"/>
  <c r="AM24" i="68"/>
  <c r="AM44" i="69"/>
  <c r="AM43" i="69"/>
  <c r="AM42" i="69"/>
  <c r="AM41" i="69"/>
  <c r="AM40" i="69"/>
  <c r="AM39" i="69"/>
  <c r="AM38" i="69"/>
  <c r="AM37" i="69"/>
  <c r="AM36" i="69"/>
  <c r="AM35" i="69"/>
  <c r="AM34" i="69"/>
  <c r="AM33" i="69"/>
  <c r="AM32" i="69"/>
  <c r="AM31" i="69"/>
  <c r="AM30" i="69"/>
  <c r="AM29" i="69"/>
  <c r="AM28" i="69"/>
  <c r="AM27" i="69"/>
  <c r="AM26" i="69"/>
  <c r="AM25" i="69"/>
  <c r="AM24" i="69"/>
  <c r="AM44" i="70"/>
  <c r="AM43" i="70"/>
  <c r="AM42" i="70"/>
  <c r="AM41" i="70"/>
  <c r="AM40" i="70"/>
  <c r="AM39" i="70"/>
  <c r="AM38" i="70"/>
  <c r="AM37" i="70"/>
  <c r="AM36" i="70"/>
  <c r="AM35" i="70"/>
  <c r="AM34" i="70"/>
  <c r="AM33" i="70"/>
  <c r="AM32" i="70"/>
  <c r="AM31" i="70"/>
  <c r="AM30" i="70"/>
  <c r="AM29" i="70"/>
  <c r="AM28" i="70"/>
  <c r="AM27" i="70"/>
  <c r="AM26" i="70"/>
  <c r="AM25" i="70"/>
  <c r="AM24" i="70"/>
  <c r="AM44" i="55"/>
  <c r="AM43" i="55"/>
  <c r="AM42" i="55"/>
  <c r="AM41" i="55"/>
  <c r="AM40" i="55"/>
  <c r="AM39" i="55"/>
  <c r="AM38" i="55"/>
  <c r="AM37" i="55"/>
  <c r="AM36" i="55"/>
  <c r="AM35" i="55"/>
  <c r="AM34" i="55"/>
  <c r="AM33" i="55"/>
  <c r="AM32" i="55"/>
  <c r="AM31" i="55"/>
  <c r="AM30" i="55"/>
  <c r="AM29" i="55"/>
  <c r="AM28" i="55"/>
  <c r="AM27" i="55"/>
  <c r="AM26" i="55"/>
  <c r="AM25" i="55"/>
  <c r="AM24" i="55"/>
  <c r="X114" i="56"/>
  <c r="X113" i="56"/>
  <c r="X111" i="56"/>
  <c r="X110" i="56"/>
  <c r="X109" i="56"/>
  <c r="X108" i="56"/>
  <c r="X107" i="56"/>
  <c r="X106" i="56"/>
  <c r="X105" i="56"/>
  <c r="X104" i="56"/>
  <c r="X103" i="56"/>
  <c r="X102" i="56"/>
  <c r="X101" i="56"/>
  <c r="X100" i="56"/>
  <c r="X99" i="56"/>
  <c r="X98" i="56"/>
  <c r="X97" i="56"/>
  <c r="X96" i="56"/>
  <c r="X95" i="56"/>
  <c r="X94" i="56"/>
  <c r="X79" i="56"/>
  <c r="X78" i="56"/>
  <c r="X76" i="56"/>
  <c r="X75" i="56"/>
  <c r="X74" i="56"/>
  <c r="X73" i="56"/>
  <c r="X72" i="56"/>
  <c r="X71" i="56"/>
  <c r="X70" i="56"/>
  <c r="X69" i="56"/>
  <c r="X68" i="56"/>
  <c r="X67" i="56"/>
  <c r="X66" i="56"/>
  <c r="X65" i="56"/>
  <c r="X64" i="56"/>
  <c r="X63" i="56"/>
  <c r="X62" i="56"/>
  <c r="X61" i="56"/>
  <c r="X60" i="56"/>
  <c r="X59" i="56"/>
  <c r="X48" i="56"/>
  <c r="X47" i="56"/>
  <c r="X46" i="56"/>
  <c r="X45" i="56"/>
  <c r="X114" i="57"/>
  <c r="X113" i="57"/>
  <c r="X111" i="57"/>
  <c r="X110" i="57"/>
  <c r="X109" i="57"/>
  <c r="X108" i="57"/>
  <c r="X107" i="57"/>
  <c r="X106" i="57"/>
  <c r="X105" i="57"/>
  <c r="X104" i="57"/>
  <c r="X103" i="57"/>
  <c r="X102" i="57"/>
  <c r="X101" i="57"/>
  <c r="X100" i="57"/>
  <c r="X99" i="57"/>
  <c r="X98" i="57"/>
  <c r="X97" i="57"/>
  <c r="X96" i="57"/>
  <c r="X95" i="57"/>
  <c r="X94" i="57"/>
  <c r="X79" i="57"/>
  <c r="X78" i="57"/>
  <c r="X76" i="57"/>
  <c r="X75" i="57"/>
  <c r="X74" i="57"/>
  <c r="X73" i="57"/>
  <c r="X72" i="57"/>
  <c r="X71" i="57"/>
  <c r="X70" i="57"/>
  <c r="X69" i="57"/>
  <c r="X68" i="57"/>
  <c r="X67" i="57"/>
  <c r="X66" i="57"/>
  <c r="X65" i="57"/>
  <c r="X64" i="57"/>
  <c r="X63" i="57"/>
  <c r="X62" i="57"/>
  <c r="X61" i="57"/>
  <c r="X60" i="57"/>
  <c r="X59" i="57"/>
  <c r="X48" i="57"/>
  <c r="X47" i="57"/>
  <c r="X46" i="57"/>
  <c r="X45" i="57"/>
  <c r="X114" i="58"/>
  <c r="X113" i="58"/>
  <c r="X111" i="58"/>
  <c r="X110" i="58"/>
  <c r="X109" i="58"/>
  <c r="X108" i="58"/>
  <c r="X107" i="58"/>
  <c r="X106" i="58"/>
  <c r="X105" i="58"/>
  <c r="X104" i="58"/>
  <c r="X103" i="58"/>
  <c r="X102" i="58"/>
  <c r="X101" i="58"/>
  <c r="X100" i="58"/>
  <c r="X99" i="58"/>
  <c r="X98" i="58"/>
  <c r="X97" i="58"/>
  <c r="X96" i="58"/>
  <c r="X95" i="58"/>
  <c r="X94" i="58"/>
  <c r="X79" i="58"/>
  <c r="X78" i="58"/>
  <c r="X76" i="58"/>
  <c r="X75" i="58"/>
  <c r="X74" i="58"/>
  <c r="X73" i="58"/>
  <c r="X72" i="58"/>
  <c r="X71" i="58"/>
  <c r="X70" i="58"/>
  <c r="X69" i="58"/>
  <c r="X68" i="58"/>
  <c r="X67" i="58"/>
  <c r="X66" i="58"/>
  <c r="X65" i="58"/>
  <c r="X64" i="58"/>
  <c r="X63" i="58"/>
  <c r="X62" i="58"/>
  <c r="X61" i="58"/>
  <c r="X60" i="58"/>
  <c r="X59" i="58"/>
  <c r="X48" i="58"/>
  <c r="X47" i="58"/>
  <c r="X46" i="58"/>
  <c r="X45" i="58"/>
  <c r="X114" i="59"/>
  <c r="X113" i="59"/>
  <c r="X111" i="59"/>
  <c r="X110" i="59"/>
  <c r="X109" i="59"/>
  <c r="X108" i="59"/>
  <c r="X107" i="59"/>
  <c r="X106" i="59"/>
  <c r="X105" i="59"/>
  <c r="X104" i="59"/>
  <c r="X103" i="59"/>
  <c r="X102" i="59"/>
  <c r="X101" i="59"/>
  <c r="X100" i="59"/>
  <c r="X99" i="59"/>
  <c r="X98" i="59"/>
  <c r="X97" i="59"/>
  <c r="X96" i="59"/>
  <c r="X95" i="59"/>
  <c r="X94" i="59"/>
  <c r="X79" i="59"/>
  <c r="X78" i="59"/>
  <c r="X76" i="59"/>
  <c r="X75" i="59"/>
  <c r="X74" i="59"/>
  <c r="X73" i="59"/>
  <c r="X72" i="59"/>
  <c r="X71" i="59"/>
  <c r="X70" i="59"/>
  <c r="X69" i="59"/>
  <c r="X68" i="59"/>
  <c r="X67" i="59"/>
  <c r="X66" i="59"/>
  <c r="X65" i="59"/>
  <c r="X64" i="59"/>
  <c r="X63" i="59"/>
  <c r="X62" i="59"/>
  <c r="X61" i="59"/>
  <c r="X60" i="59"/>
  <c r="X59" i="59"/>
  <c r="X48" i="59"/>
  <c r="X47" i="59"/>
  <c r="X46" i="59"/>
  <c r="X45" i="59"/>
  <c r="X114" i="60"/>
  <c r="X113" i="60"/>
  <c r="X111" i="60"/>
  <c r="X110" i="60"/>
  <c r="X109" i="60"/>
  <c r="X108" i="60"/>
  <c r="X107" i="60"/>
  <c r="X106" i="60"/>
  <c r="X105" i="60"/>
  <c r="X104" i="60"/>
  <c r="X103" i="60"/>
  <c r="X102" i="60"/>
  <c r="X101" i="60"/>
  <c r="X100" i="60"/>
  <c r="X99" i="60"/>
  <c r="X98" i="60"/>
  <c r="X97" i="60"/>
  <c r="X96" i="60"/>
  <c r="X95" i="60"/>
  <c r="X94" i="60"/>
  <c r="X79" i="60"/>
  <c r="X78" i="60"/>
  <c r="X76" i="60"/>
  <c r="X75" i="60"/>
  <c r="X74" i="60"/>
  <c r="X73" i="60"/>
  <c r="X72" i="60"/>
  <c r="X71" i="60"/>
  <c r="X70" i="60"/>
  <c r="X69" i="60"/>
  <c r="X68" i="60"/>
  <c r="X67" i="60"/>
  <c r="X66" i="60"/>
  <c r="X65" i="60"/>
  <c r="X64" i="60"/>
  <c r="X63" i="60"/>
  <c r="X62" i="60"/>
  <c r="X61" i="60"/>
  <c r="X60" i="60"/>
  <c r="X59" i="60"/>
  <c r="X48" i="60"/>
  <c r="X47" i="60"/>
  <c r="X46" i="60"/>
  <c r="X45" i="60"/>
  <c r="X114" i="61"/>
  <c r="X113" i="61"/>
  <c r="X111" i="61"/>
  <c r="X110" i="61"/>
  <c r="X109" i="61"/>
  <c r="X108" i="61"/>
  <c r="X107" i="61"/>
  <c r="X106" i="61"/>
  <c r="X105" i="61"/>
  <c r="X104" i="61"/>
  <c r="X103" i="61"/>
  <c r="X102" i="61"/>
  <c r="X101" i="61"/>
  <c r="X100" i="61"/>
  <c r="X99" i="61"/>
  <c r="X98" i="61"/>
  <c r="X97" i="61"/>
  <c r="X96" i="61"/>
  <c r="X95" i="61"/>
  <c r="X94" i="61"/>
  <c r="X79" i="61"/>
  <c r="X78" i="61"/>
  <c r="X76" i="61"/>
  <c r="X75" i="61"/>
  <c r="X74" i="61"/>
  <c r="X73" i="61"/>
  <c r="X72" i="61"/>
  <c r="X71" i="61"/>
  <c r="X70" i="61"/>
  <c r="X69" i="61"/>
  <c r="X68" i="61"/>
  <c r="X67" i="61"/>
  <c r="X66" i="61"/>
  <c r="X65" i="61"/>
  <c r="X64" i="61"/>
  <c r="X63" i="61"/>
  <c r="X62" i="61"/>
  <c r="X61" i="61"/>
  <c r="X60" i="61"/>
  <c r="X59" i="61"/>
  <c r="X48" i="61"/>
  <c r="X47" i="61"/>
  <c r="X46" i="61"/>
  <c r="X45" i="61"/>
  <c r="X114" i="62"/>
  <c r="X113" i="62"/>
  <c r="X111" i="62"/>
  <c r="X110" i="62"/>
  <c r="X109" i="62"/>
  <c r="X108" i="62"/>
  <c r="X107" i="62"/>
  <c r="X106" i="62"/>
  <c r="X105" i="62"/>
  <c r="X104" i="62"/>
  <c r="X103" i="62"/>
  <c r="X102" i="62"/>
  <c r="X101" i="62"/>
  <c r="X100" i="62"/>
  <c r="X99" i="62"/>
  <c r="X98" i="62"/>
  <c r="X97" i="62"/>
  <c r="X96" i="62"/>
  <c r="X95" i="62"/>
  <c r="X94" i="62"/>
  <c r="X79" i="62"/>
  <c r="X78" i="62"/>
  <c r="X76" i="62"/>
  <c r="X75" i="62"/>
  <c r="X74" i="62"/>
  <c r="X73" i="62"/>
  <c r="X72" i="62"/>
  <c r="X71" i="62"/>
  <c r="X70" i="62"/>
  <c r="X69" i="62"/>
  <c r="X68" i="62"/>
  <c r="X67" i="62"/>
  <c r="X66" i="62"/>
  <c r="X65" i="62"/>
  <c r="X64" i="62"/>
  <c r="X63" i="62"/>
  <c r="X62" i="62"/>
  <c r="X61" i="62"/>
  <c r="X60" i="62"/>
  <c r="X59" i="62"/>
  <c r="X48" i="62"/>
  <c r="X47" i="62"/>
  <c r="X46" i="62"/>
  <c r="X45" i="62"/>
  <c r="X114" i="63"/>
  <c r="X113" i="63"/>
  <c r="X111" i="63"/>
  <c r="X110" i="63"/>
  <c r="X109" i="63"/>
  <c r="X108" i="63"/>
  <c r="X107" i="63"/>
  <c r="X106" i="63"/>
  <c r="X105" i="63"/>
  <c r="X104" i="63"/>
  <c r="X103" i="63"/>
  <c r="X102" i="63"/>
  <c r="X101" i="63"/>
  <c r="X100" i="63"/>
  <c r="X99" i="63"/>
  <c r="X98" i="63"/>
  <c r="X97" i="63"/>
  <c r="X96" i="63"/>
  <c r="X95" i="63"/>
  <c r="X94" i="63"/>
  <c r="X79" i="63"/>
  <c r="X78" i="63"/>
  <c r="X76" i="63"/>
  <c r="X75" i="63"/>
  <c r="X74" i="63"/>
  <c r="X73" i="63"/>
  <c r="X72" i="63"/>
  <c r="X71" i="63"/>
  <c r="X70" i="63"/>
  <c r="X69" i="63"/>
  <c r="X68" i="63"/>
  <c r="X67" i="63"/>
  <c r="X66" i="63"/>
  <c r="X65" i="63"/>
  <c r="X64" i="63"/>
  <c r="X63" i="63"/>
  <c r="X62" i="63"/>
  <c r="X61" i="63"/>
  <c r="X60" i="63"/>
  <c r="X59" i="63"/>
  <c r="X48" i="63"/>
  <c r="X47" i="63"/>
  <c r="X46" i="63"/>
  <c r="X45" i="63"/>
  <c r="X114" i="64"/>
  <c r="X113" i="64"/>
  <c r="X111" i="64"/>
  <c r="X110" i="64"/>
  <c r="X109" i="64"/>
  <c r="X108" i="64"/>
  <c r="X107" i="64"/>
  <c r="X106" i="64"/>
  <c r="X105" i="64"/>
  <c r="X104" i="64"/>
  <c r="X103" i="64"/>
  <c r="X102" i="64"/>
  <c r="X101" i="64"/>
  <c r="X100" i="64"/>
  <c r="X99" i="64"/>
  <c r="X98" i="64"/>
  <c r="X97" i="64"/>
  <c r="X96" i="64"/>
  <c r="X95" i="64"/>
  <c r="X94" i="64"/>
  <c r="X79" i="64"/>
  <c r="X78" i="64"/>
  <c r="X76" i="64"/>
  <c r="X75" i="64"/>
  <c r="X74" i="64"/>
  <c r="X73" i="64"/>
  <c r="X72" i="64"/>
  <c r="X71" i="64"/>
  <c r="X70" i="64"/>
  <c r="X69" i="64"/>
  <c r="X68" i="64"/>
  <c r="X67" i="64"/>
  <c r="X66" i="64"/>
  <c r="X65" i="64"/>
  <c r="X64" i="64"/>
  <c r="X63" i="64"/>
  <c r="X62" i="64"/>
  <c r="X61" i="64"/>
  <c r="X60" i="64"/>
  <c r="X59" i="64"/>
  <c r="X48" i="64"/>
  <c r="X47" i="64"/>
  <c r="X46" i="64"/>
  <c r="X45" i="64"/>
  <c r="X114" i="65"/>
  <c r="X113" i="65"/>
  <c r="X111" i="65"/>
  <c r="X110" i="65"/>
  <c r="X109" i="65"/>
  <c r="X108" i="65"/>
  <c r="X107" i="65"/>
  <c r="X106" i="65"/>
  <c r="X105" i="65"/>
  <c r="X104" i="65"/>
  <c r="X103" i="65"/>
  <c r="X102" i="65"/>
  <c r="X101" i="65"/>
  <c r="X100" i="65"/>
  <c r="X99" i="65"/>
  <c r="X98" i="65"/>
  <c r="X97" i="65"/>
  <c r="X96" i="65"/>
  <c r="X95" i="65"/>
  <c r="X94" i="65"/>
  <c r="X79" i="65"/>
  <c r="X78" i="65"/>
  <c r="X76" i="65"/>
  <c r="X75" i="65"/>
  <c r="X74" i="65"/>
  <c r="X73" i="65"/>
  <c r="X72" i="65"/>
  <c r="X71" i="65"/>
  <c r="X70" i="65"/>
  <c r="X69" i="65"/>
  <c r="X68" i="65"/>
  <c r="X67" i="65"/>
  <c r="X66" i="65"/>
  <c r="X65" i="65"/>
  <c r="X64" i="65"/>
  <c r="X63" i="65"/>
  <c r="X62" i="65"/>
  <c r="X61" i="65"/>
  <c r="X60" i="65"/>
  <c r="X59" i="65"/>
  <c r="X48" i="65"/>
  <c r="X47" i="65"/>
  <c r="X46" i="65"/>
  <c r="X45" i="65"/>
  <c r="X114" i="66"/>
  <c r="X113" i="66"/>
  <c r="X111" i="66"/>
  <c r="X110" i="66"/>
  <c r="X109" i="66"/>
  <c r="X108" i="66"/>
  <c r="X107" i="66"/>
  <c r="X106" i="66"/>
  <c r="X105" i="66"/>
  <c r="X104" i="66"/>
  <c r="X103" i="66"/>
  <c r="X102" i="66"/>
  <c r="X101" i="66"/>
  <c r="X100" i="66"/>
  <c r="X99" i="66"/>
  <c r="X98" i="66"/>
  <c r="X97" i="66"/>
  <c r="X96" i="66"/>
  <c r="X95" i="66"/>
  <c r="X94" i="66"/>
  <c r="X79" i="66"/>
  <c r="X78" i="66"/>
  <c r="X76" i="66"/>
  <c r="X75" i="66"/>
  <c r="X74" i="66"/>
  <c r="X73" i="66"/>
  <c r="X72" i="66"/>
  <c r="X71" i="66"/>
  <c r="X70" i="66"/>
  <c r="X69" i="66"/>
  <c r="X68" i="66"/>
  <c r="X67" i="66"/>
  <c r="X66" i="66"/>
  <c r="X65" i="66"/>
  <c r="X64" i="66"/>
  <c r="X63" i="66"/>
  <c r="X62" i="66"/>
  <c r="X61" i="66"/>
  <c r="X60" i="66"/>
  <c r="X59" i="66"/>
  <c r="X48" i="66"/>
  <c r="X47" i="66"/>
  <c r="X46" i="66"/>
  <c r="X45" i="66"/>
  <c r="X114" i="68"/>
  <c r="X113" i="68"/>
  <c r="X111" i="68"/>
  <c r="X110" i="68"/>
  <c r="X109" i="68"/>
  <c r="X108" i="68"/>
  <c r="X107" i="68"/>
  <c r="X106" i="68"/>
  <c r="X105" i="68"/>
  <c r="X104" i="68"/>
  <c r="X103" i="68"/>
  <c r="X102" i="68"/>
  <c r="X101" i="68"/>
  <c r="X100" i="68"/>
  <c r="X99" i="68"/>
  <c r="X98" i="68"/>
  <c r="X97" i="68"/>
  <c r="X96" i="68"/>
  <c r="X95" i="68"/>
  <c r="X94" i="68"/>
  <c r="X79" i="68"/>
  <c r="X78" i="68"/>
  <c r="X76" i="68"/>
  <c r="X75" i="68"/>
  <c r="X74" i="68"/>
  <c r="X73" i="68"/>
  <c r="X72" i="68"/>
  <c r="X71" i="68"/>
  <c r="X70" i="68"/>
  <c r="X69" i="68"/>
  <c r="X68" i="68"/>
  <c r="X67" i="68"/>
  <c r="X66" i="68"/>
  <c r="X65" i="68"/>
  <c r="X64" i="68"/>
  <c r="X63" i="68"/>
  <c r="X62" i="68"/>
  <c r="X61" i="68"/>
  <c r="X60" i="68"/>
  <c r="X59" i="68"/>
  <c r="X48" i="68"/>
  <c r="X47" i="68"/>
  <c r="X46" i="68"/>
  <c r="X45" i="68"/>
  <c r="X114" i="69"/>
  <c r="X113" i="69"/>
  <c r="X111" i="69"/>
  <c r="X110" i="69"/>
  <c r="X109" i="69"/>
  <c r="X108" i="69"/>
  <c r="X107" i="69"/>
  <c r="X106" i="69"/>
  <c r="X105" i="69"/>
  <c r="X104" i="69"/>
  <c r="X103" i="69"/>
  <c r="X102" i="69"/>
  <c r="X101" i="69"/>
  <c r="X100" i="69"/>
  <c r="X99" i="69"/>
  <c r="X98" i="69"/>
  <c r="X97" i="69"/>
  <c r="X96" i="69"/>
  <c r="X95" i="69"/>
  <c r="X94" i="69"/>
  <c r="X79" i="69"/>
  <c r="X78" i="69"/>
  <c r="X76" i="69"/>
  <c r="X75" i="69"/>
  <c r="X74" i="69"/>
  <c r="X73" i="69"/>
  <c r="X72" i="69"/>
  <c r="X71" i="69"/>
  <c r="X70" i="69"/>
  <c r="X69" i="69"/>
  <c r="X68" i="69"/>
  <c r="X67" i="69"/>
  <c r="X66" i="69"/>
  <c r="X65" i="69"/>
  <c r="X64" i="69"/>
  <c r="X63" i="69"/>
  <c r="X62" i="69"/>
  <c r="X61" i="69"/>
  <c r="X60" i="69"/>
  <c r="X59" i="69"/>
  <c r="X48" i="69"/>
  <c r="X47" i="69"/>
  <c r="X46" i="69"/>
  <c r="X45" i="69"/>
  <c r="X114" i="70"/>
  <c r="X113" i="70"/>
  <c r="X111" i="70"/>
  <c r="X110" i="70"/>
  <c r="X109" i="70"/>
  <c r="X108" i="70"/>
  <c r="X107" i="70"/>
  <c r="X106" i="70"/>
  <c r="X105" i="70"/>
  <c r="X104" i="70"/>
  <c r="X103" i="70"/>
  <c r="X102" i="70"/>
  <c r="X101" i="70"/>
  <c r="X100" i="70"/>
  <c r="X99" i="70"/>
  <c r="X98" i="70"/>
  <c r="X97" i="70"/>
  <c r="X96" i="70"/>
  <c r="X95" i="70"/>
  <c r="X94" i="70"/>
  <c r="X79" i="70"/>
  <c r="X78" i="70"/>
  <c r="X76" i="70"/>
  <c r="X75" i="70"/>
  <c r="X74" i="70"/>
  <c r="X73" i="70"/>
  <c r="X72" i="70"/>
  <c r="X71" i="70"/>
  <c r="X70" i="70"/>
  <c r="X69" i="70"/>
  <c r="X68" i="70"/>
  <c r="X67" i="70"/>
  <c r="X66" i="70"/>
  <c r="X65" i="70"/>
  <c r="X64" i="70"/>
  <c r="X63" i="70"/>
  <c r="X62" i="70"/>
  <c r="X61" i="70"/>
  <c r="X60" i="70"/>
  <c r="X59" i="70"/>
  <c r="X48" i="70"/>
  <c r="X47" i="70"/>
  <c r="X46" i="70"/>
  <c r="X45" i="70"/>
  <c r="X114" i="55"/>
  <c r="X113" i="55"/>
  <c r="X112" i="55"/>
  <c r="X111" i="55"/>
  <c r="X110" i="55"/>
  <c r="X109" i="55"/>
  <c r="X108" i="55"/>
  <c r="X107" i="55"/>
  <c r="X106" i="55"/>
  <c r="X105" i="55"/>
  <c r="X104" i="55"/>
  <c r="X103" i="55"/>
  <c r="X102" i="55"/>
  <c r="X101" i="55"/>
  <c r="X100" i="55"/>
  <c r="X99" i="55"/>
  <c r="X98" i="55"/>
  <c r="X97" i="55"/>
  <c r="X96" i="55"/>
  <c r="X95" i="55"/>
  <c r="X94" i="55"/>
  <c r="X79" i="55"/>
  <c r="X78" i="55"/>
  <c r="X77" i="55"/>
  <c r="X76" i="55"/>
  <c r="X75" i="55"/>
  <c r="X74" i="55"/>
  <c r="X73" i="55"/>
  <c r="X72" i="55"/>
  <c r="X71" i="55"/>
  <c r="X70" i="55"/>
  <c r="X69" i="55"/>
  <c r="X68" i="55"/>
  <c r="X67" i="55"/>
  <c r="X66" i="55"/>
  <c r="X65" i="55"/>
  <c r="X64" i="55"/>
  <c r="X63" i="55"/>
  <c r="X62" i="55"/>
  <c r="X61" i="55"/>
  <c r="X60" i="55"/>
  <c r="X59" i="55"/>
  <c r="X48" i="55"/>
  <c r="X47" i="55"/>
  <c r="X46" i="55"/>
  <c r="X45" i="55"/>
  <c r="W48" i="57"/>
  <c r="V48" i="57"/>
  <c r="W47" i="57"/>
  <c r="V47" i="57"/>
  <c r="W46" i="57"/>
  <c r="V46" i="57"/>
  <c r="W45" i="57"/>
  <c r="V45" i="57"/>
  <c r="W48" i="58"/>
  <c r="V48" i="58"/>
  <c r="W47" i="58"/>
  <c r="V47" i="58"/>
  <c r="W46" i="58"/>
  <c r="V46" i="58"/>
  <c r="W45" i="58"/>
  <c r="V45" i="58"/>
  <c r="W48" i="59"/>
  <c r="V48" i="59"/>
  <c r="W47" i="59"/>
  <c r="V47" i="59"/>
  <c r="W46" i="59"/>
  <c r="V46" i="59"/>
  <c r="W45" i="59"/>
  <c r="V45" i="59"/>
  <c r="W48" i="60"/>
  <c r="V48" i="60"/>
  <c r="W47" i="60"/>
  <c r="V47" i="60"/>
  <c r="W46" i="60"/>
  <c r="V46" i="60"/>
  <c r="W45" i="60"/>
  <c r="V45" i="60"/>
  <c r="W48" i="61"/>
  <c r="V48" i="61"/>
  <c r="W47" i="61"/>
  <c r="V47" i="61"/>
  <c r="W46" i="61"/>
  <c r="V46" i="61"/>
  <c r="W45" i="61"/>
  <c r="V45" i="61"/>
  <c r="W48" i="62"/>
  <c r="V48" i="62"/>
  <c r="W47" i="62"/>
  <c r="V47" i="62"/>
  <c r="W46" i="62"/>
  <c r="V46" i="62"/>
  <c r="W45" i="62"/>
  <c r="V45" i="62"/>
  <c r="W48" i="63"/>
  <c r="V48" i="63"/>
  <c r="W47" i="63"/>
  <c r="V47" i="63"/>
  <c r="W46" i="63"/>
  <c r="V46" i="63"/>
  <c r="W45" i="63"/>
  <c r="V45" i="63"/>
  <c r="W48" i="64"/>
  <c r="V48" i="64"/>
  <c r="W47" i="64"/>
  <c r="V47" i="64"/>
  <c r="W46" i="64"/>
  <c r="V46" i="64"/>
  <c r="W45" i="64"/>
  <c r="V45" i="64"/>
  <c r="W48" i="65"/>
  <c r="V48" i="65"/>
  <c r="W47" i="65"/>
  <c r="V47" i="65"/>
  <c r="W46" i="65"/>
  <c r="V46" i="65"/>
  <c r="W45" i="65"/>
  <c r="V45" i="65"/>
  <c r="W48" i="66"/>
  <c r="V48" i="66"/>
  <c r="W47" i="66"/>
  <c r="V47" i="66"/>
  <c r="W46" i="66"/>
  <c r="V46" i="66"/>
  <c r="W45" i="66"/>
  <c r="V45" i="66"/>
  <c r="W48" i="68"/>
  <c r="V48" i="68"/>
  <c r="W47" i="68"/>
  <c r="V47" i="68"/>
  <c r="W46" i="68"/>
  <c r="V46" i="68"/>
  <c r="W45" i="68"/>
  <c r="V45" i="68"/>
  <c r="W48" i="69"/>
  <c r="V48" i="69"/>
  <c r="W47" i="69"/>
  <c r="V47" i="69"/>
  <c r="W46" i="69"/>
  <c r="V46" i="69"/>
  <c r="W45" i="69"/>
  <c r="V45" i="69"/>
  <c r="W48" i="70"/>
  <c r="V48" i="70"/>
  <c r="W47" i="70"/>
  <c r="V47" i="70"/>
  <c r="W46" i="70"/>
  <c r="V46" i="70"/>
  <c r="W45" i="70"/>
  <c r="V45" i="70"/>
  <c r="W48" i="56"/>
  <c r="V48" i="56"/>
  <c r="W47" i="56"/>
  <c r="V47" i="56"/>
  <c r="W46" i="56"/>
  <c r="V46" i="56"/>
  <c r="W45" i="56"/>
  <c r="V45" i="56"/>
  <c r="Y81" i="55" l="1"/>
  <c r="Y117" i="55"/>
  <c r="Y83" i="70"/>
  <c r="Y118" i="70"/>
  <c r="Y83" i="69"/>
  <c r="Y118" i="69"/>
  <c r="Y83" i="68"/>
  <c r="Y118" i="68"/>
  <c r="Y83" i="66"/>
  <c r="Y118" i="66"/>
  <c r="Y83" i="65"/>
  <c r="Y118" i="65"/>
  <c r="Y83" i="64"/>
  <c r="Y118" i="64"/>
  <c r="Y83" i="63"/>
  <c r="Y118" i="63"/>
  <c r="Y83" i="62"/>
  <c r="Y118" i="62"/>
  <c r="Y83" i="61"/>
  <c r="Y118" i="61"/>
  <c r="Y83" i="60"/>
  <c r="Y118" i="60"/>
  <c r="Y83" i="59"/>
  <c r="Y118" i="59"/>
  <c r="Y83" i="58"/>
  <c r="Y118" i="58"/>
  <c r="Y83" i="57"/>
  <c r="Y118" i="57"/>
  <c r="Y83" i="56"/>
  <c r="Y118" i="56"/>
  <c r="Y80" i="55"/>
  <c r="Y118" i="55"/>
  <c r="Y115" i="55"/>
  <c r="Y115" i="70"/>
  <c r="Y115" i="69"/>
  <c r="Y80" i="68"/>
  <c r="Y80" i="66"/>
  <c r="Y115" i="64"/>
  <c r="Y80" i="63"/>
  <c r="Y115" i="63"/>
  <c r="Y80" i="62"/>
  <c r="Y80" i="60"/>
  <c r="Y115" i="60"/>
  <c r="Y80" i="59"/>
  <c r="Y115" i="59"/>
  <c r="Y80" i="58"/>
  <c r="Y115" i="58"/>
  <c r="Y80" i="57"/>
  <c r="Y115" i="57"/>
  <c r="Y80" i="56"/>
  <c r="Y115" i="56"/>
  <c r="Y82" i="55"/>
  <c r="Y116" i="55"/>
  <c r="Y81" i="70"/>
  <c r="Y116" i="70"/>
  <c r="Y81" i="69"/>
  <c r="Y116" i="69"/>
  <c r="Y81" i="68"/>
  <c r="Y116" i="68"/>
  <c r="Y81" i="66"/>
  <c r="Y116" i="66"/>
  <c r="Y81" i="65"/>
  <c r="Y116" i="65"/>
  <c r="Y81" i="64"/>
  <c r="Y116" i="64"/>
  <c r="Y81" i="63"/>
  <c r="Y116" i="63"/>
  <c r="Y81" i="62"/>
  <c r="Y116" i="62"/>
  <c r="Y81" i="61"/>
  <c r="Y116" i="61"/>
  <c r="Y81" i="60"/>
  <c r="Y116" i="60"/>
  <c r="Y81" i="59"/>
  <c r="Y116" i="59"/>
  <c r="Y81" i="58"/>
  <c r="Y116" i="58"/>
  <c r="Y81" i="57"/>
  <c r="Y116" i="57"/>
  <c r="Y81" i="56"/>
  <c r="Y116" i="56"/>
  <c r="Y115" i="66"/>
  <c r="Y80" i="65"/>
  <c r="Y115" i="65"/>
  <c r="Y115" i="62"/>
  <c r="Y80" i="61"/>
  <c r="Y115" i="61"/>
  <c r="Y83" i="55"/>
  <c r="Y82" i="70"/>
  <c r="Y117" i="70"/>
  <c r="Y82" i="69"/>
  <c r="Y117" i="69"/>
  <c r="Y82" i="68"/>
  <c r="Y117" i="68"/>
  <c r="Y82" i="66"/>
  <c r="Y117" i="66"/>
  <c r="Y82" i="65"/>
  <c r="Y117" i="65"/>
  <c r="Y82" i="64"/>
  <c r="Y117" i="64"/>
  <c r="Y82" i="63"/>
  <c r="Y117" i="63"/>
  <c r="Y82" i="62"/>
  <c r="Y117" i="62"/>
  <c r="Y82" i="61"/>
  <c r="Y117" i="61"/>
  <c r="Y82" i="60"/>
  <c r="Y117" i="60"/>
  <c r="Y82" i="59"/>
  <c r="Y117" i="59"/>
  <c r="Y82" i="58"/>
  <c r="Y117" i="58"/>
  <c r="Y82" i="57"/>
  <c r="Y117" i="57"/>
  <c r="Y82" i="56"/>
  <c r="Y117" i="56"/>
  <c r="Y80" i="70"/>
  <c r="Y80" i="69"/>
  <c r="Y115" i="68"/>
  <c r="Y80" i="64"/>
  <c r="X118" i="65"/>
  <c r="X83" i="64"/>
  <c r="X118" i="64"/>
  <c r="X83" i="63"/>
  <c r="X118" i="63"/>
  <c r="X83" i="62"/>
  <c r="X118" i="62"/>
  <c r="X83" i="61"/>
  <c r="X118" i="61"/>
  <c r="X83" i="60"/>
  <c r="X118" i="60"/>
  <c r="X83" i="59"/>
  <c r="X118" i="59"/>
  <c r="X83" i="58"/>
  <c r="X118" i="58"/>
  <c r="X83" i="57"/>
  <c r="X118" i="57"/>
  <c r="X83" i="56"/>
  <c r="X80" i="55"/>
  <c r="X118" i="56"/>
  <c r="X118" i="55"/>
  <c r="X81" i="55"/>
  <c r="X115" i="55"/>
  <c r="X83" i="70"/>
  <c r="X118" i="70"/>
  <c r="X83" i="69"/>
  <c r="X118" i="69"/>
  <c r="X83" i="68"/>
  <c r="X118" i="68"/>
  <c r="X83" i="66"/>
  <c r="X118" i="66"/>
  <c r="X83" i="65"/>
  <c r="X80" i="65"/>
  <c r="X80" i="70"/>
  <c r="X80" i="69"/>
  <c r="X115" i="68"/>
  <c r="X115" i="66"/>
  <c r="X115" i="65"/>
  <c r="X80" i="64"/>
  <c r="X115" i="64"/>
  <c r="X80" i="63"/>
  <c r="X115" i="63"/>
  <c r="X80" i="62"/>
  <c r="X115" i="62"/>
  <c r="X80" i="61"/>
  <c r="X115" i="61"/>
  <c r="X80" i="60"/>
  <c r="X115" i="60"/>
  <c r="X80" i="59"/>
  <c r="X115" i="59"/>
  <c r="X80" i="58"/>
  <c r="X115" i="58"/>
  <c r="X80" i="57"/>
  <c r="X115" i="57"/>
  <c r="X80" i="56"/>
  <c r="X115" i="56"/>
  <c r="X82" i="55"/>
  <c r="X116" i="55"/>
  <c r="X81" i="70"/>
  <c r="X116" i="70"/>
  <c r="X81" i="69"/>
  <c r="X116" i="69"/>
  <c r="X81" i="68"/>
  <c r="X116" i="68"/>
  <c r="X81" i="66"/>
  <c r="X116" i="66"/>
  <c r="X81" i="65"/>
  <c r="X116" i="65"/>
  <c r="X81" i="64"/>
  <c r="X116" i="64"/>
  <c r="X81" i="63"/>
  <c r="X116" i="63"/>
  <c r="X81" i="62"/>
  <c r="X116" i="62"/>
  <c r="X81" i="61"/>
  <c r="X116" i="61"/>
  <c r="X81" i="60"/>
  <c r="X116" i="60"/>
  <c r="X81" i="59"/>
  <c r="X116" i="59"/>
  <c r="X81" i="58"/>
  <c r="X116" i="58"/>
  <c r="X81" i="57"/>
  <c r="X116" i="57"/>
  <c r="X81" i="56"/>
  <c r="X116" i="56"/>
  <c r="X80" i="68"/>
  <c r="X80" i="66"/>
  <c r="X83" i="55"/>
  <c r="X117" i="55"/>
  <c r="X82" i="70"/>
  <c r="X117" i="70"/>
  <c r="X82" i="69"/>
  <c r="X117" i="69"/>
  <c r="X82" i="68"/>
  <c r="X117" i="68"/>
  <c r="X82" i="66"/>
  <c r="X117" i="66"/>
  <c r="X82" i="65"/>
  <c r="X117" i="65"/>
  <c r="X82" i="64"/>
  <c r="X117" i="64"/>
  <c r="X82" i="63"/>
  <c r="X117" i="63"/>
  <c r="X82" i="62"/>
  <c r="X117" i="62"/>
  <c r="X82" i="61"/>
  <c r="X117" i="61"/>
  <c r="X82" i="60"/>
  <c r="X117" i="60"/>
  <c r="X82" i="59"/>
  <c r="X117" i="59"/>
  <c r="X82" i="58"/>
  <c r="X117" i="58"/>
  <c r="X82" i="57"/>
  <c r="X117" i="57"/>
  <c r="X82" i="56"/>
  <c r="X117" i="56"/>
  <c r="X115" i="70"/>
  <c r="X115" i="69"/>
  <c r="W114" i="56"/>
  <c r="W113" i="56"/>
  <c r="W111" i="56"/>
  <c r="W110" i="56"/>
  <c r="W109" i="56"/>
  <c r="W108" i="56"/>
  <c r="W107" i="56"/>
  <c r="W106" i="56"/>
  <c r="W105" i="56"/>
  <c r="W104" i="56"/>
  <c r="W103" i="56"/>
  <c r="W102" i="56"/>
  <c r="W101" i="56"/>
  <c r="W100" i="56"/>
  <c r="W99" i="56"/>
  <c r="W98" i="56"/>
  <c r="W97" i="56"/>
  <c r="W96" i="56"/>
  <c r="W95" i="56"/>
  <c r="W114" i="57"/>
  <c r="W113" i="57"/>
  <c r="W111" i="57"/>
  <c r="W110" i="57"/>
  <c r="W109" i="57"/>
  <c r="W108" i="57"/>
  <c r="W107" i="57"/>
  <c r="W106" i="57"/>
  <c r="W105" i="57"/>
  <c r="W104" i="57"/>
  <c r="W103" i="57"/>
  <c r="W102" i="57"/>
  <c r="W101" i="57"/>
  <c r="W100" i="57"/>
  <c r="W99" i="57"/>
  <c r="W98" i="57"/>
  <c r="W97" i="57"/>
  <c r="W96" i="57"/>
  <c r="W95" i="57"/>
  <c r="W114" i="58"/>
  <c r="W113" i="58"/>
  <c r="W111" i="58"/>
  <c r="W110" i="58"/>
  <c r="W109" i="58"/>
  <c r="W108" i="58"/>
  <c r="W107" i="58"/>
  <c r="W106" i="58"/>
  <c r="W105" i="58"/>
  <c r="W104" i="58"/>
  <c r="W103" i="58"/>
  <c r="W102" i="58"/>
  <c r="W101" i="58"/>
  <c r="W100" i="58"/>
  <c r="W99" i="58"/>
  <c r="W98" i="58"/>
  <c r="W97" i="58"/>
  <c r="W96" i="58"/>
  <c r="W95" i="58"/>
  <c r="W114" i="59"/>
  <c r="W113" i="59"/>
  <c r="W111" i="59"/>
  <c r="W110" i="59"/>
  <c r="W109" i="59"/>
  <c r="W108" i="59"/>
  <c r="W107" i="59"/>
  <c r="W106" i="59"/>
  <c r="W105" i="59"/>
  <c r="W104" i="59"/>
  <c r="W103" i="59"/>
  <c r="W102" i="59"/>
  <c r="W101" i="59"/>
  <c r="W100" i="59"/>
  <c r="W99" i="59"/>
  <c r="W98" i="59"/>
  <c r="W97" i="59"/>
  <c r="W96" i="59"/>
  <c r="W95" i="59"/>
  <c r="W114" i="60"/>
  <c r="W113" i="60"/>
  <c r="W111" i="60"/>
  <c r="W110" i="60"/>
  <c r="W109" i="60"/>
  <c r="W108" i="60"/>
  <c r="W107" i="60"/>
  <c r="W106" i="60"/>
  <c r="W105" i="60"/>
  <c r="W104" i="60"/>
  <c r="W103" i="60"/>
  <c r="W102" i="60"/>
  <c r="W101" i="60"/>
  <c r="W100" i="60"/>
  <c r="W99" i="60"/>
  <c r="W98" i="60"/>
  <c r="W97" i="60"/>
  <c r="W96" i="60"/>
  <c r="W95" i="60"/>
  <c r="W114" i="61"/>
  <c r="W113" i="61"/>
  <c r="W111" i="61"/>
  <c r="W110" i="61"/>
  <c r="W109" i="61"/>
  <c r="W108" i="61"/>
  <c r="W107" i="61"/>
  <c r="W106" i="61"/>
  <c r="W105" i="61"/>
  <c r="W104" i="61"/>
  <c r="W103" i="61"/>
  <c r="W102" i="61"/>
  <c r="W101" i="61"/>
  <c r="W100" i="61"/>
  <c r="W99" i="61"/>
  <c r="W98" i="61"/>
  <c r="W97" i="61"/>
  <c r="W96" i="61"/>
  <c r="W95" i="61"/>
  <c r="W114" i="62"/>
  <c r="W113" i="62"/>
  <c r="W111" i="62"/>
  <c r="W110" i="62"/>
  <c r="W109" i="62"/>
  <c r="W108" i="62"/>
  <c r="W107" i="62"/>
  <c r="W106" i="62"/>
  <c r="W105" i="62"/>
  <c r="W104" i="62"/>
  <c r="W103" i="62"/>
  <c r="W102" i="62"/>
  <c r="W101" i="62"/>
  <c r="W100" i="62"/>
  <c r="W99" i="62"/>
  <c r="W98" i="62"/>
  <c r="W97" i="62"/>
  <c r="W96" i="62"/>
  <c r="W95" i="62"/>
  <c r="W114" i="63"/>
  <c r="W113" i="63"/>
  <c r="W111" i="63"/>
  <c r="W110" i="63"/>
  <c r="W109" i="63"/>
  <c r="W108" i="63"/>
  <c r="W107" i="63"/>
  <c r="W106" i="63"/>
  <c r="W105" i="63"/>
  <c r="W104" i="63"/>
  <c r="W103" i="63"/>
  <c r="W102" i="63"/>
  <c r="W101" i="63"/>
  <c r="W100" i="63"/>
  <c r="W99" i="63"/>
  <c r="W98" i="63"/>
  <c r="W97" i="63"/>
  <c r="W96" i="63"/>
  <c r="W95" i="63"/>
  <c r="W114" i="64"/>
  <c r="W113" i="64"/>
  <c r="W111" i="64"/>
  <c r="W110" i="64"/>
  <c r="W109" i="64"/>
  <c r="W108" i="64"/>
  <c r="W107" i="64"/>
  <c r="W106" i="64"/>
  <c r="W105" i="64"/>
  <c r="W104" i="64"/>
  <c r="W103" i="64"/>
  <c r="W102" i="64"/>
  <c r="W101" i="64"/>
  <c r="W100" i="64"/>
  <c r="W99" i="64"/>
  <c r="W98" i="64"/>
  <c r="W97" i="64"/>
  <c r="W96" i="64"/>
  <c r="W95" i="64"/>
  <c r="W114" i="65"/>
  <c r="W113" i="65"/>
  <c r="W111" i="65"/>
  <c r="W110" i="65"/>
  <c r="W109" i="65"/>
  <c r="W108" i="65"/>
  <c r="W107" i="65"/>
  <c r="W106" i="65"/>
  <c r="W105" i="65"/>
  <c r="W104" i="65"/>
  <c r="W103" i="65"/>
  <c r="W102" i="65"/>
  <c r="W101" i="65"/>
  <c r="W100" i="65"/>
  <c r="W99" i="65"/>
  <c r="W98" i="65"/>
  <c r="W97" i="65"/>
  <c r="W96" i="65"/>
  <c r="W95" i="65"/>
  <c r="W114" i="66"/>
  <c r="W113" i="66"/>
  <c r="W111" i="66"/>
  <c r="W110" i="66"/>
  <c r="W109" i="66"/>
  <c r="W108" i="66"/>
  <c r="W107" i="66"/>
  <c r="W106" i="66"/>
  <c r="W105" i="66"/>
  <c r="W104" i="66"/>
  <c r="W103" i="66"/>
  <c r="W102" i="66"/>
  <c r="W101" i="66"/>
  <c r="W100" i="66"/>
  <c r="W99" i="66"/>
  <c r="W98" i="66"/>
  <c r="W97" i="66"/>
  <c r="W96" i="66"/>
  <c r="W95" i="66"/>
  <c r="W114" i="68"/>
  <c r="W113" i="68"/>
  <c r="W111" i="68"/>
  <c r="W110" i="68"/>
  <c r="W109" i="68"/>
  <c r="W108" i="68"/>
  <c r="W107" i="68"/>
  <c r="W106" i="68"/>
  <c r="W105" i="68"/>
  <c r="W104" i="68"/>
  <c r="W103" i="68"/>
  <c r="W102" i="68"/>
  <c r="W101" i="68"/>
  <c r="W100" i="68"/>
  <c r="W99" i="68"/>
  <c r="W98" i="68"/>
  <c r="W97" i="68"/>
  <c r="W96" i="68"/>
  <c r="W95" i="68"/>
  <c r="W114" i="69"/>
  <c r="W113" i="69"/>
  <c r="W111" i="69"/>
  <c r="W110" i="69"/>
  <c r="W109" i="69"/>
  <c r="W108" i="69"/>
  <c r="W107" i="69"/>
  <c r="W106" i="69"/>
  <c r="W105" i="69"/>
  <c r="W104" i="69"/>
  <c r="W103" i="69"/>
  <c r="W102" i="69"/>
  <c r="W101" i="69"/>
  <c r="W100" i="69"/>
  <c r="W99" i="69"/>
  <c r="W98" i="69"/>
  <c r="W97" i="69"/>
  <c r="W96" i="69"/>
  <c r="W95" i="69"/>
  <c r="W114" i="70"/>
  <c r="W113" i="70"/>
  <c r="W111" i="70"/>
  <c r="W110" i="70"/>
  <c r="W109" i="70"/>
  <c r="W108" i="70"/>
  <c r="W107" i="70"/>
  <c r="W106" i="70"/>
  <c r="W105" i="70"/>
  <c r="W104" i="70"/>
  <c r="W103" i="70"/>
  <c r="W102" i="70"/>
  <c r="W101" i="70"/>
  <c r="W100" i="70"/>
  <c r="W99" i="70"/>
  <c r="W98" i="70"/>
  <c r="W97" i="70"/>
  <c r="W96" i="70"/>
  <c r="W95" i="70"/>
  <c r="W114" i="55"/>
  <c r="W113" i="55"/>
  <c r="W112" i="55"/>
  <c r="W111" i="55"/>
  <c r="W110" i="55"/>
  <c r="W109" i="55"/>
  <c r="W108" i="55"/>
  <c r="W107" i="55"/>
  <c r="W106" i="55"/>
  <c r="W105" i="55"/>
  <c r="W104" i="55"/>
  <c r="W103" i="55"/>
  <c r="W102" i="55"/>
  <c r="W101" i="55"/>
  <c r="W100" i="55"/>
  <c r="W99" i="55"/>
  <c r="W98" i="55"/>
  <c r="W97" i="55"/>
  <c r="W96" i="55"/>
  <c r="W95" i="55"/>
  <c r="W94" i="56"/>
  <c r="W94" i="57"/>
  <c r="W94" i="58"/>
  <c r="W94" i="59"/>
  <c r="W94" i="60"/>
  <c r="W94" i="61"/>
  <c r="W94" i="62"/>
  <c r="W94" i="63"/>
  <c r="W94" i="64"/>
  <c r="W94" i="65"/>
  <c r="W94" i="66"/>
  <c r="W94" i="68"/>
  <c r="W94" i="69"/>
  <c r="W94" i="70"/>
  <c r="W94" i="55"/>
  <c r="W79" i="56"/>
  <c r="W78" i="56"/>
  <c r="W76" i="56"/>
  <c r="W75" i="56"/>
  <c r="W74" i="56"/>
  <c r="W73" i="56"/>
  <c r="W72" i="56"/>
  <c r="W71" i="56"/>
  <c r="W70" i="56"/>
  <c r="W69" i="56"/>
  <c r="W68" i="56"/>
  <c r="W67" i="56"/>
  <c r="W66" i="56"/>
  <c r="W65" i="56"/>
  <c r="W64" i="56"/>
  <c r="W63" i="56"/>
  <c r="W62" i="56"/>
  <c r="W61" i="56"/>
  <c r="W60" i="56"/>
  <c r="W79" i="57"/>
  <c r="W78" i="57"/>
  <c r="W76" i="57"/>
  <c r="W75" i="57"/>
  <c r="W74" i="57"/>
  <c r="W73" i="57"/>
  <c r="W72" i="57"/>
  <c r="W71" i="57"/>
  <c r="W70" i="57"/>
  <c r="W69" i="57"/>
  <c r="W68" i="57"/>
  <c r="W67" i="57"/>
  <c r="W66" i="57"/>
  <c r="W65" i="57"/>
  <c r="W64" i="57"/>
  <c r="W63" i="57"/>
  <c r="W62" i="57"/>
  <c r="W61" i="57"/>
  <c r="W60" i="57"/>
  <c r="W79" i="58"/>
  <c r="W78" i="58"/>
  <c r="W76" i="58"/>
  <c r="W75" i="58"/>
  <c r="W74" i="58"/>
  <c r="W73" i="58"/>
  <c r="W72" i="58"/>
  <c r="W71" i="58"/>
  <c r="W70" i="58"/>
  <c r="W69" i="58"/>
  <c r="W68" i="58"/>
  <c r="W67" i="58"/>
  <c r="W66" i="58"/>
  <c r="W65" i="58"/>
  <c r="W64" i="58"/>
  <c r="W63" i="58"/>
  <c r="W62" i="58"/>
  <c r="W61" i="58"/>
  <c r="W60" i="58"/>
  <c r="W79" i="59"/>
  <c r="W78" i="59"/>
  <c r="W76" i="59"/>
  <c r="W75" i="59"/>
  <c r="W74" i="59"/>
  <c r="W73" i="59"/>
  <c r="W72" i="59"/>
  <c r="W71" i="59"/>
  <c r="W70" i="59"/>
  <c r="W69" i="59"/>
  <c r="W68" i="59"/>
  <c r="W67" i="59"/>
  <c r="W66" i="59"/>
  <c r="W65" i="59"/>
  <c r="W64" i="59"/>
  <c r="W63" i="59"/>
  <c r="W62" i="59"/>
  <c r="W61" i="59"/>
  <c r="W60" i="59"/>
  <c r="W79" i="60"/>
  <c r="W78" i="60"/>
  <c r="W76" i="60"/>
  <c r="W75" i="60"/>
  <c r="W74" i="60"/>
  <c r="W73" i="60"/>
  <c r="W72" i="60"/>
  <c r="W71" i="60"/>
  <c r="W70" i="60"/>
  <c r="W69" i="60"/>
  <c r="W68" i="60"/>
  <c r="W67" i="60"/>
  <c r="W66" i="60"/>
  <c r="W65" i="60"/>
  <c r="W64" i="60"/>
  <c r="W63" i="60"/>
  <c r="W62" i="60"/>
  <c r="W61" i="60"/>
  <c r="W60" i="60"/>
  <c r="W79" i="61"/>
  <c r="W78" i="61"/>
  <c r="W76" i="61"/>
  <c r="W75" i="61"/>
  <c r="W74" i="61"/>
  <c r="W73" i="61"/>
  <c r="W72" i="61"/>
  <c r="W71" i="61"/>
  <c r="W70" i="61"/>
  <c r="W69" i="61"/>
  <c r="W68" i="61"/>
  <c r="W67" i="61"/>
  <c r="W66" i="61"/>
  <c r="W65" i="61"/>
  <c r="W64" i="61"/>
  <c r="W63" i="61"/>
  <c r="W62" i="61"/>
  <c r="W61" i="61"/>
  <c r="W60" i="61"/>
  <c r="W79" i="62"/>
  <c r="W78" i="62"/>
  <c r="W76" i="62"/>
  <c r="W75" i="62"/>
  <c r="W74" i="62"/>
  <c r="W73" i="62"/>
  <c r="W72" i="62"/>
  <c r="W71" i="62"/>
  <c r="W70" i="62"/>
  <c r="W69" i="62"/>
  <c r="W68" i="62"/>
  <c r="W67" i="62"/>
  <c r="W66" i="62"/>
  <c r="W65" i="62"/>
  <c r="W64" i="62"/>
  <c r="W63" i="62"/>
  <c r="W62" i="62"/>
  <c r="W61" i="62"/>
  <c r="W60" i="62"/>
  <c r="W79" i="63"/>
  <c r="W78" i="63"/>
  <c r="W76" i="63"/>
  <c r="W75" i="63"/>
  <c r="W74" i="63"/>
  <c r="W73" i="63"/>
  <c r="W72" i="63"/>
  <c r="W71" i="63"/>
  <c r="W70" i="63"/>
  <c r="W69" i="63"/>
  <c r="W68" i="63"/>
  <c r="W67" i="63"/>
  <c r="W66" i="63"/>
  <c r="W65" i="63"/>
  <c r="W64" i="63"/>
  <c r="W63" i="63"/>
  <c r="W62" i="63"/>
  <c r="W61" i="63"/>
  <c r="W60" i="63"/>
  <c r="W79" i="64"/>
  <c r="W78" i="64"/>
  <c r="W76" i="64"/>
  <c r="W75" i="64"/>
  <c r="W74" i="64"/>
  <c r="W73" i="64"/>
  <c r="W72" i="64"/>
  <c r="W71" i="64"/>
  <c r="W70" i="64"/>
  <c r="W69" i="64"/>
  <c r="W68" i="64"/>
  <c r="W67" i="64"/>
  <c r="W66" i="64"/>
  <c r="W65" i="64"/>
  <c r="W64" i="64"/>
  <c r="W63" i="64"/>
  <c r="W62" i="64"/>
  <c r="W61" i="64"/>
  <c r="W60" i="64"/>
  <c r="W79" i="65"/>
  <c r="W78" i="65"/>
  <c r="W76" i="65"/>
  <c r="W75" i="65"/>
  <c r="W74" i="65"/>
  <c r="W73" i="65"/>
  <c r="W72" i="65"/>
  <c r="W71" i="65"/>
  <c r="W70" i="65"/>
  <c r="W69" i="65"/>
  <c r="W68" i="65"/>
  <c r="W67" i="65"/>
  <c r="W66" i="65"/>
  <c r="W65" i="65"/>
  <c r="W64" i="65"/>
  <c r="W63" i="65"/>
  <c r="W62" i="65"/>
  <c r="W61" i="65"/>
  <c r="W60" i="65"/>
  <c r="W79" i="66"/>
  <c r="W78" i="66"/>
  <c r="W76" i="66"/>
  <c r="W75" i="66"/>
  <c r="W74" i="66"/>
  <c r="W73" i="66"/>
  <c r="W72" i="66"/>
  <c r="W71" i="66"/>
  <c r="W70" i="66"/>
  <c r="W69" i="66"/>
  <c r="W68" i="66"/>
  <c r="W67" i="66"/>
  <c r="W66" i="66"/>
  <c r="W65" i="66"/>
  <c r="W64" i="66"/>
  <c r="W63" i="66"/>
  <c r="W62" i="66"/>
  <c r="W61" i="66"/>
  <c r="W60" i="66"/>
  <c r="W79" i="68"/>
  <c r="W78" i="68"/>
  <c r="W76" i="68"/>
  <c r="W75" i="68"/>
  <c r="W74" i="68"/>
  <c r="W73" i="68"/>
  <c r="W72" i="68"/>
  <c r="W71" i="68"/>
  <c r="W70" i="68"/>
  <c r="W69" i="68"/>
  <c r="W68" i="68"/>
  <c r="W67" i="68"/>
  <c r="W66" i="68"/>
  <c r="W65" i="68"/>
  <c r="W64" i="68"/>
  <c r="W63" i="68"/>
  <c r="W62" i="68"/>
  <c r="W61" i="68"/>
  <c r="W60" i="68"/>
  <c r="W79" i="69"/>
  <c r="W78" i="69"/>
  <c r="W76" i="69"/>
  <c r="W75" i="69"/>
  <c r="W74" i="69"/>
  <c r="W73" i="69"/>
  <c r="W72" i="69"/>
  <c r="W71" i="69"/>
  <c r="W70" i="69"/>
  <c r="W69" i="69"/>
  <c r="W68" i="69"/>
  <c r="W67" i="69"/>
  <c r="W66" i="69"/>
  <c r="W65" i="69"/>
  <c r="W64" i="69"/>
  <c r="W63" i="69"/>
  <c r="W62" i="69"/>
  <c r="W61" i="69"/>
  <c r="W60" i="69"/>
  <c r="W79" i="70"/>
  <c r="W78" i="70"/>
  <c r="W76" i="70"/>
  <c r="W75" i="70"/>
  <c r="W74" i="70"/>
  <c r="W73" i="70"/>
  <c r="W72" i="70"/>
  <c r="W71" i="70"/>
  <c r="W70" i="70"/>
  <c r="W69" i="70"/>
  <c r="W68" i="70"/>
  <c r="W67" i="70"/>
  <c r="W66" i="70"/>
  <c r="W65" i="70"/>
  <c r="W64" i="70"/>
  <c r="W63" i="70"/>
  <c r="W62" i="70"/>
  <c r="W61" i="70"/>
  <c r="W60" i="70"/>
  <c r="W79" i="55"/>
  <c r="W78" i="55"/>
  <c r="W77" i="55"/>
  <c r="W76" i="55"/>
  <c r="W75" i="55"/>
  <c r="W74" i="55"/>
  <c r="W73" i="55"/>
  <c r="W72" i="55"/>
  <c r="W71" i="55"/>
  <c r="W70" i="55"/>
  <c r="W69" i="55"/>
  <c r="W68" i="55"/>
  <c r="W67" i="55"/>
  <c r="W66" i="55"/>
  <c r="W65" i="55"/>
  <c r="W64" i="55"/>
  <c r="W63" i="55"/>
  <c r="W62" i="55"/>
  <c r="W61" i="55"/>
  <c r="W60" i="55"/>
  <c r="W59" i="56"/>
  <c r="W59" i="57"/>
  <c r="W59" i="58"/>
  <c r="W59" i="59"/>
  <c r="W59" i="60"/>
  <c r="W59" i="61"/>
  <c r="W59" i="62"/>
  <c r="W59" i="63"/>
  <c r="W59" i="64"/>
  <c r="W59" i="65"/>
  <c r="W59" i="66"/>
  <c r="W59" i="68"/>
  <c r="W59" i="69"/>
  <c r="W59" i="70"/>
  <c r="W59" i="55"/>
  <c r="W48" i="55"/>
  <c r="W47" i="55"/>
  <c r="W46" i="55"/>
  <c r="W45" i="55"/>
  <c r="W81" i="66" l="1"/>
  <c r="W116" i="57"/>
  <c r="W81" i="58"/>
  <c r="W116" i="69"/>
  <c r="W116" i="64"/>
  <c r="W81" i="64"/>
  <c r="W81" i="59"/>
  <c r="W118" i="56"/>
  <c r="W116" i="68"/>
  <c r="W116" i="63"/>
  <c r="W116" i="59"/>
  <c r="W116" i="55"/>
  <c r="W116" i="70"/>
  <c r="W116" i="65"/>
  <c r="W116" i="61"/>
  <c r="W81" i="69"/>
  <c r="W81" i="68"/>
  <c r="W81" i="63"/>
  <c r="W81" i="62"/>
  <c r="W81" i="60"/>
  <c r="W116" i="60"/>
  <c r="W81" i="56"/>
  <c r="W81" i="55"/>
  <c r="W116" i="66"/>
  <c r="W116" i="62"/>
  <c r="W115" i="58"/>
  <c r="W81" i="70"/>
  <c r="W82" i="65"/>
  <c r="W81" i="61"/>
  <c r="W81" i="57"/>
  <c r="W116" i="58"/>
  <c r="W82" i="55"/>
  <c r="W117" i="55"/>
  <c r="W82" i="70"/>
  <c r="W117" i="70"/>
  <c r="W82" i="69"/>
  <c r="W117" i="69"/>
  <c r="W82" i="68"/>
  <c r="W117" i="68"/>
  <c r="W82" i="66"/>
  <c r="W117" i="66"/>
  <c r="W117" i="65"/>
  <c r="W82" i="64"/>
  <c r="W117" i="64"/>
  <c r="W82" i="63"/>
  <c r="W117" i="63"/>
  <c r="W82" i="62"/>
  <c r="W117" i="62"/>
  <c r="W82" i="61"/>
  <c r="W117" i="61"/>
  <c r="W82" i="60"/>
  <c r="W117" i="60"/>
  <c r="W82" i="59"/>
  <c r="W117" i="59"/>
  <c r="W82" i="58"/>
  <c r="W117" i="58"/>
  <c r="W82" i="57"/>
  <c r="W117" i="57"/>
  <c r="W82" i="56"/>
  <c r="W83" i="55"/>
  <c r="W118" i="55"/>
  <c r="W83" i="70"/>
  <c r="W118" i="70"/>
  <c r="W83" i="69"/>
  <c r="W118" i="69"/>
  <c r="W83" i="68"/>
  <c r="W118" i="68"/>
  <c r="W83" i="66"/>
  <c r="W118" i="66"/>
  <c r="W118" i="65"/>
  <c r="W83" i="64"/>
  <c r="W118" i="64"/>
  <c r="W83" i="63"/>
  <c r="W118" i="63"/>
  <c r="W83" i="62"/>
  <c r="W118" i="62"/>
  <c r="W83" i="61"/>
  <c r="W118" i="61"/>
  <c r="W83" i="60"/>
  <c r="W118" i="60"/>
  <c r="W83" i="59"/>
  <c r="W118" i="59"/>
  <c r="W83" i="58"/>
  <c r="W118" i="58"/>
  <c r="W83" i="57"/>
  <c r="W118" i="57"/>
  <c r="W83" i="56"/>
  <c r="W80" i="65"/>
  <c r="W115" i="65"/>
  <c r="W80" i="64"/>
  <c r="W115" i="64"/>
  <c r="W80" i="63"/>
  <c r="W115" i="63"/>
  <c r="W80" i="62"/>
  <c r="W115" i="62"/>
  <c r="W80" i="61"/>
  <c r="W115" i="61"/>
  <c r="W80" i="60"/>
  <c r="W115" i="60"/>
  <c r="W80" i="59"/>
  <c r="W115" i="59"/>
  <c r="W80" i="58"/>
  <c r="W80" i="57"/>
  <c r="W115" i="57"/>
  <c r="W80" i="56"/>
  <c r="W115" i="56"/>
  <c r="W80" i="55"/>
  <c r="W115" i="55"/>
  <c r="W80" i="70"/>
  <c r="W115" i="70"/>
  <c r="W80" i="69"/>
  <c r="W115" i="69"/>
  <c r="W80" i="68"/>
  <c r="W115" i="68"/>
  <c r="W80" i="66"/>
  <c r="W115" i="66"/>
  <c r="W81" i="65"/>
  <c r="W116" i="56"/>
  <c r="W83" i="65"/>
  <c r="W117" i="56"/>
  <c r="AL44" i="57"/>
  <c r="AL43" i="57"/>
  <c r="AL42" i="57"/>
  <c r="AL41" i="57"/>
  <c r="AL40" i="57"/>
  <c r="AL39" i="57"/>
  <c r="AL38" i="57"/>
  <c r="AL37" i="57"/>
  <c r="AL36" i="57"/>
  <c r="AL35" i="57"/>
  <c r="AL34" i="57"/>
  <c r="AL33" i="57"/>
  <c r="AL32" i="57"/>
  <c r="AL31" i="57"/>
  <c r="AL30" i="57"/>
  <c r="AL29" i="57"/>
  <c r="AL28" i="57"/>
  <c r="AL27" i="57"/>
  <c r="AL26" i="57"/>
  <c r="AL25" i="57"/>
  <c r="AL24" i="57"/>
  <c r="AL44" i="58"/>
  <c r="AL43" i="58"/>
  <c r="AL42" i="58"/>
  <c r="AL41" i="58"/>
  <c r="AL40" i="58"/>
  <c r="AL39" i="58"/>
  <c r="AL38" i="58"/>
  <c r="AL37" i="58"/>
  <c r="AL36" i="58"/>
  <c r="AL35" i="58"/>
  <c r="AL34" i="58"/>
  <c r="AL33" i="58"/>
  <c r="AL32" i="58"/>
  <c r="AL31" i="58"/>
  <c r="AL30" i="58"/>
  <c r="AL29" i="58"/>
  <c r="AL28" i="58"/>
  <c r="AL27" i="58"/>
  <c r="AL26" i="58"/>
  <c r="AL25" i="58"/>
  <c r="AL24" i="58"/>
  <c r="AL44" i="59"/>
  <c r="AL43" i="59"/>
  <c r="AL42" i="59"/>
  <c r="AL41" i="59"/>
  <c r="AL40" i="59"/>
  <c r="AL39" i="59"/>
  <c r="AL38" i="59"/>
  <c r="AL37" i="59"/>
  <c r="AL36" i="59"/>
  <c r="AL35" i="59"/>
  <c r="AL34" i="59"/>
  <c r="AL33" i="59"/>
  <c r="AL32" i="59"/>
  <c r="AL31" i="59"/>
  <c r="AL30" i="59"/>
  <c r="AL29" i="59"/>
  <c r="AL28" i="59"/>
  <c r="AL27" i="59"/>
  <c r="AL26" i="59"/>
  <c r="AL25" i="59"/>
  <c r="AL24" i="59"/>
  <c r="AL44" i="60"/>
  <c r="AL43" i="60"/>
  <c r="AL42" i="60"/>
  <c r="AL41" i="60"/>
  <c r="AL40" i="60"/>
  <c r="AL39" i="60"/>
  <c r="AL38" i="60"/>
  <c r="AL37" i="60"/>
  <c r="AL36" i="60"/>
  <c r="AL35" i="60"/>
  <c r="AL34" i="60"/>
  <c r="AL33" i="60"/>
  <c r="AL32" i="60"/>
  <c r="AL31" i="60"/>
  <c r="AL30" i="60"/>
  <c r="AL29" i="60"/>
  <c r="AL28" i="60"/>
  <c r="AL27" i="60"/>
  <c r="AL26" i="60"/>
  <c r="AL25" i="60"/>
  <c r="AL24" i="60"/>
  <c r="AL44" i="61"/>
  <c r="AL43" i="61"/>
  <c r="AL42" i="61"/>
  <c r="AL41" i="61"/>
  <c r="AL40" i="61"/>
  <c r="AL39" i="61"/>
  <c r="AL38" i="61"/>
  <c r="AL37" i="61"/>
  <c r="AL36" i="61"/>
  <c r="AL35" i="61"/>
  <c r="AL34" i="61"/>
  <c r="AL33" i="61"/>
  <c r="AL32" i="61"/>
  <c r="AL31" i="61"/>
  <c r="AL30" i="61"/>
  <c r="AL29" i="61"/>
  <c r="AL28" i="61"/>
  <c r="AL27" i="61"/>
  <c r="AL26" i="61"/>
  <c r="AL25" i="61"/>
  <c r="AL24" i="61"/>
  <c r="AL44" i="62"/>
  <c r="AL43" i="62"/>
  <c r="AL42" i="62"/>
  <c r="AL41" i="62"/>
  <c r="AL40" i="62"/>
  <c r="AL39" i="62"/>
  <c r="AL38" i="62"/>
  <c r="AL37" i="62"/>
  <c r="AL36" i="62"/>
  <c r="AL35" i="62"/>
  <c r="AL34" i="62"/>
  <c r="AL33" i="62"/>
  <c r="AL32" i="62"/>
  <c r="AL31" i="62"/>
  <c r="AL30" i="62"/>
  <c r="AL29" i="62"/>
  <c r="AL28" i="62"/>
  <c r="AL27" i="62"/>
  <c r="AL26" i="62"/>
  <c r="AL25" i="62"/>
  <c r="AL24" i="62"/>
  <c r="AL44" i="63"/>
  <c r="AL43" i="63"/>
  <c r="AL42" i="63"/>
  <c r="AL41" i="63"/>
  <c r="AL40" i="63"/>
  <c r="AL39" i="63"/>
  <c r="AL38" i="63"/>
  <c r="AL37" i="63"/>
  <c r="AL36" i="63"/>
  <c r="AL35" i="63"/>
  <c r="AL34" i="63"/>
  <c r="AL33" i="63"/>
  <c r="AL32" i="63"/>
  <c r="AL31" i="63"/>
  <c r="AL30" i="63"/>
  <c r="AL29" i="63"/>
  <c r="AL28" i="63"/>
  <c r="AL27" i="63"/>
  <c r="AL26" i="63"/>
  <c r="AL25" i="63"/>
  <c r="AL24" i="63"/>
  <c r="AL44" i="64"/>
  <c r="AL43" i="64"/>
  <c r="AL42" i="64"/>
  <c r="AL41" i="64"/>
  <c r="AL40" i="64"/>
  <c r="AL39" i="64"/>
  <c r="AL38" i="64"/>
  <c r="AL37" i="64"/>
  <c r="AL36" i="64"/>
  <c r="AL35" i="64"/>
  <c r="AL34" i="64"/>
  <c r="AL33" i="64"/>
  <c r="AL32" i="64"/>
  <c r="AL31" i="64"/>
  <c r="AL30" i="64"/>
  <c r="AL29" i="64"/>
  <c r="AL28" i="64"/>
  <c r="AL27" i="64"/>
  <c r="AL26" i="64"/>
  <c r="AL25" i="64"/>
  <c r="AL24" i="64"/>
  <c r="AL44" i="65"/>
  <c r="AL43" i="65"/>
  <c r="AL42" i="65"/>
  <c r="AL41" i="65"/>
  <c r="AL40" i="65"/>
  <c r="AL39" i="65"/>
  <c r="AL38" i="65"/>
  <c r="AL37" i="65"/>
  <c r="AL36" i="65"/>
  <c r="AL35" i="65"/>
  <c r="AL34" i="65"/>
  <c r="AL33" i="65"/>
  <c r="AL32" i="65"/>
  <c r="AL31" i="65"/>
  <c r="AL30" i="65"/>
  <c r="AL29" i="65"/>
  <c r="AL28" i="65"/>
  <c r="AL27" i="65"/>
  <c r="AL26" i="65"/>
  <c r="AL25" i="65"/>
  <c r="AL24" i="65"/>
  <c r="AL44" i="66"/>
  <c r="AL43" i="66"/>
  <c r="AL42" i="66"/>
  <c r="AL41" i="66"/>
  <c r="AL40" i="66"/>
  <c r="AL39" i="66"/>
  <c r="AL38" i="66"/>
  <c r="AL37" i="66"/>
  <c r="AL36" i="66"/>
  <c r="AL35" i="66"/>
  <c r="AL34" i="66"/>
  <c r="AL33" i="66"/>
  <c r="AL32" i="66"/>
  <c r="AL31" i="66"/>
  <c r="AL30" i="66"/>
  <c r="AL29" i="66"/>
  <c r="AL28" i="66"/>
  <c r="AL27" i="66"/>
  <c r="AL26" i="66"/>
  <c r="AL25" i="66"/>
  <c r="AL24" i="66"/>
  <c r="AL44" i="68"/>
  <c r="AL43" i="68"/>
  <c r="AL42" i="68"/>
  <c r="AL41" i="68"/>
  <c r="AL40" i="68"/>
  <c r="AL39" i="68"/>
  <c r="AL38" i="68"/>
  <c r="AL37" i="68"/>
  <c r="AL36" i="68"/>
  <c r="AL35" i="68"/>
  <c r="AL34" i="68"/>
  <c r="AL33" i="68"/>
  <c r="AL32" i="68"/>
  <c r="AL31" i="68"/>
  <c r="AL30" i="68"/>
  <c r="AL29" i="68"/>
  <c r="AL28" i="68"/>
  <c r="AL27" i="68"/>
  <c r="AL26" i="68"/>
  <c r="AL25" i="68"/>
  <c r="AL24" i="68"/>
  <c r="AL44" i="69"/>
  <c r="AL43" i="69"/>
  <c r="AL42" i="69"/>
  <c r="AL41" i="69"/>
  <c r="AL40" i="69"/>
  <c r="AL39" i="69"/>
  <c r="AL38" i="69"/>
  <c r="AL37" i="69"/>
  <c r="AL36" i="69"/>
  <c r="AL35" i="69"/>
  <c r="AL34" i="69"/>
  <c r="AL33" i="69"/>
  <c r="AL32" i="69"/>
  <c r="AL31" i="69"/>
  <c r="AL30" i="69"/>
  <c r="AL29" i="69"/>
  <c r="AL28" i="69"/>
  <c r="AL27" i="69"/>
  <c r="AL26" i="69"/>
  <c r="AL25" i="69"/>
  <c r="AL24" i="69"/>
  <c r="AL44" i="70"/>
  <c r="AL43" i="70"/>
  <c r="AL42" i="70"/>
  <c r="AL41" i="70"/>
  <c r="AL40" i="70"/>
  <c r="AL39" i="70"/>
  <c r="AL38" i="70"/>
  <c r="AL37" i="70"/>
  <c r="AL36" i="70"/>
  <c r="AL35" i="70"/>
  <c r="AL34" i="70"/>
  <c r="AL33" i="70"/>
  <c r="AL32" i="70"/>
  <c r="AL31" i="70"/>
  <c r="AL30" i="70"/>
  <c r="AL29" i="70"/>
  <c r="AL28" i="70"/>
  <c r="AL27" i="70"/>
  <c r="AL26" i="70"/>
  <c r="AL25" i="70"/>
  <c r="AL24" i="70"/>
  <c r="AL44" i="56"/>
  <c r="AL43" i="56"/>
  <c r="AL42" i="56"/>
  <c r="AL41" i="56"/>
  <c r="AL40" i="56"/>
  <c r="AL39" i="56"/>
  <c r="AL38" i="56"/>
  <c r="AL37" i="56"/>
  <c r="AL36" i="56"/>
  <c r="AL35" i="56"/>
  <c r="AL34" i="56"/>
  <c r="AL33" i="56"/>
  <c r="AL32" i="56"/>
  <c r="AL31" i="56"/>
  <c r="AL30" i="56"/>
  <c r="AL29" i="56"/>
  <c r="AL28" i="56"/>
  <c r="AL27" i="56"/>
  <c r="AL26" i="56"/>
  <c r="AL25" i="56"/>
  <c r="AL24" i="56"/>
  <c r="AK44" i="57"/>
  <c r="AK43" i="57"/>
  <c r="AK42" i="57"/>
  <c r="AK41" i="57"/>
  <c r="AK40" i="57"/>
  <c r="AK39" i="57"/>
  <c r="AK38" i="57"/>
  <c r="AK37" i="57"/>
  <c r="AK36" i="57"/>
  <c r="AK35" i="57"/>
  <c r="AK34" i="57"/>
  <c r="AK33" i="57"/>
  <c r="AK32" i="57"/>
  <c r="AK31" i="57"/>
  <c r="AK30" i="57"/>
  <c r="AK29" i="57"/>
  <c r="AK28" i="57"/>
  <c r="AK27" i="57"/>
  <c r="AK26" i="57"/>
  <c r="AK25" i="57"/>
  <c r="AK24" i="57"/>
  <c r="AK44" i="58"/>
  <c r="AK43" i="58"/>
  <c r="AK42" i="58"/>
  <c r="AK41" i="58"/>
  <c r="AK40" i="58"/>
  <c r="AK39" i="58"/>
  <c r="AK38" i="58"/>
  <c r="AK37" i="58"/>
  <c r="AK36" i="58"/>
  <c r="AK35" i="58"/>
  <c r="AK34" i="58"/>
  <c r="AK33" i="58"/>
  <c r="AK32" i="58"/>
  <c r="AK31" i="58"/>
  <c r="AK30" i="58"/>
  <c r="AK29" i="58"/>
  <c r="AK28" i="58"/>
  <c r="AK27" i="58"/>
  <c r="AK26" i="58"/>
  <c r="AK25" i="58"/>
  <c r="AK24" i="58"/>
  <c r="AK44" i="59"/>
  <c r="AK43" i="59"/>
  <c r="AK42" i="59"/>
  <c r="AK41" i="59"/>
  <c r="AK40" i="59"/>
  <c r="AK39" i="59"/>
  <c r="AK38" i="59"/>
  <c r="AK37" i="59"/>
  <c r="AK36" i="59"/>
  <c r="AK35" i="59"/>
  <c r="AK34" i="59"/>
  <c r="AK33" i="59"/>
  <c r="AK32" i="59"/>
  <c r="AK31" i="59"/>
  <c r="AK30" i="59"/>
  <c r="AK29" i="59"/>
  <c r="AK28" i="59"/>
  <c r="AK27" i="59"/>
  <c r="AK26" i="59"/>
  <c r="AK25" i="59"/>
  <c r="AK24" i="59"/>
  <c r="AK44" i="60"/>
  <c r="AK43" i="60"/>
  <c r="AK42" i="60"/>
  <c r="AK41" i="60"/>
  <c r="AK40" i="60"/>
  <c r="AK39" i="60"/>
  <c r="AK38" i="60"/>
  <c r="AK37" i="60"/>
  <c r="AK36" i="60"/>
  <c r="AK35" i="60"/>
  <c r="AK34" i="60"/>
  <c r="AK33" i="60"/>
  <c r="AK32" i="60"/>
  <c r="AK31" i="60"/>
  <c r="AK30" i="60"/>
  <c r="AK29" i="60"/>
  <c r="AK28" i="60"/>
  <c r="AK27" i="60"/>
  <c r="AK26" i="60"/>
  <c r="AK25" i="60"/>
  <c r="AK24" i="60"/>
  <c r="AK44" i="61"/>
  <c r="AK43" i="61"/>
  <c r="AK42" i="61"/>
  <c r="AK41" i="61"/>
  <c r="AK40" i="61"/>
  <c r="AK39" i="61"/>
  <c r="AK38" i="61"/>
  <c r="AK37" i="61"/>
  <c r="AK36" i="61"/>
  <c r="AK35" i="61"/>
  <c r="AK34" i="61"/>
  <c r="AK33" i="61"/>
  <c r="AK32" i="61"/>
  <c r="AK31" i="61"/>
  <c r="AK30" i="61"/>
  <c r="AK29" i="61"/>
  <c r="AK28" i="61"/>
  <c r="AK27" i="61"/>
  <c r="AK26" i="61"/>
  <c r="AK25" i="61"/>
  <c r="AK24" i="61"/>
  <c r="AK44" i="62"/>
  <c r="AK43" i="62"/>
  <c r="AK42" i="62"/>
  <c r="AK41" i="62"/>
  <c r="AK40" i="62"/>
  <c r="AK39" i="62"/>
  <c r="AK38" i="62"/>
  <c r="AK37" i="62"/>
  <c r="AK36" i="62"/>
  <c r="AK35" i="62"/>
  <c r="AK34" i="62"/>
  <c r="AK33" i="62"/>
  <c r="AK32" i="62"/>
  <c r="AK31" i="62"/>
  <c r="AK30" i="62"/>
  <c r="AK29" i="62"/>
  <c r="AK28" i="62"/>
  <c r="AK27" i="62"/>
  <c r="AK26" i="62"/>
  <c r="AK25" i="62"/>
  <c r="AK24" i="62"/>
  <c r="AK44" i="63"/>
  <c r="AK43" i="63"/>
  <c r="AK42" i="63"/>
  <c r="AK41" i="63"/>
  <c r="AK40" i="63"/>
  <c r="AK39" i="63"/>
  <c r="AK38" i="63"/>
  <c r="AK37" i="63"/>
  <c r="AK36" i="63"/>
  <c r="AK35" i="63"/>
  <c r="AK34" i="63"/>
  <c r="AK33" i="63"/>
  <c r="AK32" i="63"/>
  <c r="AK31" i="63"/>
  <c r="AK30" i="63"/>
  <c r="AK29" i="63"/>
  <c r="AK28" i="63"/>
  <c r="AK27" i="63"/>
  <c r="AK26" i="63"/>
  <c r="AK25" i="63"/>
  <c r="AK24" i="63"/>
  <c r="AK44" i="64"/>
  <c r="AK43" i="64"/>
  <c r="AK42" i="64"/>
  <c r="AK41" i="64"/>
  <c r="AK40" i="64"/>
  <c r="AK39" i="64"/>
  <c r="AK38" i="64"/>
  <c r="AK37" i="64"/>
  <c r="AK36" i="64"/>
  <c r="AK35" i="64"/>
  <c r="AK34" i="64"/>
  <c r="AK33" i="64"/>
  <c r="AK32" i="64"/>
  <c r="AK31" i="64"/>
  <c r="AK30" i="64"/>
  <c r="AK29" i="64"/>
  <c r="AK28" i="64"/>
  <c r="AK27" i="64"/>
  <c r="AK26" i="64"/>
  <c r="AK25" i="64"/>
  <c r="AK24" i="64"/>
  <c r="AK44" i="65"/>
  <c r="AK43" i="65"/>
  <c r="AK42" i="65"/>
  <c r="AK41" i="65"/>
  <c r="AK40" i="65"/>
  <c r="AK39" i="65"/>
  <c r="AK38" i="65"/>
  <c r="AK37" i="65"/>
  <c r="AK36" i="65"/>
  <c r="AK35" i="65"/>
  <c r="AK34" i="65"/>
  <c r="AK33" i="65"/>
  <c r="AK32" i="65"/>
  <c r="AK31" i="65"/>
  <c r="AK30" i="65"/>
  <c r="AK29" i="65"/>
  <c r="AK28" i="65"/>
  <c r="AK27" i="65"/>
  <c r="AK26" i="65"/>
  <c r="AK25" i="65"/>
  <c r="AK24" i="65"/>
  <c r="AK44" i="66"/>
  <c r="AK43" i="66"/>
  <c r="AK42" i="66"/>
  <c r="AK41" i="66"/>
  <c r="AK40" i="66"/>
  <c r="AK39" i="66"/>
  <c r="AK38" i="66"/>
  <c r="AK37" i="66"/>
  <c r="AK36" i="66"/>
  <c r="AK35" i="66"/>
  <c r="AK34" i="66"/>
  <c r="AK33" i="66"/>
  <c r="AK32" i="66"/>
  <c r="AK31" i="66"/>
  <c r="AK30" i="66"/>
  <c r="AK29" i="66"/>
  <c r="AK28" i="66"/>
  <c r="AK27" i="66"/>
  <c r="AK26" i="66"/>
  <c r="AK25" i="66"/>
  <c r="AK24" i="66"/>
  <c r="AK44" i="68"/>
  <c r="AK43" i="68"/>
  <c r="AK42" i="68"/>
  <c r="AK41" i="68"/>
  <c r="AK40" i="68"/>
  <c r="AK39" i="68"/>
  <c r="AK38" i="68"/>
  <c r="AK37" i="68"/>
  <c r="AK36" i="68"/>
  <c r="AK35" i="68"/>
  <c r="AK34" i="68"/>
  <c r="AK33" i="68"/>
  <c r="AK32" i="68"/>
  <c r="AK31" i="68"/>
  <c r="AK30" i="68"/>
  <c r="AK29" i="68"/>
  <c r="AK28" i="68"/>
  <c r="AK27" i="68"/>
  <c r="AK26" i="68"/>
  <c r="AK25" i="68"/>
  <c r="AK24" i="68"/>
  <c r="AK44" i="69"/>
  <c r="AK43" i="69"/>
  <c r="AK42" i="69"/>
  <c r="AK41" i="69"/>
  <c r="AK40" i="69"/>
  <c r="AK39" i="69"/>
  <c r="AK38" i="69"/>
  <c r="AK37" i="69"/>
  <c r="AK36" i="69"/>
  <c r="AK35" i="69"/>
  <c r="AK34" i="69"/>
  <c r="AK33" i="69"/>
  <c r="AK32" i="69"/>
  <c r="AK31" i="69"/>
  <c r="AK30" i="69"/>
  <c r="AK29" i="69"/>
  <c r="AK28" i="69"/>
  <c r="AK27" i="69"/>
  <c r="AK26" i="69"/>
  <c r="AK25" i="69"/>
  <c r="AK24" i="69"/>
  <c r="AK44" i="70"/>
  <c r="AK43" i="70"/>
  <c r="AK42" i="70"/>
  <c r="AK41" i="70"/>
  <c r="AK40" i="70"/>
  <c r="AK39" i="70"/>
  <c r="AK38" i="70"/>
  <c r="AK37" i="70"/>
  <c r="AK36" i="70"/>
  <c r="AK35" i="70"/>
  <c r="AK34" i="70"/>
  <c r="AK33" i="70"/>
  <c r="AK32" i="70"/>
  <c r="AK31" i="70"/>
  <c r="AK30" i="70"/>
  <c r="AK29" i="70"/>
  <c r="AK28" i="70"/>
  <c r="AK27" i="70"/>
  <c r="AK26" i="70"/>
  <c r="AK25" i="70"/>
  <c r="AK24" i="70"/>
  <c r="AK44" i="56"/>
  <c r="AK43" i="56"/>
  <c r="AK42" i="56"/>
  <c r="AK41" i="56"/>
  <c r="AK40" i="56"/>
  <c r="AK39" i="56"/>
  <c r="AK38" i="56"/>
  <c r="AK37" i="56"/>
  <c r="AK36" i="56"/>
  <c r="AK35" i="56"/>
  <c r="AK34" i="56"/>
  <c r="AK33" i="56"/>
  <c r="AK32" i="56"/>
  <c r="AK31" i="56"/>
  <c r="AK30" i="56"/>
  <c r="AK29" i="56"/>
  <c r="AK28" i="56"/>
  <c r="AK27" i="56"/>
  <c r="AK26" i="56"/>
  <c r="AK25" i="56"/>
  <c r="AK24" i="56"/>
  <c r="V114" i="57" l="1"/>
  <c r="V113" i="57"/>
  <c r="V111" i="57"/>
  <c r="V110" i="57"/>
  <c r="V109" i="57"/>
  <c r="V108" i="57"/>
  <c r="V107" i="57"/>
  <c r="V106" i="57"/>
  <c r="V105" i="57"/>
  <c r="V104" i="57"/>
  <c r="V103" i="57"/>
  <c r="V102" i="57"/>
  <c r="V101" i="57"/>
  <c r="V100" i="57"/>
  <c r="V99" i="57"/>
  <c r="V98" i="57"/>
  <c r="V97" i="57"/>
  <c r="V96" i="57"/>
  <c r="V95" i="57"/>
  <c r="V114" i="58"/>
  <c r="V113" i="58"/>
  <c r="V111" i="58"/>
  <c r="V110" i="58"/>
  <c r="V109" i="58"/>
  <c r="V108" i="58"/>
  <c r="V107" i="58"/>
  <c r="V106" i="58"/>
  <c r="V105" i="58"/>
  <c r="V104" i="58"/>
  <c r="V103" i="58"/>
  <c r="V102" i="58"/>
  <c r="V101" i="58"/>
  <c r="V100" i="58"/>
  <c r="V99" i="58"/>
  <c r="V98" i="58"/>
  <c r="V97" i="58"/>
  <c r="V96" i="58"/>
  <c r="V95" i="58"/>
  <c r="V114" i="59"/>
  <c r="V113" i="59"/>
  <c r="V111" i="59"/>
  <c r="V110" i="59"/>
  <c r="V109" i="59"/>
  <c r="V108" i="59"/>
  <c r="V107" i="59"/>
  <c r="V106" i="59"/>
  <c r="V105" i="59"/>
  <c r="V104" i="59"/>
  <c r="V103" i="59"/>
  <c r="V102" i="59"/>
  <c r="V101" i="59"/>
  <c r="V100" i="59"/>
  <c r="V99" i="59"/>
  <c r="V98" i="59"/>
  <c r="V97" i="59"/>
  <c r="V96" i="59"/>
  <c r="V95" i="59"/>
  <c r="V114" i="60"/>
  <c r="V113" i="60"/>
  <c r="V111" i="60"/>
  <c r="V110" i="60"/>
  <c r="V109" i="60"/>
  <c r="V108" i="60"/>
  <c r="V107" i="60"/>
  <c r="V106" i="60"/>
  <c r="V105" i="60"/>
  <c r="V104" i="60"/>
  <c r="V103" i="60"/>
  <c r="V102" i="60"/>
  <c r="V101" i="60"/>
  <c r="V100" i="60"/>
  <c r="V99" i="60"/>
  <c r="V98" i="60"/>
  <c r="V97" i="60"/>
  <c r="V96" i="60"/>
  <c r="V95" i="60"/>
  <c r="V114" i="61"/>
  <c r="V113" i="61"/>
  <c r="V111" i="61"/>
  <c r="V110" i="61"/>
  <c r="V109" i="61"/>
  <c r="V108" i="61"/>
  <c r="V107" i="61"/>
  <c r="V106" i="61"/>
  <c r="V105" i="61"/>
  <c r="V104" i="61"/>
  <c r="V103" i="61"/>
  <c r="V102" i="61"/>
  <c r="V101" i="61"/>
  <c r="V100" i="61"/>
  <c r="V99" i="61"/>
  <c r="V98" i="61"/>
  <c r="V97" i="61"/>
  <c r="V96" i="61"/>
  <c r="V95" i="61"/>
  <c r="V114" i="62"/>
  <c r="V113" i="62"/>
  <c r="V111" i="62"/>
  <c r="V110" i="62"/>
  <c r="V109" i="62"/>
  <c r="V108" i="62"/>
  <c r="V107" i="62"/>
  <c r="V106" i="62"/>
  <c r="V105" i="62"/>
  <c r="V104" i="62"/>
  <c r="V103" i="62"/>
  <c r="V102" i="62"/>
  <c r="V101" i="62"/>
  <c r="V100" i="62"/>
  <c r="V99" i="62"/>
  <c r="V98" i="62"/>
  <c r="V97" i="62"/>
  <c r="V96" i="62"/>
  <c r="V95" i="62"/>
  <c r="V114" i="63"/>
  <c r="V113" i="63"/>
  <c r="V111" i="63"/>
  <c r="V110" i="63"/>
  <c r="V109" i="63"/>
  <c r="V108" i="63"/>
  <c r="V107" i="63"/>
  <c r="V106" i="63"/>
  <c r="V105" i="63"/>
  <c r="V104" i="63"/>
  <c r="V103" i="63"/>
  <c r="V102" i="63"/>
  <c r="V101" i="63"/>
  <c r="V100" i="63"/>
  <c r="V99" i="63"/>
  <c r="V98" i="63"/>
  <c r="V97" i="63"/>
  <c r="V96" i="63"/>
  <c r="V95" i="63"/>
  <c r="V114" i="64"/>
  <c r="V113" i="64"/>
  <c r="V111" i="64"/>
  <c r="V110" i="64"/>
  <c r="V109" i="64"/>
  <c r="V108" i="64"/>
  <c r="V107" i="64"/>
  <c r="V106" i="64"/>
  <c r="V105" i="64"/>
  <c r="V104" i="64"/>
  <c r="V103" i="64"/>
  <c r="V102" i="64"/>
  <c r="V101" i="64"/>
  <c r="V100" i="64"/>
  <c r="V99" i="64"/>
  <c r="V98" i="64"/>
  <c r="V97" i="64"/>
  <c r="V96" i="64"/>
  <c r="V95" i="64"/>
  <c r="V114" i="65"/>
  <c r="V113" i="65"/>
  <c r="V111" i="65"/>
  <c r="V110" i="65"/>
  <c r="V109" i="65"/>
  <c r="V108" i="65"/>
  <c r="V107" i="65"/>
  <c r="V106" i="65"/>
  <c r="V105" i="65"/>
  <c r="V104" i="65"/>
  <c r="V103" i="65"/>
  <c r="V102" i="65"/>
  <c r="V101" i="65"/>
  <c r="V100" i="65"/>
  <c r="V99" i="65"/>
  <c r="V98" i="65"/>
  <c r="V97" i="65"/>
  <c r="V96" i="65"/>
  <c r="V95" i="65"/>
  <c r="V114" i="66"/>
  <c r="V113" i="66"/>
  <c r="V111" i="66"/>
  <c r="V110" i="66"/>
  <c r="V109" i="66"/>
  <c r="V108" i="66"/>
  <c r="V107" i="66"/>
  <c r="V106" i="66"/>
  <c r="V105" i="66"/>
  <c r="V104" i="66"/>
  <c r="V103" i="66"/>
  <c r="V102" i="66"/>
  <c r="V101" i="66"/>
  <c r="V100" i="66"/>
  <c r="V99" i="66"/>
  <c r="V98" i="66"/>
  <c r="V97" i="66"/>
  <c r="V96" i="66"/>
  <c r="V95" i="66"/>
  <c r="V114" i="68"/>
  <c r="V113" i="68"/>
  <c r="V111" i="68"/>
  <c r="V110" i="68"/>
  <c r="V109" i="68"/>
  <c r="V108" i="68"/>
  <c r="V107" i="68"/>
  <c r="V106" i="68"/>
  <c r="V105" i="68"/>
  <c r="V104" i="68"/>
  <c r="V103" i="68"/>
  <c r="V102" i="68"/>
  <c r="V101" i="68"/>
  <c r="V100" i="68"/>
  <c r="V99" i="68"/>
  <c r="V98" i="68"/>
  <c r="V97" i="68"/>
  <c r="V96" i="68"/>
  <c r="V95" i="68"/>
  <c r="V114" i="69"/>
  <c r="V113" i="69"/>
  <c r="V111" i="69"/>
  <c r="V110" i="69"/>
  <c r="V109" i="69"/>
  <c r="V108" i="69"/>
  <c r="V107" i="69"/>
  <c r="V106" i="69"/>
  <c r="V105" i="69"/>
  <c r="V104" i="69"/>
  <c r="V103" i="69"/>
  <c r="V102" i="69"/>
  <c r="V101" i="69"/>
  <c r="V100" i="69"/>
  <c r="V99" i="69"/>
  <c r="V98" i="69"/>
  <c r="V97" i="69"/>
  <c r="V96" i="69"/>
  <c r="V95" i="69"/>
  <c r="V114" i="70"/>
  <c r="V113" i="70"/>
  <c r="V111" i="70"/>
  <c r="V110" i="70"/>
  <c r="V109" i="70"/>
  <c r="V108" i="70"/>
  <c r="V107" i="70"/>
  <c r="V106" i="70"/>
  <c r="V105" i="70"/>
  <c r="V104" i="70"/>
  <c r="V103" i="70"/>
  <c r="V102" i="70"/>
  <c r="V101" i="70"/>
  <c r="V100" i="70"/>
  <c r="V99" i="70"/>
  <c r="V98" i="70"/>
  <c r="V97" i="70"/>
  <c r="V96" i="70"/>
  <c r="V95" i="70"/>
  <c r="V114" i="56"/>
  <c r="V113" i="56"/>
  <c r="V111" i="56"/>
  <c r="V110" i="56"/>
  <c r="V109" i="56"/>
  <c r="V108" i="56"/>
  <c r="V107" i="56"/>
  <c r="V106" i="56"/>
  <c r="V105" i="56"/>
  <c r="V104" i="56"/>
  <c r="V103" i="56"/>
  <c r="V102" i="56"/>
  <c r="V101" i="56"/>
  <c r="V100" i="56"/>
  <c r="V99" i="56"/>
  <c r="V98" i="56"/>
  <c r="V97" i="56"/>
  <c r="V96" i="56"/>
  <c r="V95" i="56"/>
  <c r="V94" i="57"/>
  <c r="V94" i="58"/>
  <c r="V118" i="58" s="1"/>
  <c r="V94" i="59"/>
  <c r="V94" i="60"/>
  <c r="V94" i="61"/>
  <c r="V94" i="62"/>
  <c r="V94" i="63"/>
  <c r="V94" i="64"/>
  <c r="V94" i="65"/>
  <c r="V94" i="66"/>
  <c r="V94" i="68"/>
  <c r="V94" i="69"/>
  <c r="V94" i="70"/>
  <c r="V94" i="56"/>
  <c r="V79" i="57"/>
  <c r="V78" i="57"/>
  <c r="V76" i="57"/>
  <c r="V75" i="57"/>
  <c r="V74" i="57"/>
  <c r="V73" i="57"/>
  <c r="V72" i="57"/>
  <c r="V71" i="57"/>
  <c r="V70" i="57"/>
  <c r="V69" i="57"/>
  <c r="V68" i="57"/>
  <c r="V67" i="57"/>
  <c r="V66" i="57"/>
  <c r="V65" i="57"/>
  <c r="V64" i="57"/>
  <c r="V63" i="57"/>
  <c r="V62" i="57"/>
  <c r="V61" i="57"/>
  <c r="V60" i="57"/>
  <c r="V79" i="58"/>
  <c r="V78" i="58"/>
  <c r="V76" i="58"/>
  <c r="V75" i="58"/>
  <c r="V74" i="58"/>
  <c r="V73" i="58"/>
  <c r="V72" i="58"/>
  <c r="V71" i="58"/>
  <c r="V70" i="58"/>
  <c r="V69" i="58"/>
  <c r="V68" i="58"/>
  <c r="V67" i="58"/>
  <c r="V66" i="58"/>
  <c r="V65" i="58"/>
  <c r="V64" i="58"/>
  <c r="V63" i="58"/>
  <c r="V62" i="58"/>
  <c r="V61" i="58"/>
  <c r="V60" i="58"/>
  <c r="V79" i="59"/>
  <c r="V78" i="59"/>
  <c r="V76" i="59"/>
  <c r="V75" i="59"/>
  <c r="V74" i="59"/>
  <c r="V73" i="59"/>
  <c r="V72" i="59"/>
  <c r="V71" i="59"/>
  <c r="V70" i="59"/>
  <c r="V69" i="59"/>
  <c r="V68" i="59"/>
  <c r="V67" i="59"/>
  <c r="V66" i="59"/>
  <c r="V65" i="59"/>
  <c r="V64" i="59"/>
  <c r="V63" i="59"/>
  <c r="V62" i="59"/>
  <c r="V61" i="59"/>
  <c r="V60" i="59"/>
  <c r="V79" i="60"/>
  <c r="V78" i="60"/>
  <c r="V76" i="60"/>
  <c r="V75" i="60"/>
  <c r="V74" i="60"/>
  <c r="V73" i="60"/>
  <c r="V72" i="60"/>
  <c r="V71" i="60"/>
  <c r="V70" i="60"/>
  <c r="V69" i="60"/>
  <c r="V68" i="60"/>
  <c r="V67" i="60"/>
  <c r="V66" i="60"/>
  <c r="V65" i="60"/>
  <c r="V64" i="60"/>
  <c r="V63" i="60"/>
  <c r="V62" i="60"/>
  <c r="V61" i="60"/>
  <c r="V60" i="60"/>
  <c r="V79" i="61"/>
  <c r="V78" i="61"/>
  <c r="V76" i="61"/>
  <c r="V75" i="61"/>
  <c r="V74" i="61"/>
  <c r="V73" i="61"/>
  <c r="V72" i="61"/>
  <c r="V71" i="61"/>
  <c r="V70" i="61"/>
  <c r="V69" i="61"/>
  <c r="V68" i="61"/>
  <c r="V67" i="61"/>
  <c r="V66" i="61"/>
  <c r="V65" i="61"/>
  <c r="V64" i="61"/>
  <c r="V63" i="61"/>
  <c r="V62" i="61"/>
  <c r="V61" i="61"/>
  <c r="V60" i="61"/>
  <c r="V79" i="62"/>
  <c r="V78" i="62"/>
  <c r="V76" i="62"/>
  <c r="V75" i="62"/>
  <c r="V74" i="62"/>
  <c r="V73" i="62"/>
  <c r="V72" i="62"/>
  <c r="V71" i="62"/>
  <c r="V70" i="62"/>
  <c r="V69" i="62"/>
  <c r="V68" i="62"/>
  <c r="V67" i="62"/>
  <c r="V66" i="62"/>
  <c r="V65" i="62"/>
  <c r="V64" i="62"/>
  <c r="V63" i="62"/>
  <c r="V62" i="62"/>
  <c r="V61" i="62"/>
  <c r="V60" i="62"/>
  <c r="V79" i="63"/>
  <c r="V78" i="63"/>
  <c r="V76" i="63"/>
  <c r="V75" i="63"/>
  <c r="V74" i="63"/>
  <c r="V73" i="63"/>
  <c r="V72" i="63"/>
  <c r="V71" i="63"/>
  <c r="V70" i="63"/>
  <c r="V69" i="63"/>
  <c r="V68" i="63"/>
  <c r="V67" i="63"/>
  <c r="V66" i="63"/>
  <c r="V65" i="63"/>
  <c r="V64" i="63"/>
  <c r="V63" i="63"/>
  <c r="V62" i="63"/>
  <c r="V61" i="63"/>
  <c r="V60" i="63"/>
  <c r="V79" i="64"/>
  <c r="V78" i="64"/>
  <c r="V76" i="64"/>
  <c r="V75" i="64"/>
  <c r="V74" i="64"/>
  <c r="V73" i="64"/>
  <c r="V72" i="64"/>
  <c r="V71" i="64"/>
  <c r="V70" i="64"/>
  <c r="V69" i="64"/>
  <c r="V68" i="64"/>
  <c r="V67" i="64"/>
  <c r="V66" i="64"/>
  <c r="V65" i="64"/>
  <c r="V64" i="64"/>
  <c r="V63" i="64"/>
  <c r="V62" i="64"/>
  <c r="V61" i="64"/>
  <c r="V60" i="64"/>
  <c r="V79" i="65"/>
  <c r="V78" i="65"/>
  <c r="V76" i="65"/>
  <c r="V75" i="65"/>
  <c r="V74" i="65"/>
  <c r="V73" i="65"/>
  <c r="V72" i="65"/>
  <c r="V71" i="65"/>
  <c r="V70" i="65"/>
  <c r="V69" i="65"/>
  <c r="V68" i="65"/>
  <c r="V67" i="65"/>
  <c r="V66" i="65"/>
  <c r="V65" i="65"/>
  <c r="V64" i="65"/>
  <c r="V63" i="65"/>
  <c r="V62" i="65"/>
  <c r="V61" i="65"/>
  <c r="V60" i="65"/>
  <c r="V79" i="66"/>
  <c r="V78" i="66"/>
  <c r="V76" i="66"/>
  <c r="V75" i="66"/>
  <c r="V74" i="66"/>
  <c r="V73" i="66"/>
  <c r="V72" i="66"/>
  <c r="V71" i="66"/>
  <c r="V70" i="66"/>
  <c r="V69" i="66"/>
  <c r="V68" i="66"/>
  <c r="V67" i="66"/>
  <c r="V66" i="66"/>
  <c r="V65" i="66"/>
  <c r="V64" i="66"/>
  <c r="V63" i="66"/>
  <c r="V62" i="66"/>
  <c r="V61" i="66"/>
  <c r="V60" i="66"/>
  <c r="V79" i="68"/>
  <c r="V78" i="68"/>
  <c r="V76" i="68"/>
  <c r="V75" i="68"/>
  <c r="V74" i="68"/>
  <c r="V73" i="68"/>
  <c r="V72" i="68"/>
  <c r="V71" i="68"/>
  <c r="V70" i="68"/>
  <c r="V69" i="68"/>
  <c r="V68" i="68"/>
  <c r="V67" i="68"/>
  <c r="V66" i="68"/>
  <c r="V65" i="68"/>
  <c r="V64" i="68"/>
  <c r="V63" i="68"/>
  <c r="V62" i="68"/>
  <c r="V61" i="68"/>
  <c r="V60" i="68"/>
  <c r="V79" i="69"/>
  <c r="V78" i="69"/>
  <c r="V76" i="69"/>
  <c r="V75" i="69"/>
  <c r="V74" i="69"/>
  <c r="V73" i="69"/>
  <c r="V72" i="69"/>
  <c r="V71" i="69"/>
  <c r="V70" i="69"/>
  <c r="V69" i="69"/>
  <c r="V68" i="69"/>
  <c r="V67" i="69"/>
  <c r="V66" i="69"/>
  <c r="V65" i="69"/>
  <c r="V64" i="69"/>
  <c r="V63" i="69"/>
  <c r="V62" i="69"/>
  <c r="V61" i="69"/>
  <c r="V60" i="69"/>
  <c r="V79" i="70"/>
  <c r="V78" i="70"/>
  <c r="V76" i="70"/>
  <c r="V75" i="70"/>
  <c r="V74" i="70"/>
  <c r="V73" i="70"/>
  <c r="V72" i="70"/>
  <c r="V71" i="70"/>
  <c r="V70" i="70"/>
  <c r="V69" i="70"/>
  <c r="V68" i="70"/>
  <c r="V67" i="70"/>
  <c r="V66" i="70"/>
  <c r="V65" i="70"/>
  <c r="V64" i="70"/>
  <c r="V63" i="70"/>
  <c r="V62" i="70"/>
  <c r="V61" i="70"/>
  <c r="V60" i="70"/>
  <c r="V79" i="56"/>
  <c r="V78" i="56"/>
  <c r="V76" i="56"/>
  <c r="V75" i="56"/>
  <c r="V74" i="56"/>
  <c r="V73" i="56"/>
  <c r="V72" i="56"/>
  <c r="V71" i="56"/>
  <c r="V70" i="56"/>
  <c r="V69" i="56"/>
  <c r="V68" i="56"/>
  <c r="V67" i="56"/>
  <c r="V66" i="56"/>
  <c r="V65" i="56"/>
  <c r="V64" i="56"/>
  <c r="V63" i="56"/>
  <c r="V62" i="56"/>
  <c r="V61" i="56"/>
  <c r="V60" i="56"/>
  <c r="V59" i="57"/>
  <c r="V59" i="58"/>
  <c r="V59" i="59"/>
  <c r="V59" i="60"/>
  <c r="V59" i="61"/>
  <c r="V59" i="62"/>
  <c r="V59" i="63"/>
  <c r="V59" i="64"/>
  <c r="V59" i="65"/>
  <c r="V59" i="66"/>
  <c r="V59" i="68"/>
  <c r="V59" i="69"/>
  <c r="V59" i="70"/>
  <c r="V59" i="56"/>
  <c r="V114" i="55"/>
  <c r="V113" i="55"/>
  <c r="V111" i="55"/>
  <c r="V110" i="55"/>
  <c r="V109" i="55"/>
  <c r="V108" i="55"/>
  <c r="V107" i="55"/>
  <c r="V106" i="55"/>
  <c r="V105" i="55"/>
  <c r="V104" i="55"/>
  <c r="V103" i="55"/>
  <c r="V102" i="55"/>
  <c r="V101" i="55"/>
  <c r="V100" i="55"/>
  <c r="V99" i="55"/>
  <c r="V98" i="55"/>
  <c r="V97" i="55"/>
  <c r="V96" i="55"/>
  <c r="V95" i="55"/>
  <c r="V94" i="55"/>
  <c r="V79" i="55"/>
  <c r="V78" i="55"/>
  <c r="V76" i="55"/>
  <c r="V75" i="55"/>
  <c r="V74" i="55"/>
  <c r="V73" i="55"/>
  <c r="V72" i="55"/>
  <c r="V71" i="55"/>
  <c r="V70" i="55"/>
  <c r="V69" i="55"/>
  <c r="V68" i="55"/>
  <c r="V67" i="55"/>
  <c r="V66" i="55"/>
  <c r="V65" i="55"/>
  <c r="V64" i="55"/>
  <c r="V63" i="55"/>
  <c r="V62" i="55"/>
  <c r="V61" i="55"/>
  <c r="V60" i="55"/>
  <c r="V59" i="55"/>
  <c r="V82" i="70" l="1"/>
  <c r="V82" i="65"/>
  <c r="V81" i="61"/>
  <c r="V83" i="57"/>
  <c r="V118" i="57"/>
  <c r="V82" i="69"/>
  <c r="V81" i="64"/>
  <c r="V81" i="60"/>
  <c r="V115" i="68"/>
  <c r="V115" i="63"/>
  <c r="V116" i="59"/>
  <c r="V82" i="68"/>
  <c r="V81" i="63"/>
  <c r="V81" i="59"/>
  <c r="V115" i="70"/>
  <c r="V115" i="65"/>
  <c r="V115" i="61"/>
  <c r="V116" i="68"/>
  <c r="V83" i="56"/>
  <c r="V82" i="66"/>
  <c r="V81" i="62"/>
  <c r="V83" i="58"/>
  <c r="V80" i="57"/>
  <c r="V83" i="64"/>
  <c r="V115" i="69"/>
  <c r="V115" i="64"/>
  <c r="V115" i="60"/>
  <c r="V118" i="59"/>
  <c r="V82" i="59"/>
  <c r="V82" i="61"/>
  <c r="V118" i="56"/>
  <c r="V115" i="66"/>
  <c r="V115" i="62"/>
  <c r="V115" i="57"/>
  <c r="V117" i="59"/>
  <c r="V83" i="70"/>
  <c r="V116" i="70"/>
  <c r="V80" i="70"/>
  <c r="V117" i="70"/>
  <c r="V81" i="70"/>
  <c r="V118" i="70"/>
  <c r="V83" i="69"/>
  <c r="V116" i="69"/>
  <c r="V80" i="69"/>
  <c r="V117" i="69"/>
  <c r="V81" i="69"/>
  <c r="V118" i="69"/>
  <c r="V80" i="68"/>
  <c r="V117" i="68"/>
  <c r="V81" i="68"/>
  <c r="V118" i="68"/>
  <c r="V83" i="68"/>
  <c r="V83" i="66"/>
  <c r="V116" i="66"/>
  <c r="V80" i="66"/>
  <c r="V117" i="66"/>
  <c r="V81" i="66"/>
  <c r="V118" i="66"/>
  <c r="V83" i="65"/>
  <c r="V116" i="65"/>
  <c r="V80" i="65"/>
  <c r="V117" i="65"/>
  <c r="V81" i="65"/>
  <c r="V118" i="65"/>
  <c r="V82" i="64"/>
  <c r="V116" i="64"/>
  <c r="V117" i="64"/>
  <c r="V80" i="64"/>
  <c r="V118" i="64"/>
  <c r="V82" i="63"/>
  <c r="V116" i="63"/>
  <c r="V83" i="63"/>
  <c r="V117" i="63"/>
  <c r="V80" i="63"/>
  <c r="V118" i="63"/>
  <c r="V82" i="62"/>
  <c r="V116" i="62"/>
  <c r="V83" i="62"/>
  <c r="V117" i="62"/>
  <c r="V80" i="62"/>
  <c r="V118" i="62"/>
  <c r="V116" i="61"/>
  <c r="V83" i="61"/>
  <c r="V117" i="61"/>
  <c r="V80" i="61"/>
  <c r="V118" i="61"/>
  <c r="V82" i="60"/>
  <c r="V116" i="60"/>
  <c r="V83" i="60"/>
  <c r="V117" i="60"/>
  <c r="V80" i="60"/>
  <c r="V118" i="60"/>
  <c r="V80" i="59"/>
  <c r="V115" i="59"/>
  <c r="V83" i="59"/>
  <c r="V80" i="58"/>
  <c r="V115" i="58"/>
  <c r="V81" i="58"/>
  <c r="V116" i="58"/>
  <c r="V82" i="58"/>
  <c r="V117" i="58"/>
  <c r="V81" i="57"/>
  <c r="V116" i="57"/>
  <c r="V82" i="57"/>
  <c r="V117" i="57"/>
  <c r="V81" i="56"/>
  <c r="V116" i="56"/>
  <c r="V80" i="56"/>
  <c r="V82" i="56"/>
  <c r="V117" i="56"/>
  <c r="V115" i="56"/>
  <c r="AL44" i="55"/>
  <c r="AL43" i="55"/>
  <c r="AL42" i="55"/>
  <c r="AL41" i="55"/>
  <c r="AL40" i="55"/>
  <c r="AL39" i="55"/>
  <c r="AL38" i="55"/>
  <c r="AL37" i="55"/>
  <c r="AL36" i="55"/>
  <c r="AL35" i="55"/>
  <c r="AL34" i="55"/>
  <c r="AL33" i="55"/>
  <c r="AL32" i="55"/>
  <c r="AL31" i="55"/>
  <c r="AL30" i="55"/>
  <c r="AL29" i="55"/>
  <c r="AL28" i="55"/>
  <c r="AL27" i="55"/>
  <c r="AL26" i="55"/>
  <c r="AL25" i="55"/>
  <c r="AL24" i="55"/>
  <c r="AK44" i="55"/>
  <c r="AK43" i="55"/>
  <c r="AK42" i="55"/>
  <c r="AK41" i="55"/>
  <c r="AK40" i="55"/>
  <c r="AK39" i="55"/>
  <c r="AK38" i="55"/>
  <c r="AK37" i="55"/>
  <c r="AK36" i="55"/>
  <c r="AK35" i="55"/>
  <c r="AK34" i="55"/>
  <c r="AK33" i="55"/>
  <c r="AK32" i="55"/>
  <c r="AK31" i="55"/>
  <c r="AK30" i="55"/>
  <c r="AK29" i="55"/>
  <c r="AK28" i="55"/>
  <c r="AK27" i="55"/>
  <c r="AK26" i="55"/>
  <c r="AK25" i="55"/>
  <c r="AK24" i="55"/>
  <c r="V118" i="55"/>
  <c r="V83" i="55"/>
  <c r="V48" i="55"/>
  <c r="V47" i="55"/>
  <c r="V46" i="55"/>
  <c r="V45" i="55"/>
  <c r="V80" i="55" l="1"/>
  <c r="V115" i="55"/>
  <c r="V81" i="55"/>
  <c r="V116" i="55"/>
  <c r="V82" i="55"/>
  <c r="V117" i="55"/>
  <c r="A4" i="70"/>
  <c r="A88" i="70" s="1"/>
  <c r="A2" i="70"/>
  <c r="A16" i="70" s="1"/>
  <c r="A1" i="70"/>
  <c r="A4" i="69"/>
  <c r="A2" i="69"/>
  <c r="A86" i="69" s="1"/>
  <c r="A1" i="69"/>
  <c r="A85" i="69" s="1"/>
  <c r="A4" i="68"/>
  <c r="A2" i="68"/>
  <c r="A86" i="68" s="1"/>
  <c r="A1" i="68"/>
  <c r="A15" i="68" s="1"/>
  <c r="A4" i="66"/>
  <c r="A18" i="66" s="1"/>
  <c r="A2" i="66"/>
  <c r="A1" i="66"/>
  <c r="A4" i="65"/>
  <c r="A53" i="65" s="1"/>
  <c r="A2" i="65"/>
  <c r="A51" i="65" s="1"/>
  <c r="A1" i="65"/>
  <c r="A15" i="65" s="1"/>
  <c r="U114" i="70"/>
  <c r="T114" i="70"/>
  <c r="S114" i="70"/>
  <c r="R114" i="70"/>
  <c r="Q114" i="70"/>
  <c r="P114" i="70"/>
  <c r="O114" i="70"/>
  <c r="N114" i="70"/>
  <c r="M114" i="70"/>
  <c r="L114" i="70"/>
  <c r="K114" i="70"/>
  <c r="U113" i="70"/>
  <c r="T113" i="70"/>
  <c r="S113" i="70"/>
  <c r="R113" i="70"/>
  <c r="Q113" i="70"/>
  <c r="P113" i="70"/>
  <c r="O113" i="70"/>
  <c r="N113" i="70"/>
  <c r="M113" i="70"/>
  <c r="L113" i="70"/>
  <c r="K113" i="70"/>
  <c r="T112" i="70"/>
  <c r="S112" i="70"/>
  <c r="R112" i="70"/>
  <c r="Q112" i="70"/>
  <c r="P112" i="70"/>
  <c r="O112" i="70"/>
  <c r="N112" i="70"/>
  <c r="M112" i="70"/>
  <c r="L112" i="70"/>
  <c r="K112" i="70"/>
  <c r="U111" i="70"/>
  <c r="T111" i="70"/>
  <c r="S111" i="70"/>
  <c r="R111" i="70"/>
  <c r="Q111" i="70"/>
  <c r="P111" i="70"/>
  <c r="O111" i="70"/>
  <c r="N111" i="70"/>
  <c r="M111" i="70"/>
  <c r="L111" i="70"/>
  <c r="K111" i="70"/>
  <c r="U110" i="70"/>
  <c r="T110" i="70"/>
  <c r="S110" i="70"/>
  <c r="R110" i="70"/>
  <c r="Q110" i="70"/>
  <c r="P110" i="70"/>
  <c r="O110" i="70"/>
  <c r="N110" i="70"/>
  <c r="M110" i="70"/>
  <c r="L110" i="70"/>
  <c r="K110" i="70"/>
  <c r="U109" i="70"/>
  <c r="T109" i="70"/>
  <c r="S109" i="70"/>
  <c r="R109" i="70"/>
  <c r="Q109" i="70"/>
  <c r="P109" i="70"/>
  <c r="O109" i="70"/>
  <c r="N109" i="70"/>
  <c r="M109" i="70"/>
  <c r="L109" i="70"/>
  <c r="K109" i="70"/>
  <c r="U108" i="70"/>
  <c r="T108" i="70"/>
  <c r="S108" i="70"/>
  <c r="R108" i="70"/>
  <c r="Q108" i="70"/>
  <c r="P108" i="70"/>
  <c r="O108" i="70"/>
  <c r="N108" i="70"/>
  <c r="M108" i="70"/>
  <c r="L108" i="70"/>
  <c r="K108" i="70"/>
  <c r="U107" i="70"/>
  <c r="T107" i="70"/>
  <c r="S107" i="70"/>
  <c r="R107" i="70"/>
  <c r="Q107" i="70"/>
  <c r="P107" i="70"/>
  <c r="O107" i="70"/>
  <c r="N107" i="70"/>
  <c r="M107" i="70"/>
  <c r="L107" i="70"/>
  <c r="K107" i="70"/>
  <c r="U106" i="70"/>
  <c r="T106" i="70"/>
  <c r="S106" i="70"/>
  <c r="R106" i="70"/>
  <c r="Q106" i="70"/>
  <c r="P106" i="70"/>
  <c r="O106" i="70"/>
  <c r="N106" i="70"/>
  <c r="M106" i="70"/>
  <c r="L106" i="70"/>
  <c r="K106" i="70"/>
  <c r="U105" i="70"/>
  <c r="T105" i="70"/>
  <c r="S105" i="70"/>
  <c r="R105" i="70"/>
  <c r="Q105" i="70"/>
  <c r="P105" i="70"/>
  <c r="O105" i="70"/>
  <c r="N105" i="70"/>
  <c r="M105" i="70"/>
  <c r="L105" i="70"/>
  <c r="K105" i="70"/>
  <c r="U104" i="70"/>
  <c r="T104" i="70"/>
  <c r="S104" i="70"/>
  <c r="R104" i="70"/>
  <c r="Q104" i="70"/>
  <c r="P104" i="70"/>
  <c r="O104" i="70"/>
  <c r="N104" i="70"/>
  <c r="M104" i="70"/>
  <c r="L104" i="70"/>
  <c r="K104" i="70"/>
  <c r="U103" i="70"/>
  <c r="T103" i="70"/>
  <c r="S103" i="70"/>
  <c r="R103" i="70"/>
  <c r="Q103" i="70"/>
  <c r="P103" i="70"/>
  <c r="O103" i="70"/>
  <c r="N103" i="70"/>
  <c r="M103" i="70"/>
  <c r="L103" i="70"/>
  <c r="K103" i="70"/>
  <c r="U102" i="70"/>
  <c r="T102" i="70"/>
  <c r="S102" i="70"/>
  <c r="R102" i="70"/>
  <c r="Q102" i="70"/>
  <c r="P102" i="70"/>
  <c r="O102" i="70"/>
  <c r="N102" i="70"/>
  <c r="M102" i="70"/>
  <c r="L102" i="70"/>
  <c r="K102" i="70"/>
  <c r="U101" i="70"/>
  <c r="T101" i="70"/>
  <c r="S101" i="70"/>
  <c r="R101" i="70"/>
  <c r="Q101" i="70"/>
  <c r="P101" i="70"/>
  <c r="O101" i="70"/>
  <c r="N101" i="70"/>
  <c r="M101" i="70"/>
  <c r="L101" i="70"/>
  <c r="K101" i="70"/>
  <c r="U100" i="70"/>
  <c r="T100" i="70"/>
  <c r="S100" i="70"/>
  <c r="R100" i="70"/>
  <c r="Q100" i="70"/>
  <c r="P100" i="70"/>
  <c r="O100" i="70"/>
  <c r="N100" i="70"/>
  <c r="M100" i="70"/>
  <c r="L100" i="70"/>
  <c r="K100" i="70"/>
  <c r="U99" i="70"/>
  <c r="T99" i="70"/>
  <c r="S99" i="70"/>
  <c r="R99" i="70"/>
  <c r="Q99" i="70"/>
  <c r="P99" i="70"/>
  <c r="O99" i="70"/>
  <c r="N99" i="70"/>
  <c r="M99" i="70"/>
  <c r="L99" i="70"/>
  <c r="K99" i="70"/>
  <c r="U98" i="70"/>
  <c r="T98" i="70"/>
  <c r="S98" i="70"/>
  <c r="R98" i="70"/>
  <c r="Q98" i="70"/>
  <c r="P98" i="70"/>
  <c r="O98" i="70"/>
  <c r="N98" i="70"/>
  <c r="M98" i="70"/>
  <c r="L98" i="70"/>
  <c r="K98" i="70"/>
  <c r="U97" i="70"/>
  <c r="T97" i="70"/>
  <c r="S97" i="70"/>
  <c r="R97" i="70"/>
  <c r="Q97" i="70"/>
  <c r="P97" i="70"/>
  <c r="O97" i="70"/>
  <c r="N97" i="70"/>
  <c r="M97" i="70"/>
  <c r="L97" i="70"/>
  <c r="K97" i="70"/>
  <c r="U96" i="70"/>
  <c r="T96" i="70"/>
  <c r="S96" i="70"/>
  <c r="R96" i="70"/>
  <c r="Q96" i="70"/>
  <c r="P96" i="70"/>
  <c r="P115" i="70" s="1"/>
  <c r="O96" i="70"/>
  <c r="N96" i="70"/>
  <c r="M96" i="70"/>
  <c r="L96" i="70"/>
  <c r="L115" i="70" s="1"/>
  <c r="K96" i="70"/>
  <c r="U95" i="70"/>
  <c r="T95" i="70"/>
  <c r="S95" i="70"/>
  <c r="S118" i="70" s="1"/>
  <c r="R95" i="70"/>
  <c r="Q95" i="70"/>
  <c r="P95" i="70"/>
  <c r="O95" i="70"/>
  <c r="O118" i="70" s="1"/>
  <c r="N95" i="70"/>
  <c r="M95" i="70"/>
  <c r="L95" i="70"/>
  <c r="K95" i="70"/>
  <c r="K118" i="70" s="1"/>
  <c r="U94" i="70"/>
  <c r="T94" i="70"/>
  <c r="S94" i="70"/>
  <c r="R94" i="70"/>
  <c r="R115" i="70" s="1"/>
  <c r="Q94" i="70"/>
  <c r="P94" i="70"/>
  <c r="O94" i="70"/>
  <c r="N94" i="70"/>
  <c r="N115" i="70" s="1"/>
  <c r="M94" i="70"/>
  <c r="L94" i="70"/>
  <c r="K94" i="70"/>
  <c r="Z89" i="70"/>
  <c r="J89" i="70"/>
  <c r="A89" i="70"/>
  <c r="Z87" i="70"/>
  <c r="J87" i="70"/>
  <c r="A87" i="70"/>
  <c r="K85" i="70"/>
  <c r="A85" i="70"/>
  <c r="U79" i="70"/>
  <c r="T79" i="70"/>
  <c r="S79" i="70"/>
  <c r="R79" i="70"/>
  <c r="Q79" i="70"/>
  <c r="P79" i="70"/>
  <c r="O79" i="70"/>
  <c r="N79" i="70"/>
  <c r="M79" i="70"/>
  <c r="L79" i="70"/>
  <c r="K79" i="70"/>
  <c r="J79" i="70"/>
  <c r="I79" i="70"/>
  <c r="H79" i="70"/>
  <c r="G79" i="70"/>
  <c r="F79" i="70"/>
  <c r="U78" i="70"/>
  <c r="T78" i="70"/>
  <c r="S78" i="70"/>
  <c r="R78" i="70"/>
  <c r="Q78" i="70"/>
  <c r="P78" i="70"/>
  <c r="O78" i="70"/>
  <c r="N78" i="70"/>
  <c r="M78" i="70"/>
  <c r="L78" i="70"/>
  <c r="K78" i="70"/>
  <c r="J78" i="70"/>
  <c r="I78" i="70"/>
  <c r="H78" i="70"/>
  <c r="G78" i="70"/>
  <c r="F78" i="70"/>
  <c r="T77" i="70"/>
  <c r="S77" i="70"/>
  <c r="R77" i="70"/>
  <c r="Q77" i="70"/>
  <c r="P77" i="70"/>
  <c r="O77" i="70"/>
  <c r="N77" i="70"/>
  <c r="M77" i="70"/>
  <c r="L77" i="70"/>
  <c r="K77" i="70"/>
  <c r="J77" i="70"/>
  <c r="I77" i="70"/>
  <c r="H77" i="70"/>
  <c r="G77" i="70"/>
  <c r="F77" i="70"/>
  <c r="U76" i="70"/>
  <c r="T76" i="70"/>
  <c r="S76" i="70"/>
  <c r="R76" i="70"/>
  <c r="Q76" i="70"/>
  <c r="P76" i="70"/>
  <c r="O76" i="70"/>
  <c r="N76" i="70"/>
  <c r="M76" i="70"/>
  <c r="L76" i="70"/>
  <c r="K76" i="70"/>
  <c r="J76" i="70"/>
  <c r="I76" i="70"/>
  <c r="H76" i="70"/>
  <c r="G76" i="70"/>
  <c r="F76" i="70"/>
  <c r="U75" i="70"/>
  <c r="T75" i="70"/>
  <c r="S75" i="70"/>
  <c r="R75" i="70"/>
  <c r="Q75" i="70"/>
  <c r="P75" i="70"/>
  <c r="O75" i="70"/>
  <c r="N75" i="70"/>
  <c r="M75" i="70"/>
  <c r="L75" i="70"/>
  <c r="K75" i="70"/>
  <c r="J75" i="70"/>
  <c r="I75" i="70"/>
  <c r="H75" i="70"/>
  <c r="G75" i="70"/>
  <c r="F75" i="70"/>
  <c r="U74" i="70"/>
  <c r="T74" i="70"/>
  <c r="S74" i="70"/>
  <c r="R74" i="70"/>
  <c r="Q74" i="70"/>
  <c r="P74" i="70"/>
  <c r="O74" i="70"/>
  <c r="N74" i="70"/>
  <c r="M74" i="70"/>
  <c r="L74" i="70"/>
  <c r="K74" i="70"/>
  <c r="J74" i="70"/>
  <c r="I74" i="70"/>
  <c r="H74" i="70"/>
  <c r="G74" i="70"/>
  <c r="F74" i="70"/>
  <c r="U73" i="70"/>
  <c r="T73" i="70"/>
  <c r="S73" i="70"/>
  <c r="R73" i="70"/>
  <c r="Q73" i="70"/>
  <c r="P73" i="70"/>
  <c r="O73" i="70"/>
  <c r="N73" i="70"/>
  <c r="M73" i="70"/>
  <c r="L73" i="70"/>
  <c r="K73" i="70"/>
  <c r="J73" i="70"/>
  <c r="I73" i="70"/>
  <c r="H73" i="70"/>
  <c r="G73" i="70"/>
  <c r="F73" i="70"/>
  <c r="U72" i="70"/>
  <c r="T72" i="70"/>
  <c r="S72" i="70"/>
  <c r="R72" i="70"/>
  <c r="Q72" i="70"/>
  <c r="P72" i="70"/>
  <c r="O72" i="70"/>
  <c r="N72" i="70"/>
  <c r="M72" i="70"/>
  <c r="L72" i="70"/>
  <c r="K72" i="70"/>
  <c r="J72" i="70"/>
  <c r="I72" i="70"/>
  <c r="H72" i="70"/>
  <c r="G72" i="70"/>
  <c r="F72" i="70"/>
  <c r="U71" i="70"/>
  <c r="T71" i="70"/>
  <c r="S71" i="70"/>
  <c r="R71" i="70"/>
  <c r="Q71" i="70"/>
  <c r="P71" i="70"/>
  <c r="O71" i="70"/>
  <c r="N71" i="70"/>
  <c r="M71" i="70"/>
  <c r="L71" i="70"/>
  <c r="K71" i="70"/>
  <c r="J71" i="70"/>
  <c r="I71" i="70"/>
  <c r="H71" i="70"/>
  <c r="G71" i="70"/>
  <c r="F71" i="70"/>
  <c r="U70" i="70"/>
  <c r="T70" i="70"/>
  <c r="S70" i="70"/>
  <c r="R70" i="70"/>
  <c r="Q70" i="70"/>
  <c r="P70" i="70"/>
  <c r="O70" i="70"/>
  <c r="N70" i="70"/>
  <c r="M70" i="70"/>
  <c r="L70" i="70"/>
  <c r="K70" i="70"/>
  <c r="J70" i="70"/>
  <c r="I70" i="70"/>
  <c r="H70" i="70"/>
  <c r="G70" i="70"/>
  <c r="F70" i="70"/>
  <c r="U69" i="70"/>
  <c r="T69" i="70"/>
  <c r="S69" i="70"/>
  <c r="R69" i="70"/>
  <c r="Q69" i="70"/>
  <c r="P69" i="70"/>
  <c r="O69" i="70"/>
  <c r="N69" i="70"/>
  <c r="M69" i="70"/>
  <c r="L69" i="70"/>
  <c r="K69" i="70"/>
  <c r="J69" i="70"/>
  <c r="I69" i="70"/>
  <c r="H69" i="70"/>
  <c r="G69" i="70"/>
  <c r="F69" i="70"/>
  <c r="U68" i="70"/>
  <c r="T68" i="70"/>
  <c r="S68" i="70"/>
  <c r="R68" i="70"/>
  <c r="Q68" i="70"/>
  <c r="P68" i="70"/>
  <c r="O68" i="70"/>
  <c r="N68" i="70"/>
  <c r="M68" i="70"/>
  <c r="L68" i="70"/>
  <c r="K68" i="70"/>
  <c r="J68" i="70"/>
  <c r="I68" i="70"/>
  <c r="H68" i="70"/>
  <c r="G68" i="70"/>
  <c r="F68" i="70"/>
  <c r="U67" i="70"/>
  <c r="T67" i="70"/>
  <c r="S67" i="70"/>
  <c r="R67" i="70"/>
  <c r="Q67" i="70"/>
  <c r="P67" i="70"/>
  <c r="O67" i="70"/>
  <c r="N67" i="70"/>
  <c r="M67" i="70"/>
  <c r="L67" i="70"/>
  <c r="K67" i="70"/>
  <c r="J67" i="70"/>
  <c r="I67" i="70"/>
  <c r="H67" i="70"/>
  <c r="G67" i="70"/>
  <c r="F67" i="70"/>
  <c r="U66" i="70"/>
  <c r="T66" i="70"/>
  <c r="S66" i="70"/>
  <c r="R66" i="70"/>
  <c r="Q66" i="70"/>
  <c r="P66" i="70"/>
  <c r="O66" i="70"/>
  <c r="N66" i="70"/>
  <c r="M66" i="70"/>
  <c r="L66" i="70"/>
  <c r="K66" i="70"/>
  <c r="J66" i="70"/>
  <c r="I66" i="70"/>
  <c r="H66" i="70"/>
  <c r="G66" i="70"/>
  <c r="F66" i="70"/>
  <c r="U65" i="70"/>
  <c r="T65" i="70"/>
  <c r="S65" i="70"/>
  <c r="R65" i="70"/>
  <c r="Q65" i="70"/>
  <c r="P65" i="70"/>
  <c r="O65" i="70"/>
  <c r="N65" i="70"/>
  <c r="M65" i="70"/>
  <c r="L65" i="70"/>
  <c r="K65" i="70"/>
  <c r="J65" i="70"/>
  <c r="I65" i="70"/>
  <c r="H65" i="70"/>
  <c r="G65" i="70"/>
  <c r="F65" i="70"/>
  <c r="U64" i="70"/>
  <c r="T64" i="70"/>
  <c r="S64" i="70"/>
  <c r="R64" i="70"/>
  <c r="Q64" i="70"/>
  <c r="P64" i="70"/>
  <c r="O64" i="70"/>
  <c r="N64" i="70"/>
  <c r="M64" i="70"/>
  <c r="L64" i="70"/>
  <c r="K64" i="70"/>
  <c r="J64" i="70"/>
  <c r="I64" i="70"/>
  <c r="H64" i="70"/>
  <c r="G64" i="70"/>
  <c r="F64" i="70"/>
  <c r="U63" i="70"/>
  <c r="T63" i="70"/>
  <c r="S63" i="70"/>
  <c r="R63" i="70"/>
  <c r="Q63" i="70"/>
  <c r="P63" i="70"/>
  <c r="O63" i="70"/>
  <c r="N63" i="70"/>
  <c r="M63" i="70"/>
  <c r="L63" i="70"/>
  <c r="K63" i="70"/>
  <c r="J63" i="70"/>
  <c r="I63" i="70"/>
  <c r="H63" i="70"/>
  <c r="G63" i="70"/>
  <c r="F63" i="70"/>
  <c r="U62" i="70"/>
  <c r="T62" i="70"/>
  <c r="S62" i="70"/>
  <c r="R62" i="70"/>
  <c r="Q62" i="70"/>
  <c r="P62" i="70"/>
  <c r="O62" i="70"/>
  <c r="N62" i="70"/>
  <c r="M62" i="70"/>
  <c r="L62" i="70"/>
  <c r="K62" i="70"/>
  <c r="J62" i="70"/>
  <c r="I62" i="70"/>
  <c r="H62" i="70"/>
  <c r="G62" i="70"/>
  <c r="F62" i="70"/>
  <c r="U61" i="70"/>
  <c r="T61" i="70"/>
  <c r="S61" i="70"/>
  <c r="R61" i="70"/>
  <c r="Q61" i="70"/>
  <c r="P61" i="70"/>
  <c r="O61" i="70"/>
  <c r="N61" i="70"/>
  <c r="M61" i="70"/>
  <c r="L61" i="70"/>
  <c r="K61" i="70"/>
  <c r="J61" i="70"/>
  <c r="I61" i="70"/>
  <c r="H61" i="70"/>
  <c r="G61" i="70"/>
  <c r="F61" i="70"/>
  <c r="U60" i="70"/>
  <c r="T60" i="70"/>
  <c r="S60" i="70"/>
  <c r="R60" i="70"/>
  <c r="Q60" i="70"/>
  <c r="P60" i="70"/>
  <c r="O60" i="70"/>
  <c r="N60" i="70"/>
  <c r="M60" i="70"/>
  <c r="L60" i="70"/>
  <c r="K60" i="70"/>
  <c r="J60" i="70"/>
  <c r="I60" i="70"/>
  <c r="H60" i="70"/>
  <c r="G60" i="70"/>
  <c r="F60" i="70"/>
  <c r="U59" i="70"/>
  <c r="T59" i="70"/>
  <c r="T83" i="70" s="1"/>
  <c r="S59" i="70"/>
  <c r="R59" i="70"/>
  <c r="Q59" i="70"/>
  <c r="P59" i="70"/>
  <c r="P83" i="70" s="1"/>
  <c r="O59" i="70"/>
  <c r="N59" i="70"/>
  <c r="M59" i="70"/>
  <c r="L59" i="70"/>
  <c r="L83" i="70" s="1"/>
  <c r="K59" i="70"/>
  <c r="J59" i="70"/>
  <c r="I59" i="70"/>
  <c r="H59" i="70"/>
  <c r="H83" i="70" s="1"/>
  <c r="G59" i="70"/>
  <c r="F59" i="70"/>
  <c r="Z54" i="70"/>
  <c r="J54" i="70"/>
  <c r="A54" i="70"/>
  <c r="Z52" i="70"/>
  <c r="J52" i="70"/>
  <c r="A52" i="70"/>
  <c r="K50" i="70"/>
  <c r="A50" i="70"/>
  <c r="U48" i="70"/>
  <c r="T48" i="70"/>
  <c r="S48" i="70"/>
  <c r="R48" i="70"/>
  <c r="Q48" i="70"/>
  <c r="P48" i="70"/>
  <c r="O48" i="70"/>
  <c r="N48" i="70"/>
  <c r="M48" i="70"/>
  <c r="L48" i="70"/>
  <c r="K48" i="70"/>
  <c r="J48" i="70"/>
  <c r="I48" i="70"/>
  <c r="H48" i="70"/>
  <c r="G48" i="70"/>
  <c r="F48" i="70"/>
  <c r="E48" i="70"/>
  <c r="D48" i="70"/>
  <c r="U47" i="70"/>
  <c r="T47" i="70"/>
  <c r="S47" i="70"/>
  <c r="R47" i="70"/>
  <c r="Q47" i="70"/>
  <c r="P47" i="70"/>
  <c r="O47" i="70"/>
  <c r="N47" i="70"/>
  <c r="M47" i="70"/>
  <c r="L47" i="70"/>
  <c r="K47" i="70"/>
  <c r="J47" i="70"/>
  <c r="I47" i="70"/>
  <c r="H47" i="70"/>
  <c r="G47" i="70"/>
  <c r="F47" i="70"/>
  <c r="E47" i="70"/>
  <c r="D47" i="70"/>
  <c r="U46" i="70"/>
  <c r="T46" i="70"/>
  <c r="S46" i="70"/>
  <c r="R46" i="70"/>
  <c r="Q46" i="70"/>
  <c r="P46" i="70"/>
  <c r="AO46" i="70" s="1"/>
  <c r="O46" i="70"/>
  <c r="N46" i="70"/>
  <c r="M46" i="70"/>
  <c r="L46" i="70"/>
  <c r="K46" i="70"/>
  <c r="J46" i="70"/>
  <c r="I46" i="70"/>
  <c r="H46" i="70"/>
  <c r="G46" i="70"/>
  <c r="F46" i="70"/>
  <c r="E46" i="70"/>
  <c r="D46" i="70"/>
  <c r="U45" i="70"/>
  <c r="T45" i="70"/>
  <c r="S45" i="70"/>
  <c r="R45" i="70"/>
  <c r="Q45" i="70"/>
  <c r="P45" i="70"/>
  <c r="O45" i="70"/>
  <c r="N45" i="70"/>
  <c r="AM45" i="70" s="1"/>
  <c r="M45" i="70"/>
  <c r="L45" i="70"/>
  <c r="K45" i="70"/>
  <c r="J45" i="70"/>
  <c r="I45" i="70"/>
  <c r="H45" i="70"/>
  <c r="G45" i="70"/>
  <c r="F45" i="70"/>
  <c r="E45" i="70"/>
  <c r="D45" i="70"/>
  <c r="AJ44" i="70"/>
  <c r="AI44" i="70"/>
  <c r="AH44" i="70"/>
  <c r="AG44" i="70"/>
  <c r="AF44" i="70"/>
  <c r="AE44" i="70"/>
  <c r="AD44" i="70"/>
  <c r="AC44" i="70"/>
  <c r="AB44" i="70"/>
  <c r="AJ43" i="70"/>
  <c r="AI43" i="70"/>
  <c r="AH43" i="70"/>
  <c r="AG43" i="70"/>
  <c r="AF43" i="70"/>
  <c r="AE43" i="70"/>
  <c r="AD43" i="70"/>
  <c r="AC43" i="70"/>
  <c r="AB43" i="70"/>
  <c r="AJ42" i="70"/>
  <c r="AI42" i="70"/>
  <c r="AH42" i="70"/>
  <c r="AG42" i="70"/>
  <c r="AF42" i="70"/>
  <c r="AE42" i="70"/>
  <c r="AD42" i="70"/>
  <c r="AC42" i="70"/>
  <c r="AB42" i="70"/>
  <c r="AJ41" i="70"/>
  <c r="AI41" i="70"/>
  <c r="AH41" i="70"/>
  <c r="AG41" i="70"/>
  <c r="AF41" i="70"/>
  <c r="AE41" i="70"/>
  <c r="AD41" i="70"/>
  <c r="AC41" i="70"/>
  <c r="AB41" i="70"/>
  <c r="AJ40" i="70"/>
  <c r="AI40" i="70"/>
  <c r="AH40" i="70"/>
  <c r="AG40" i="70"/>
  <c r="AF40" i="70"/>
  <c r="AE40" i="70"/>
  <c r="AD40" i="70"/>
  <c r="AC40" i="70"/>
  <c r="AB40" i="70"/>
  <c r="AJ39" i="70"/>
  <c r="AI39" i="70"/>
  <c r="AH39" i="70"/>
  <c r="AG39" i="70"/>
  <c r="AF39" i="70"/>
  <c r="AE39" i="70"/>
  <c r="AD39" i="70"/>
  <c r="AC39" i="70"/>
  <c r="AB39" i="70"/>
  <c r="AJ38" i="70"/>
  <c r="AI38" i="70"/>
  <c r="AH38" i="70"/>
  <c r="AG38" i="70"/>
  <c r="AF38" i="70"/>
  <c r="AE38" i="70"/>
  <c r="AD38" i="70"/>
  <c r="AC38" i="70"/>
  <c r="AB38" i="70"/>
  <c r="AJ37" i="70"/>
  <c r="AI37" i="70"/>
  <c r="AH37" i="70"/>
  <c r="AG37" i="70"/>
  <c r="AF37" i="70"/>
  <c r="AE37" i="70"/>
  <c r="AD37" i="70"/>
  <c r="AC37" i="70"/>
  <c r="AB37" i="70"/>
  <c r="AJ36" i="70"/>
  <c r="AI36" i="70"/>
  <c r="AH36" i="70"/>
  <c r="AG36" i="70"/>
  <c r="AF36" i="70"/>
  <c r="AE36" i="70"/>
  <c r="AD36" i="70"/>
  <c r="AC36" i="70"/>
  <c r="AB36" i="70"/>
  <c r="AJ35" i="70"/>
  <c r="AI35" i="70"/>
  <c r="AH35" i="70"/>
  <c r="AG35" i="70"/>
  <c r="AF35" i="70"/>
  <c r="AE35" i="70"/>
  <c r="AD35" i="70"/>
  <c r="AC35" i="70"/>
  <c r="AB35" i="70"/>
  <c r="AJ34" i="70"/>
  <c r="AI34" i="70"/>
  <c r="AH34" i="70"/>
  <c r="AG34" i="70"/>
  <c r="AF34" i="70"/>
  <c r="AE34" i="70"/>
  <c r="AD34" i="70"/>
  <c r="AC34" i="70"/>
  <c r="AB34" i="70"/>
  <c r="AJ33" i="70"/>
  <c r="AI33" i="70"/>
  <c r="AH33" i="70"/>
  <c r="AG33" i="70"/>
  <c r="AF33" i="70"/>
  <c r="AE33" i="70"/>
  <c r="AD33" i="70"/>
  <c r="AC33" i="70"/>
  <c r="AB33" i="70"/>
  <c r="AJ32" i="70"/>
  <c r="AI32" i="70"/>
  <c r="AH32" i="70"/>
  <c r="AG32" i="70"/>
  <c r="AF32" i="70"/>
  <c r="AE32" i="70"/>
  <c r="AD32" i="70"/>
  <c r="AC32" i="70"/>
  <c r="AB32" i="70"/>
  <c r="AJ31" i="70"/>
  <c r="AI31" i="70"/>
  <c r="AH31" i="70"/>
  <c r="AG31" i="70"/>
  <c r="AF31" i="70"/>
  <c r="AE31" i="70"/>
  <c r="AD31" i="70"/>
  <c r="AC31" i="70"/>
  <c r="AB31" i="70"/>
  <c r="AJ30" i="70"/>
  <c r="AI30" i="70"/>
  <c r="AH30" i="70"/>
  <c r="AG30" i="70"/>
  <c r="AF30" i="70"/>
  <c r="AE30" i="70"/>
  <c r="AD30" i="70"/>
  <c r="AC30" i="70"/>
  <c r="AB30" i="70"/>
  <c r="AJ29" i="70"/>
  <c r="AI29" i="70"/>
  <c r="AH29" i="70"/>
  <c r="AG29" i="70"/>
  <c r="AF29" i="70"/>
  <c r="AE29" i="70"/>
  <c r="AD29" i="70"/>
  <c r="AC29" i="70"/>
  <c r="AB29" i="70"/>
  <c r="AJ28" i="70"/>
  <c r="AI28" i="70"/>
  <c r="AH28" i="70"/>
  <c r="AG28" i="70"/>
  <c r="AF28" i="70"/>
  <c r="AE28" i="70"/>
  <c r="AD28" i="70"/>
  <c r="AC28" i="70"/>
  <c r="AB28" i="70"/>
  <c r="AJ27" i="70"/>
  <c r="AI27" i="70"/>
  <c r="AH27" i="70"/>
  <c r="AG27" i="70"/>
  <c r="AF27" i="70"/>
  <c r="AE27" i="70"/>
  <c r="AD27" i="70"/>
  <c r="AC27" i="70"/>
  <c r="AB27" i="70"/>
  <c r="AJ26" i="70"/>
  <c r="AI26" i="70"/>
  <c r="AH26" i="70"/>
  <c r="AG26" i="70"/>
  <c r="AF26" i="70"/>
  <c r="AE26" i="70"/>
  <c r="AD26" i="70"/>
  <c r="AC26" i="70"/>
  <c r="AB26" i="70"/>
  <c r="AJ25" i="70"/>
  <c r="AI25" i="70"/>
  <c r="AH25" i="70"/>
  <c r="AG25" i="70"/>
  <c r="AF25" i="70"/>
  <c r="AE25" i="70"/>
  <c r="AD25" i="70"/>
  <c r="AC25" i="70"/>
  <c r="AB25" i="70"/>
  <c r="AJ24" i="70"/>
  <c r="AI24" i="70"/>
  <c r="AH24" i="70"/>
  <c r="AG24" i="70"/>
  <c r="AF24" i="70"/>
  <c r="AE24" i="70"/>
  <c r="AD24" i="70"/>
  <c r="AC24" i="70"/>
  <c r="AB24" i="70"/>
  <c r="E22" i="70"/>
  <c r="F22" i="70" s="1"/>
  <c r="G22" i="70" s="1"/>
  <c r="H22" i="70" s="1"/>
  <c r="I22" i="70" s="1"/>
  <c r="Z19" i="70"/>
  <c r="J19" i="70"/>
  <c r="A19" i="70"/>
  <c r="A18" i="70"/>
  <c r="Z17" i="70"/>
  <c r="J17" i="70"/>
  <c r="A17" i="70"/>
  <c r="K15" i="70"/>
  <c r="A15" i="70"/>
  <c r="Z5" i="70"/>
  <c r="Z3" i="70"/>
  <c r="K1" i="70"/>
  <c r="J1" i="70"/>
  <c r="J15" i="70" s="1"/>
  <c r="I1" i="70"/>
  <c r="I85" i="70" s="1"/>
  <c r="B1" i="70"/>
  <c r="B15" i="70" s="1"/>
  <c r="U114" i="69"/>
  <c r="T114" i="69"/>
  <c r="S114" i="69"/>
  <c r="R114" i="69"/>
  <c r="Q114" i="69"/>
  <c r="P114" i="69"/>
  <c r="O114" i="69"/>
  <c r="N114" i="69"/>
  <c r="M114" i="69"/>
  <c r="L114" i="69"/>
  <c r="K114" i="69"/>
  <c r="U113" i="69"/>
  <c r="T113" i="69"/>
  <c r="S113" i="69"/>
  <c r="R113" i="69"/>
  <c r="Q113" i="69"/>
  <c r="P113" i="69"/>
  <c r="O113" i="69"/>
  <c r="N113" i="69"/>
  <c r="M113" i="69"/>
  <c r="L113" i="69"/>
  <c r="K113" i="69"/>
  <c r="T112" i="69"/>
  <c r="S112" i="69"/>
  <c r="R112" i="69"/>
  <c r="Q112" i="69"/>
  <c r="P112" i="69"/>
  <c r="O112" i="69"/>
  <c r="N112" i="69"/>
  <c r="M112" i="69"/>
  <c r="L112" i="69"/>
  <c r="K112" i="69"/>
  <c r="U111" i="69"/>
  <c r="T111" i="69"/>
  <c r="S111" i="69"/>
  <c r="R111" i="69"/>
  <c r="Q111" i="69"/>
  <c r="P111" i="69"/>
  <c r="O111" i="69"/>
  <c r="N111" i="69"/>
  <c r="M111" i="69"/>
  <c r="L111" i="69"/>
  <c r="K111" i="69"/>
  <c r="U110" i="69"/>
  <c r="T110" i="69"/>
  <c r="S110" i="69"/>
  <c r="R110" i="69"/>
  <c r="Q110" i="69"/>
  <c r="P110" i="69"/>
  <c r="O110" i="69"/>
  <c r="N110" i="69"/>
  <c r="M110" i="69"/>
  <c r="L110" i="69"/>
  <c r="K110" i="69"/>
  <c r="U109" i="69"/>
  <c r="T109" i="69"/>
  <c r="S109" i="69"/>
  <c r="R109" i="69"/>
  <c r="Q109" i="69"/>
  <c r="P109" i="69"/>
  <c r="O109" i="69"/>
  <c r="N109" i="69"/>
  <c r="M109" i="69"/>
  <c r="L109" i="69"/>
  <c r="K109" i="69"/>
  <c r="U108" i="69"/>
  <c r="T108" i="69"/>
  <c r="S108" i="69"/>
  <c r="R108" i="69"/>
  <c r="Q108" i="69"/>
  <c r="P108" i="69"/>
  <c r="O108" i="69"/>
  <c r="N108" i="69"/>
  <c r="M108" i="69"/>
  <c r="L108" i="69"/>
  <c r="K108" i="69"/>
  <c r="U107" i="69"/>
  <c r="T107" i="69"/>
  <c r="S107" i="69"/>
  <c r="R107" i="69"/>
  <c r="Q107" i="69"/>
  <c r="P107" i="69"/>
  <c r="O107" i="69"/>
  <c r="N107" i="69"/>
  <c r="M107" i="69"/>
  <c r="L107" i="69"/>
  <c r="K107" i="69"/>
  <c r="U106" i="69"/>
  <c r="T106" i="69"/>
  <c r="S106" i="69"/>
  <c r="R106" i="69"/>
  <c r="Q106" i="69"/>
  <c r="P106" i="69"/>
  <c r="O106" i="69"/>
  <c r="N106" i="69"/>
  <c r="M106" i="69"/>
  <c r="L106" i="69"/>
  <c r="K106" i="69"/>
  <c r="U105" i="69"/>
  <c r="T105" i="69"/>
  <c r="S105" i="69"/>
  <c r="R105" i="69"/>
  <c r="Q105" i="69"/>
  <c r="P105" i="69"/>
  <c r="O105" i="69"/>
  <c r="N105" i="69"/>
  <c r="M105" i="69"/>
  <c r="L105" i="69"/>
  <c r="K105" i="69"/>
  <c r="U104" i="69"/>
  <c r="T104" i="69"/>
  <c r="S104" i="69"/>
  <c r="R104" i="69"/>
  <c r="Q104" i="69"/>
  <c r="P104" i="69"/>
  <c r="O104" i="69"/>
  <c r="N104" i="69"/>
  <c r="M104" i="69"/>
  <c r="L104" i="69"/>
  <c r="K104" i="69"/>
  <c r="U103" i="69"/>
  <c r="T103" i="69"/>
  <c r="S103" i="69"/>
  <c r="R103" i="69"/>
  <c r="Q103" i="69"/>
  <c r="P103" i="69"/>
  <c r="O103" i="69"/>
  <c r="N103" i="69"/>
  <c r="M103" i="69"/>
  <c r="L103" i="69"/>
  <c r="K103" i="69"/>
  <c r="U102" i="69"/>
  <c r="T102" i="69"/>
  <c r="S102" i="69"/>
  <c r="R102" i="69"/>
  <c r="Q102" i="69"/>
  <c r="P102" i="69"/>
  <c r="O102" i="69"/>
  <c r="N102" i="69"/>
  <c r="M102" i="69"/>
  <c r="L102" i="69"/>
  <c r="K102" i="69"/>
  <c r="U101" i="69"/>
  <c r="T101" i="69"/>
  <c r="S101" i="69"/>
  <c r="R101" i="69"/>
  <c r="Q101" i="69"/>
  <c r="P101" i="69"/>
  <c r="O101" i="69"/>
  <c r="N101" i="69"/>
  <c r="M101" i="69"/>
  <c r="L101" i="69"/>
  <c r="K101" i="69"/>
  <c r="U100" i="69"/>
  <c r="T100" i="69"/>
  <c r="S100" i="69"/>
  <c r="R100" i="69"/>
  <c r="Q100" i="69"/>
  <c r="P100" i="69"/>
  <c r="O100" i="69"/>
  <c r="N100" i="69"/>
  <c r="M100" i="69"/>
  <c r="L100" i="69"/>
  <c r="K100" i="69"/>
  <c r="U99" i="69"/>
  <c r="T99" i="69"/>
  <c r="S99" i="69"/>
  <c r="R99" i="69"/>
  <c r="Q99" i="69"/>
  <c r="P99" i="69"/>
  <c r="O99" i="69"/>
  <c r="N99" i="69"/>
  <c r="M99" i="69"/>
  <c r="L99" i="69"/>
  <c r="K99" i="69"/>
  <c r="U98" i="69"/>
  <c r="T98" i="69"/>
  <c r="S98" i="69"/>
  <c r="R98" i="69"/>
  <c r="Q98" i="69"/>
  <c r="P98" i="69"/>
  <c r="O98" i="69"/>
  <c r="N98" i="69"/>
  <c r="M98" i="69"/>
  <c r="L98" i="69"/>
  <c r="K98" i="69"/>
  <c r="U97" i="69"/>
  <c r="T97" i="69"/>
  <c r="S97" i="69"/>
  <c r="R97" i="69"/>
  <c r="Q97" i="69"/>
  <c r="P97" i="69"/>
  <c r="O97" i="69"/>
  <c r="N97" i="69"/>
  <c r="M97" i="69"/>
  <c r="L97" i="69"/>
  <c r="K97" i="69"/>
  <c r="U96" i="69"/>
  <c r="T96" i="69"/>
  <c r="S96" i="69"/>
  <c r="R96" i="69"/>
  <c r="Q96" i="69"/>
  <c r="P96" i="69"/>
  <c r="O96" i="69"/>
  <c r="N96" i="69"/>
  <c r="M96" i="69"/>
  <c r="L96" i="69"/>
  <c r="K96" i="69"/>
  <c r="U95" i="69"/>
  <c r="T95" i="69"/>
  <c r="S95" i="69"/>
  <c r="R95" i="69"/>
  <c r="Q95" i="69"/>
  <c r="P95" i="69"/>
  <c r="O95" i="69"/>
  <c r="N95" i="69"/>
  <c r="M95" i="69"/>
  <c r="L95" i="69"/>
  <c r="K95" i="69"/>
  <c r="U94" i="69"/>
  <c r="T94" i="69"/>
  <c r="S94" i="69"/>
  <c r="R94" i="69"/>
  <c r="Q94" i="69"/>
  <c r="P94" i="69"/>
  <c r="O94" i="69"/>
  <c r="N94" i="69"/>
  <c r="M94" i="69"/>
  <c r="L94" i="69"/>
  <c r="K94" i="69"/>
  <c r="Z89" i="69"/>
  <c r="J89" i="69"/>
  <c r="A89" i="69"/>
  <c r="Z87" i="69"/>
  <c r="J87" i="69"/>
  <c r="A87" i="69"/>
  <c r="K85" i="69"/>
  <c r="U79" i="69"/>
  <c r="T79" i="69"/>
  <c r="S79" i="69"/>
  <c r="R79" i="69"/>
  <c r="Q79" i="69"/>
  <c r="P79" i="69"/>
  <c r="O79" i="69"/>
  <c r="N79" i="69"/>
  <c r="M79" i="69"/>
  <c r="L79" i="69"/>
  <c r="K79" i="69"/>
  <c r="J79" i="69"/>
  <c r="I79" i="69"/>
  <c r="H79" i="69"/>
  <c r="G79" i="69"/>
  <c r="F79" i="69"/>
  <c r="U78" i="69"/>
  <c r="T78" i="69"/>
  <c r="S78" i="69"/>
  <c r="R78" i="69"/>
  <c r="Q78" i="69"/>
  <c r="P78" i="69"/>
  <c r="O78" i="69"/>
  <c r="N78" i="69"/>
  <c r="M78" i="69"/>
  <c r="L78" i="69"/>
  <c r="K78" i="69"/>
  <c r="J78" i="69"/>
  <c r="I78" i="69"/>
  <c r="H78" i="69"/>
  <c r="G78" i="69"/>
  <c r="F78" i="69"/>
  <c r="T77" i="69"/>
  <c r="S77" i="69"/>
  <c r="R77" i="69"/>
  <c r="Q77" i="69"/>
  <c r="P77" i="69"/>
  <c r="O77" i="69"/>
  <c r="N77" i="69"/>
  <c r="M77" i="69"/>
  <c r="L77" i="69"/>
  <c r="K77" i="69"/>
  <c r="J77" i="69"/>
  <c r="I77" i="69"/>
  <c r="H77" i="69"/>
  <c r="G77" i="69"/>
  <c r="F77" i="69"/>
  <c r="U76" i="69"/>
  <c r="T76" i="69"/>
  <c r="S76" i="69"/>
  <c r="R76" i="69"/>
  <c r="Q76" i="69"/>
  <c r="P76" i="69"/>
  <c r="O76" i="69"/>
  <c r="N76" i="69"/>
  <c r="M76" i="69"/>
  <c r="L76" i="69"/>
  <c r="K76" i="69"/>
  <c r="J76" i="69"/>
  <c r="I76" i="69"/>
  <c r="H76" i="69"/>
  <c r="G76" i="69"/>
  <c r="F76" i="69"/>
  <c r="U75" i="69"/>
  <c r="T75" i="69"/>
  <c r="S75" i="69"/>
  <c r="R75" i="69"/>
  <c r="Q75" i="69"/>
  <c r="P75" i="69"/>
  <c r="O75" i="69"/>
  <c r="N75" i="69"/>
  <c r="M75" i="69"/>
  <c r="L75" i="69"/>
  <c r="K75" i="69"/>
  <c r="J75" i="69"/>
  <c r="I75" i="69"/>
  <c r="H75" i="69"/>
  <c r="G75" i="69"/>
  <c r="F75" i="69"/>
  <c r="U74" i="69"/>
  <c r="T74" i="69"/>
  <c r="S74" i="69"/>
  <c r="R74" i="69"/>
  <c r="Q74" i="69"/>
  <c r="P74" i="69"/>
  <c r="O74" i="69"/>
  <c r="N74" i="69"/>
  <c r="M74" i="69"/>
  <c r="L74" i="69"/>
  <c r="K74" i="69"/>
  <c r="J74" i="69"/>
  <c r="I74" i="69"/>
  <c r="H74" i="69"/>
  <c r="G74" i="69"/>
  <c r="F74" i="69"/>
  <c r="U73" i="69"/>
  <c r="T73" i="69"/>
  <c r="S73" i="69"/>
  <c r="R73" i="69"/>
  <c r="Q73" i="69"/>
  <c r="P73" i="69"/>
  <c r="O73" i="69"/>
  <c r="N73" i="69"/>
  <c r="M73" i="69"/>
  <c r="L73" i="69"/>
  <c r="K73" i="69"/>
  <c r="J73" i="69"/>
  <c r="I73" i="69"/>
  <c r="H73" i="69"/>
  <c r="G73" i="69"/>
  <c r="F73" i="69"/>
  <c r="U72" i="69"/>
  <c r="T72" i="69"/>
  <c r="S72" i="69"/>
  <c r="R72" i="69"/>
  <c r="Q72" i="69"/>
  <c r="P72" i="69"/>
  <c r="O72" i="69"/>
  <c r="N72" i="69"/>
  <c r="M72" i="69"/>
  <c r="L72" i="69"/>
  <c r="K72" i="69"/>
  <c r="J72" i="69"/>
  <c r="I72" i="69"/>
  <c r="H72" i="69"/>
  <c r="G72" i="69"/>
  <c r="F72" i="69"/>
  <c r="U71" i="69"/>
  <c r="T71" i="69"/>
  <c r="S71" i="69"/>
  <c r="R71" i="69"/>
  <c r="Q71" i="69"/>
  <c r="P71" i="69"/>
  <c r="O71" i="69"/>
  <c r="N71" i="69"/>
  <c r="M71" i="69"/>
  <c r="L71" i="69"/>
  <c r="K71" i="69"/>
  <c r="J71" i="69"/>
  <c r="I71" i="69"/>
  <c r="H71" i="69"/>
  <c r="G71" i="69"/>
  <c r="F71" i="69"/>
  <c r="U70" i="69"/>
  <c r="T70" i="69"/>
  <c r="S70" i="69"/>
  <c r="R70" i="69"/>
  <c r="Q70" i="69"/>
  <c r="P70" i="69"/>
  <c r="O70" i="69"/>
  <c r="N70" i="69"/>
  <c r="M70" i="69"/>
  <c r="L70" i="69"/>
  <c r="K70" i="69"/>
  <c r="J70" i="69"/>
  <c r="I70" i="69"/>
  <c r="H70" i="69"/>
  <c r="G70" i="69"/>
  <c r="F70" i="69"/>
  <c r="U69" i="69"/>
  <c r="T69" i="69"/>
  <c r="S69" i="69"/>
  <c r="R69" i="69"/>
  <c r="Q69" i="69"/>
  <c r="P69" i="69"/>
  <c r="O69" i="69"/>
  <c r="N69" i="69"/>
  <c r="M69" i="69"/>
  <c r="L69" i="69"/>
  <c r="K69" i="69"/>
  <c r="J69" i="69"/>
  <c r="I69" i="69"/>
  <c r="H69" i="69"/>
  <c r="G69" i="69"/>
  <c r="F69" i="69"/>
  <c r="U68" i="69"/>
  <c r="T68" i="69"/>
  <c r="S68" i="69"/>
  <c r="R68" i="69"/>
  <c r="Q68" i="69"/>
  <c r="P68" i="69"/>
  <c r="O68" i="69"/>
  <c r="N68" i="69"/>
  <c r="M68" i="69"/>
  <c r="L68" i="69"/>
  <c r="K68" i="69"/>
  <c r="J68" i="69"/>
  <c r="I68" i="69"/>
  <c r="H68" i="69"/>
  <c r="G68" i="69"/>
  <c r="F68" i="69"/>
  <c r="U67" i="69"/>
  <c r="T67" i="69"/>
  <c r="S67" i="69"/>
  <c r="R67" i="69"/>
  <c r="Q67" i="69"/>
  <c r="P67" i="69"/>
  <c r="O67" i="69"/>
  <c r="N67" i="69"/>
  <c r="M67" i="69"/>
  <c r="L67" i="69"/>
  <c r="K67" i="69"/>
  <c r="J67" i="69"/>
  <c r="I67" i="69"/>
  <c r="H67" i="69"/>
  <c r="G67" i="69"/>
  <c r="F67" i="69"/>
  <c r="U66" i="69"/>
  <c r="T66" i="69"/>
  <c r="S66" i="69"/>
  <c r="R66" i="69"/>
  <c r="Q66" i="69"/>
  <c r="P66" i="69"/>
  <c r="O66" i="69"/>
  <c r="N66" i="69"/>
  <c r="M66" i="69"/>
  <c r="L66" i="69"/>
  <c r="K66" i="69"/>
  <c r="J66" i="69"/>
  <c r="I66" i="69"/>
  <c r="H66" i="69"/>
  <c r="G66" i="69"/>
  <c r="F66" i="69"/>
  <c r="U65" i="69"/>
  <c r="T65" i="69"/>
  <c r="S65" i="69"/>
  <c r="R65" i="69"/>
  <c r="Q65" i="69"/>
  <c r="P65" i="69"/>
  <c r="O65" i="69"/>
  <c r="N65" i="69"/>
  <c r="M65" i="69"/>
  <c r="L65" i="69"/>
  <c r="K65" i="69"/>
  <c r="J65" i="69"/>
  <c r="I65" i="69"/>
  <c r="H65" i="69"/>
  <c r="G65" i="69"/>
  <c r="F65" i="69"/>
  <c r="U64" i="69"/>
  <c r="T64" i="69"/>
  <c r="S64" i="69"/>
  <c r="R64" i="69"/>
  <c r="Q64" i="69"/>
  <c r="P64" i="69"/>
  <c r="O64" i="69"/>
  <c r="N64" i="69"/>
  <c r="M64" i="69"/>
  <c r="L64" i="69"/>
  <c r="K64" i="69"/>
  <c r="J64" i="69"/>
  <c r="I64" i="69"/>
  <c r="H64" i="69"/>
  <c r="G64" i="69"/>
  <c r="F64" i="69"/>
  <c r="U63" i="69"/>
  <c r="T63" i="69"/>
  <c r="S63" i="69"/>
  <c r="R63" i="69"/>
  <c r="Q63" i="69"/>
  <c r="P63" i="69"/>
  <c r="O63" i="69"/>
  <c r="N63" i="69"/>
  <c r="M63" i="69"/>
  <c r="L63" i="69"/>
  <c r="K63" i="69"/>
  <c r="J63" i="69"/>
  <c r="I63" i="69"/>
  <c r="H63" i="69"/>
  <c r="G63" i="69"/>
  <c r="F63" i="69"/>
  <c r="U62" i="69"/>
  <c r="T62" i="69"/>
  <c r="S62" i="69"/>
  <c r="R62" i="69"/>
  <c r="Q62" i="69"/>
  <c r="P62" i="69"/>
  <c r="O62" i="69"/>
  <c r="N62" i="69"/>
  <c r="M62" i="69"/>
  <c r="L62" i="69"/>
  <c r="K62" i="69"/>
  <c r="J62" i="69"/>
  <c r="I62" i="69"/>
  <c r="H62" i="69"/>
  <c r="G62" i="69"/>
  <c r="F62" i="69"/>
  <c r="U61" i="69"/>
  <c r="T61" i="69"/>
  <c r="S61" i="69"/>
  <c r="R61" i="69"/>
  <c r="Q61" i="69"/>
  <c r="P61" i="69"/>
  <c r="O61" i="69"/>
  <c r="N61" i="69"/>
  <c r="M61" i="69"/>
  <c r="L61" i="69"/>
  <c r="K61" i="69"/>
  <c r="J61" i="69"/>
  <c r="I61" i="69"/>
  <c r="H61" i="69"/>
  <c r="G61" i="69"/>
  <c r="F61" i="69"/>
  <c r="U60" i="69"/>
  <c r="T60" i="69"/>
  <c r="S60" i="69"/>
  <c r="R60" i="69"/>
  <c r="Q60" i="69"/>
  <c r="P60" i="69"/>
  <c r="O60" i="69"/>
  <c r="N60" i="69"/>
  <c r="M60" i="69"/>
  <c r="L60" i="69"/>
  <c r="K60" i="69"/>
  <c r="J60" i="69"/>
  <c r="I60" i="69"/>
  <c r="H60" i="69"/>
  <c r="G60" i="69"/>
  <c r="F60" i="69"/>
  <c r="U59" i="69"/>
  <c r="T59" i="69"/>
  <c r="S59" i="69"/>
  <c r="R59" i="69"/>
  <c r="Q59" i="69"/>
  <c r="P59" i="69"/>
  <c r="O59" i="69"/>
  <c r="N59" i="69"/>
  <c r="M59" i="69"/>
  <c r="L59" i="69"/>
  <c r="K59" i="69"/>
  <c r="J59" i="69"/>
  <c r="I59" i="69"/>
  <c r="H59" i="69"/>
  <c r="G59" i="69"/>
  <c r="F59" i="69"/>
  <c r="Z54" i="69"/>
  <c r="J54" i="69"/>
  <c r="A54" i="69"/>
  <c r="Z52" i="69"/>
  <c r="J52" i="69"/>
  <c r="A52" i="69"/>
  <c r="K50" i="69"/>
  <c r="U48" i="69"/>
  <c r="T48" i="69"/>
  <c r="S48" i="69"/>
  <c r="R48" i="69"/>
  <c r="Q48" i="69"/>
  <c r="P48" i="69"/>
  <c r="O48" i="69"/>
  <c r="N48" i="69"/>
  <c r="M48" i="69"/>
  <c r="L48" i="69"/>
  <c r="K48" i="69"/>
  <c r="J48" i="69"/>
  <c r="I48" i="69"/>
  <c r="H48" i="69"/>
  <c r="G48" i="69"/>
  <c r="F48" i="69"/>
  <c r="E48" i="69"/>
  <c r="D48" i="69"/>
  <c r="U47" i="69"/>
  <c r="T47" i="69"/>
  <c r="S47" i="69"/>
  <c r="R47" i="69"/>
  <c r="Q47" i="69"/>
  <c r="P47" i="69"/>
  <c r="O47" i="69"/>
  <c r="N47" i="69"/>
  <c r="M47" i="69"/>
  <c r="L47" i="69"/>
  <c r="K47" i="69"/>
  <c r="J47" i="69"/>
  <c r="I47" i="69"/>
  <c r="H47" i="69"/>
  <c r="G47" i="69"/>
  <c r="F47" i="69"/>
  <c r="E47" i="69"/>
  <c r="D47" i="69"/>
  <c r="U46" i="69"/>
  <c r="T46" i="69"/>
  <c r="S46" i="69"/>
  <c r="R46" i="69"/>
  <c r="Q46" i="69"/>
  <c r="P46" i="69"/>
  <c r="AO46" i="69" s="1"/>
  <c r="O46" i="69"/>
  <c r="N46" i="69"/>
  <c r="M46" i="69"/>
  <c r="L46" i="69"/>
  <c r="K46" i="69"/>
  <c r="J46" i="69"/>
  <c r="I46" i="69"/>
  <c r="H46" i="69"/>
  <c r="G46" i="69"/>
  <c r="F46" i="69"/>
  <c r="E46" i="69"/>
  <c r="D46" i="69"/>
  <c r="U45" i="69"/>
  <c r="T45" i="69"/>
  <c r="S45" i="69"/>
  <c r="R45" i="69"/>
  <c r="Q45" i="69"/>
  <c r="P45" i="69"/>
  <c r="O45" i="69"/>
  <c r="N45" i="69"/>
  <c r="M45" i="69"/>
  <c r="L45" i="69"/>
  <c r="K45" i="69"/>
  <c r="J45" i="69"/>
  <c r="I45" i="69"/>
  <c r="H45" i="69"/>
  <c r="G45" i="69"/>
  <c r="F45" i="69"/>
  <c r="E45" i="69"/>
  <c r="D45" i="69"/>
  <c r="AJ44" i="69"/>
  <c r="AI44" i="69"/>
  <c r="AH44" i="69"/>
  <c r="AG44" i="69"/>
  <c r="AF44" i="69"/>
  <c r="AE44" i="69"/>
  <c r="AD44" i="69"/>
  <c r="AC44" i="69"/>
  <c r="AB44" i="69"/>
  <c r="AJ43" i="69"/>
  <c r="AI43" i="69"/>
  <c r="AH43" i="69"/>
  <c r="AG43" i="69"/>
  <c r="AF43" i="69"/>
  <c r="AE43" i="69"/>
  <c r="AD43" i="69"/>
  <c r="AC43" i="69"/>
  <c r="AB43" i="69"/>
  <c r="AJ42" i="69"/>
  <c r="AI42" i="69"/>
  <c r="AH42" i="69"/>
  <c r="AG42" i="69"/>
  <c r="AF42" i="69"/>
  <c r="AE42" i="69"/>
  <c r="AD42" i="69"/>
  <c r="AC42" i="69"/>
  <c r="AB42" i="69"/>
  <c r="AJ41" i="69"/>
  <c r="AI41" i="69"/>
  <c r="AH41" i="69"/>
  <c r="AG41" i="69"/>
  <c r="AF41" i="69"/>
  <c r="AE41" i="69"/>
  <c r="AD41" i="69"/>
  <c r="AC41" i="69"/>
  <c r="AB41" i="69"/>
  <c r="AJ40" i="69"/>
  <c r="AI40" i="69"/>
  <c r="AH40" i="69"/>
  <c r="AG40" i="69"/>
  <c r="AF40" i="69"/>
  <c r="AE40" i="69"/>
  <c r="AD40" i="69"/>
  <c r="AC40" i="69"/>
  <c r="AB40" i="69"/>
  <c r="AJ39" i="69"/>
  <c r="AI39" i="69"/>
  <c r="AH39" i="69"/>
  <c r="AG39" i="69"/>
  <c r="AF39" i="69"/>
  <c r="AE39" i="69"/>
  <c r="AD39" i="69"/>
  <c r="AC39" i="69"/>
  <c r="AB39" i="69"/>
  <c r="AJ38" i="69"/>
  <c r="AI38" i="69"/>
  <c r="AH38" i="69"/>
  <c r="AG38" i="69"/>
  <c r="AF38" i="69"/>
  <c r="AE38" i="69"/>
  <c r="AD38" i="69"/>
  <c r="AC38" i="69"/>
  <c r="AB38" i="69"/>
  <c r="AJ37" i="69"/>
  <c r="AI37" i="69"/>
  <c r="AH37" i="69"/>
  <c r="AG37" i="69"/>
  <c r="AF37" i="69"/>
  <c r="AE37" i="69"/>
  <c r="AD37" i="69"/>
  <c r="AC37" i="69"/>
  <c r="AB37" i="69"/>
  <c r="AJ36" i="69"/>
  <c r="AI36" i="69"/>
  <c r="AH36" i="69"/>
  <c r="AG36" i="69"/>
  <c r="AF36" i="69"/>
  <c r="AE36" i="69"/>
  <c r="AD36" i="69"/>
  <c r="AC36" i="69"/>
  <c r="AB36" i="69"/>
  <c r="AJ35" i="69"/>
  <c r="AI35" i="69"/>
  <c r="AH35" i="69"/>
  <c r="AG35" i="69"/>
  <c r="AF35" i="69"/>
  <c r="AE35" i="69"/>
  <c r="AD35" i="69"/>
  <c r="AC35" i="69"/>
  <c r="AB35" i="69"/>
  <c r="AJ34" i="69"/>
  <c r="AI34" i="69"/>
  <c r="AH34" i="69"/>
  <c r="AG34" i="69"/>
  <c r="AF34" i="69"/>
  <c r="AE34" i="69"/>
  <c r="AD34" i="69"/>
  <c r="AC34" i="69"/>
  <c r="AB34" i="69"/>
  <c r="AJ33" i="69"/>
  <c r="AI33" i="69"/>
  <c r="AH33" i="69"/>
  <c r="AG33" i="69"/>
  <c r="AF33" i="69"/>
  <c r="AE33" i="69"/>
  <c r="AD33" i="69"/>
  <c r="AC33" i="69"/>
  <c r="AB33" i="69"/>
  <c r="AJ32" i="69"/>
  <c r="AI32" i="69"/>
  <c r="AH32" i="69"/>
  <c r="AG32" i="69"/>
  <c r="AF32" i="69"/>
  <c r="AE32" i="69"/>
  <c r="AD32" i="69"/>
  <c r="AC32" i="69"/>
  <c r="AB32" i="69"/>
  <c r="AJ31" i="69"/>
  <c r="AI31" i="69"/>
  <c r="AH31" i="69"/>
  <c r="AG31" i="69"/>
  <c r="AF31" i="69"/>
  <c r="AE31" i="69"/>
  <c r="AD31" i="69"/>
  <c r="AC31" i="69"/>
  <c r="AB31" i="69"/>
  <c r="AJ30" i="69"/>
  <c r="AI30" i="69"/>
  <c r="AH30" i="69"/>
  <c r="AG30" i="69"/>
  <c r="AF30" i="69"/>
  <c r="AE30" i="69"/>
  <c r="AD30" i="69"/>
  <c r="AC30" i="69"/>
  <c r="AB30" i="69"/>
  <c r="AJ29" i="69"/>
  <c r="AI29" i="69"/>
  <c r="AH29" i="69"/>
  <c r="AG29" i="69"/>
  <c r="AF29" i="69"/>
  <c r="AE29" i="69"/>
  <c r="AD29" i="69"/>
  <c r="AC29" i="69"/>
  <c r="AB29" i="69"/>
  <c r="AJ28" i="69"/>
  <c r="AI28" i="69"/>
  <c r="AH28" i="69"/>
  <c r="AG28" i="69"/>
  <c r="AF28" i="69"/>
  <c r="AE28" i="69"/>
  <c r="AD28" i="69"/>
  <c r="AC28" i="69"/>
  <c r="AB28" i="69"/>
  <c r="AJ27" i="69"/>
  <c r="AI27" i="69"/>
  <c r="AH27" i="69"/>
  <c r="AG27" i="69"/>
  <c r="AF27" i="69"/>
  <c r="AE27" i="69"/>
  <c r="AD27" i="69"/>
  <c r="AC27" i="69"/>
  <c r="AB27" i="69"/>
  <c r="AJ26" i="69"/>
  <c r="AI26" i="69"/>
  <c r="AH26" i="69"/>
  <c r="AG26" i="69"/>
  <c r="AF26" i="69"/>
  <c r="AE26" i="69"/>
  <c r="AD26" i="69"/>
  <c r="AC26" i="69"/>
  <c r="AB26" i="69"/>
  <c r="AJ25" i="69"/>
  <c r="AI25" i="69"/>
  <c r="AH25" i="69"/>
  <c r="AG25" i="69"/>
  <c r="AF25" i="69"/>
  <c r="AE25" i="69"/>
  <c r="AD25" i="69"/>
  <c r="AC25" i="69"/>
  <c r="AB25" i="69"/>
  <c r="AJ24" i="69"/>
  <c r="AI24" i="69"/>
  <c r="AH24" i="69"/>
  <c r="AG24" i="69"/>
  <c r="AF24" i="69"/>
  <c r="AE24" i="69"/>
  <c r="AD24" i="69"/>
  <c r="AC24" i="69"/>
  <c r="AB24" i="69"/>
  <c r="E22" i="69"/>
  <c r="F22" i="69" s="1"/>
  <c r="G22" i="69" s="1"/>
  <c r="H22" i="69" s="1"/>
  <c r="I22" i="69" s="1"/>
  <c r="Z19" i="69"/>
  <c r="J19" i="69"/>
  <c r="A19" i="69"/>
  <c r="Z17" i="69"/>
  <c r="J17" i="69"/>
  <c r="A17" i="69"/>
  <c r="A16" i="69"/>
  <c r="K15" i="69"/>
  <c r="Z5" i="69"/>
  <c r="A88" i="69"/>
  <c r="Z3" i="69"/>
  <c r="K1" i="69"/>
  <c r="J1" i="69"/>
  <c r="J85" i="69" s="1"/>
  <c r="I1" i="69"/>
  <c r="I15" i="69" s="1"/>
  <c r="B1" i="69"/>
  <c r="B85" i="69" s="1"/>
  <c r="U114" i="68"/>
  <c r="T114" i="68"/>
  <c r="S114" i="68"/>
  <c r="R114" i="68"/>
  <c r="Q114" i="68"/>
  <c r="P114" i="68"/>
  <c r="O114" i="68"/>
  <c r="N114" i="68"/>
  <c r="M114" i="68"/>
  <c r="L114" i="68"/>
  <c r="K114" i="68"/>
  <c r="U113" i="68"/>
  <c r="T113" i="68"/>
  <c r="S113" i="68"/>
  <c r="R113" i="68"/>
  <c r="Q113" i="68"/>
  <c r="P113" i="68"/>
  <c r="O113" i="68"/>
  <c r="N113" i="68"/>
  <c r="M113" i="68"/>
  <c r="L113" i="68"/>
  <c r="K113" i="68"/>
  <c r="T112" i="68"/>
  <c r="S112" i="68"/>
  <c r="R112" i="68"/>
  <c r="Q112" i="68"/>
  <c r="P112" i="68"/>
  <c r="O112" i="68"/>
  <c r="N112" i="68"/>
  <c r="M112" i="68"/>
  <c r="L112" i="68"/>
  <c r="K112" i="68"/>
  <c r="U111" i="68"/>
  <c r="T111" i="68"/>
  <c r="S111" i="68"/>
  <c r="R111" i="68"/>
  <c r="Q111" i="68"/>
  <c r="P111" i="68"/>
  <c r="O111" i="68"/>
  <c r="N111" i="68"/>
  <c r="M111" i="68"/>
  <c r="L111" i="68"/>
  <c r="K111" i="68"/>
  <c r="U110" i="68"/>
  <c r="T110" i="68"/>
  <c r="S110" i="68"/>
  <c r="R110" i="68"/>
  <c r="Q110" i="68"/>
  <c r="P110" i="68"/>
  <c r="O110" i="68"/>
  <c r="N110" i="68"/>
  <c r="M110" i="68"/>
  <c r="L110" i="68"/>
  <c r="K110" i="68"/>
  <c r="U109" i="68"/>
  <c r="T109" i="68"/>
  <c r="S109" i="68"/>
  <c r="R109" i="68"/>
  <c r="Q109" i="68"/>
  <c r="P109" i="68"/>
  <c r="O109" i="68"/>
  <c r="N109" i="68"/>
  <c r="M109" i="68"/>
  <c r="L109" i="68"/>
  <c r="K109" i="68"/>
  <c r="U108" i="68"/>
  <c r="T108" i="68"/>
  <c r="S108" i="68"/>
  <c r="R108" i="68"/>
  <c r="Q108" i="68"/>
  <c r="P108" i="68"/>
  <c r="O108" i="68"/>
  <c r="N108" i="68"/>
  <c r="M108" i="68"/>
  <c r="L108" i="68"/>
  <c r="K108" i="68"/>
  <c r="U107" i="68"/>
  <c r="T107" i="68"/>
  <c r="S107" i="68"/>
  <c r="R107" i="68"/>
  <c r="Q107" i="68"/>
  <c r="P107" i="68"/>
  <c r="O107" i="68"/>
  <c r="N107" i="68"/>
  <c r="M107" i="68"/>
  <c r="L107" i="68"/>
  <c r="K107" i="68"/>
  <c r="U106" i="68"/>
  <c r="T106" i="68"/>
  <c r="S106" i="68"/>
  <c r="R106" i="68"/>
  <c r="Q106" i="68"/>
  <c r="P106" i="68"/>
  <c r="O106" i="68"/>
  <c r="N106" i="68"/>
  <c r="M106" i="68"/>
  <c r="L106" i="68"/>
  <c r="K106" i="68"/>
  <c r="U105" i="68"/>
  <c r="T105" i="68"/>
  <c r="S105" i="68"/>
  <c r="R105" i="68"/>
  <c r="Q105" i="68"/>
  <c r="P105" i="68"/>
  <c r="O105" i="68"/>
  <c r="N105" i="68"/>
  <c r="M105" i="68"/>
  <c r="L105" i="68"/>
  <c r="K105" i="68"/>
  <c r="U104" i="68"/>
  <c r="T104" i="68"/>
  <c r="S104" i="68"/>
  <c r="R104" i="68"/>
  <c r="Q104" i="68"/>
  <c r="P104" i="68"/>
  <c r="O104" i="68"/>
  <c r="N104" i="68"/>
  <c r="M104" i="68"/>
  <c r="L104" i="68"/>
  <c r="K104" i="68"/>
  <c r="U103" i="68"/>
  <c r="T103" i="68"/>
  <c r="S103" i="68"/>
  <c r="R103" i="68"/>
  <c r="Q103" i="68"/>
  <c r="P103" i="68"/>
  <c r="O103" i="68"/>
  <c r="N103" i="68"/>
  <c r="M103" i="68"/>
  <c r="L103" i="68"/>
  <c r="K103" i="68"/>
  <c r="U102" i="68"/>
  <c r="T102" i="68"/>
  <c r="S102" i="68"/>
  <c r="R102" i="68"/>
  <c r="Q102" i="68"/>
  <c r="P102" i="68"/>
  <c r="O102" i="68"/>
  <c r="N102" i="68"/>
  <c r="M102" i="68"/>
  <c r="L102" i="68"/>
  <c r="K102" i="68"/>
  <c r="U101" i="68"/>
  <c r="T101" i="68"/>
  <c r="S101" i="68"/>
  <c r="R101" i="68"/>
  <c r="Q101" i="68"/>
  <c r="P101" i="68"/>
  <c r="O101" i="68"/>
  <c r="N101" i="68"/>
  <c r="M101" i="68"/>
  <c r="L101" i="68"/>
  <c r="K101" i="68"/>
  <c r="U100" i="68"/>
  <c r="T100" i="68"/>
  <c r="S100" i="68"/>
  <c r="R100" i="68"/>
  <c r="Q100" i="68"/>
  <c r="P100" i="68"/>
  <c r="O100" i="68"/>
  <c r="N100" i="68"/>
  <c r="M100" i="68"/>
  <c r="L100" i="68"/>
  <c r="K100" i="68"/>
  <c r="U99" i="68"/>
  <c r="T99" i="68"/>
  <c r="S99" i="68"/>
  <c r="R99" i="68"/>
  <c r="Q99" i="68"/>
  <c r="P99" i="68"/>
  <c r="O99" i="68"/>
  <c r="N99" i="68"/>
  <c r="M99" i="68"/>
  <c r="L99" i="68"/>
  <c r="K99" i="68"/>
  <c r="U98" i="68"/>
  <c r="T98" i="68"/>
  <c r="S98" i="68"/>
  <c r="R98" i="68"/>
  <c r="Q98" i="68"/>
  <c r="P98" i="68"/>
  <c r="O98" i="68"/>
  <c r="N98" i="68"/>
  <c r="M98" i="68"/>
  <c r="L98" i="68"/>
  <c r="K98" i="68"/>
  <c r="U97" i="68"/>
  <c r="T97" i="68"/>
  <c r="S97" i="68"/>
  <c r="R97" i="68"/>
  <c r="Q97" i="68"/>
  <c r="P97" i="68"/>
  <c r="O97" i="68"/>
  <c r="N97" i="68"/>
  <c r="M97" i="68"/>
  <c r="L97" i="68"/>
  <c r="K97" i="68"/>
  <c r="U96" i="68"/>
  <c r="T96" i="68"/>
  <c r="S96" i="68"/>
  <c r="R96" i="68"/>
  <c r="Q96" i="68"/>
  <c r="P96" i="68"/>
  <c r="O96" i="68"/>
  <c r="N96" i="68"/>
  <c r="M96" i="68"/>
  <c r="L96" i="68"/>
  <c r="K96" i="68"/>
  <c r="U95" i="68"/>
  <c r="T95" i="68"/>
  <c r="S95" i="68"/>
  <c r="R95" i="68"/>
  <c r="Q95" i="68"/>
  <c r="P95" i="68"/>
  <c r="O95" i="68"/>
  <c r="N95" i="68"/>
  <c r="M95" i="68"/>
  <c r="L95" i="68"/>
  <c r="K95" i="68"/>
  <c r="U94" i="68"/>
  <c r="T94" i="68"/>
  <c r="S94" i="68"/>
  <c r="R94" i="68"/>
  <c r="Q94" i="68"/>
  <c r="P94" i="68"/>
  <c r="O94" i="68"/>
  <c r="N94" i="68"/>
  <c r="M94" i="68"/>
  <c r="L94" i="68"/>
  <c r="K94" i="68"/>
  <c r="Z89" i="68"/>
  <c r="J89" i="68"/>
  <c r="A89" i="68"/>
  <c r="Z87" i="68"/>
  <c r="J87" i="68"/>
  <c r="A87" i="68"/>
  <c r="K85" i="68"/>
  <c r="U79" i="68"/>
  <c r="T79" i="68"/>
  <c r="S79" i="68"/>
  <c r="R79" i="68"/>
  <c r="Q79" i="68"/>
  <c r="P79" i="68"/>
  <c r="O79" i="68"/>
  <c r="N79" i="68"/>
  <c r="M79" i="68"/>
  <c r="L79" i="68"/>
  <c r="K79" i="68"/>
  <c r="J79" i="68"/>
  <c r="I79" i="68"/>
  <c r="H79" i="68"/>
  <c r="G79" i="68"/>
  <c r="F79" i="68"/>
  <c r="U78" i="68"/>
  <c r="T78" i="68"/>
  <c r="S78" i="68"/>
  <c r="R78" i="68"/>
  <c r="Q78" i="68"/>
  <c r="P78" i="68"/>
  <c r="O78" i="68"/>
  <c r="N78" i="68"/>
  <c r="M78" i="68"/>
  <c r="L78" i="68"/>
  <c r="K78" i="68"/>
  <c r="J78" i="68"/>
  <c r="I78" i="68"/>
  <c r="H78" i="68"/>
  <c r="G78" i="68"/>
  <c r="F78" i="68"/>
  <c r="T77" i="68"/>
  <c r="S77" i="68"/>
  <c r="R77" i="68"/>
  <c r="Q77" i="68"/>
  <c r="P77" i="68"/>
  <c r="O77" i="68"/>
  <c r="N77" i="68"/>
  <c r="M77" i="68"/>
  <c r="L77" i="68"/>
  <c r="K77" i="68"/>
  <c r="J77" i="68"/>
  <c r="I77" i="68"/>
  <c r="H77" i="68"/>
  <c r="G77" i="68"/>
  <c r="F77" i="68"/>
  <c r="U76" i="68"/>
  <c r="T76" i="68"/>
  <c r="S76" i="68"/>
  <c r="R76" i="68"/>
  <c r="Q76" i="68"/>
  <c r="P76" i="68"/>
  <c r="O76" i="68"/>
  <c r="N76" i="68"/>
  <c r="M76" i="68"/>
  <c r="L76" i="68"/>
  <c r="K76" i="68"/>
  <c r="J76" i="68"/>
  <c r="I76" i="68"/>
  <c r="H76" i="68"/>
  <c r="G76" i="68"/>
  <c r="F76" i="68"/>
  <c r="U75" i="68"/>
  <c r="T75" i="68"/>
  <c r="S75" i="68"/>
  <c r="R75" i="68"/>
  <c r="Q75" i="68"/>
  <c r="P75" i="68"/>
  <c r="O75" i="68"/>
  <c r="N75" i="68"/>
  <c r="M75" i="68"/>
  <c r="L75" i="68"/>
  <c r="K75" i="68"/>
  <c r="J75" i="68"/>
  <c r="I75" i="68"/>
  <c r="H75" i="68"/>
  <c r="G75" i="68"/>
  <c r="F75" i="68"/>
  <c r="U74" i="68"/>
  <c r="T74" i="68"/>
  <c r="S74" i="68"/>
  <c r="R74" i="68"/>
  <c r="Q74" i="68"/>
  <c r="P74" i="68"/>
  <c r="O74" i="68"/>
  <c r="N74" i="68"/>
  <c r="M74" i="68"/>
  <c r="L74" i="68"/>
  <c r="K74" i="68"/>
  <c r="J74" i="68"/>
  <c r="I74" i="68"/>
  <c r="H74" i="68"/>
  <c r="G74" i="68"/>
  <c r="F74" i="68"/>
  <c r="U73" i="68"/>
  <c r="T73" i="68"/>
  <c r="S73" i="68"/>
  <c r="R73" i="68"/>
  <c r="Q73" i="68"/>
  <c r="P73" i="68"/>
  <c r="O73" i="68"/>
  <c r="N73" i="68"/>
  <c r="M73" i="68"/>
  <c r="L73" i="68"/>
  <c r="K73" i="68"/>
  <c r="J73" i="68"/>
  <c r="I73" i="68"/>
  <c r="H73" i="68"/>
  <c r="G73" i="68"/>
  <c r="F73" i="68"/>
  <c r="U72" i="68"/>
  <c r="T72" i="68"/>
  <c r="S72" i="68"/>
  <c r="R72" i="68"/>
  <c r="Q72" i="68"/>
  <c r="P72" i="68"/>
  <c r="O72" i="68"/>
  <c r="N72" i="68"/>
  <c r="M72" i="68"/>
  <c r="L72" i="68"/>
  <c r="K72" i="68"/>
  <c r="J72" i="68"/>
  <c r="I72" i="68"/>
  <c r="H72" i="68"/>
  <c r="G72" i="68"/>
  <c r="F72" i="68"/>
  <c r="U71" i="68"/>
  <c r="T71" i="68"/>
  <c r="S71" i="68"/>
  <c r="R71" i="68"/>
  <c r="Q71" i="68"/>
  <c r="P71" i="68"/>
  <c r="O71" i="68"/>
  <c r="N71" i="68"/>
  <c r="M71" i="68"/>
  <c r="L71" i="68"/>
  <c r="K71" i="68"/>
  <c r="J71" i="68"/>
  <c r="I71" i="68"/>
  <c r="H71" i="68"/>
  <c r="G71" i="68"/>
  <c r="F71" i="68"/>
  <c r="U70" i="68"/>
  <c r="T70" i="68"/>
  <c r="S70" i="68"/>
  <c r="R70" i="68"/>
  <c r="Q70" i="68"/>
  <c r="P70" i="68"/>
  <c r="O70" i="68"/>
  <c r="N70" i="68"/>
  <c r="M70" i="68"/>
  <c r="L70" i="68"/>
  <c r="K70" i="68"/>
  <c r="J70" i="68"/>
  <c r="I70" i="68"/>
  <c r="H70" i="68"/>
  <c r="G70" i="68"/>
  <c r="F70" i="68"/>
  <c r="U69" i="68"/>
  <c r="T69" i="68"/>
  <c r="S69" i="68"/>
  <c r="R69" i="68"/>
  <c r="Q69" i="68"/>
  <c r="P69" i="68"/>
  <c r="O69" i="68"/>
  <c r="N69" i="68"/>
  <c r="M69" i="68"/>
  <c r="L69" i="68"/>
  <c r="K69" i="68"/>
  <c r="J69" i="68"/>
  <c r="I69" i="68"/>
  <c r="H69" i="68"/>
  <c r="G69" i="68"/>
  <c r="F69" i="68"/>
  <c r="U68" i="68"/>
  <c r="T68" i="68"/>
  <c r="S68" i="68"/>
  <c r="R68" i="68"/>
  <c r="Q68" i="68"/>
  <c r="P68" i="68"/>
  <c r="O68" i="68"/>
  <c r="N68" i="68"/>
  <c r="M68" i="68"/>
  <c r="L68" i="68"/>
  <c r="K68" i="68"/>
  <c r="J68" i="68"/>
  <c r="I68" i="68"/>
  <c r="H68" i="68"/>
  <c r="G68" i="68"/>
  <c r="F68" i="68"/>
  <c r="U67" i="68"/>
  <c r="T67" i="68"/>
  <c r="S67" i="68"/>
  <c r="R67" i="68"/>
  <c r="Q67" i="68"/>
  <c r="P67" i="68"/>
  <c r="O67" i="68"/>
  <c r="N67" i="68"/>
  <c r="M67" i="68"/>
  <c r="L67" i="68"/>
  <c r="K67" i="68"/>
  <c r="J67" i="68"/>
  <c r="I67" i="68"/>
  <c r="H67" i="68"/>
  <c r="G67" i="68"/>
  <c r="F67" i="68"/>
  <c r="U66" i="68"/>
  <c r="T66" i="68"/>
  <c r="S66" i="68"/>
  <c r="R66" i="68"/>
  <c r="Q66" i="68"/>
  <c r="P66" i="68"/>
  <c r="O66" i="68"/>
  <c r="N66" i="68"/>
  <c r="M66" i="68"/>
  <c r="L66" i="68"/>
  <c r="K66" i="68"/>
  <c r="J66" i="68"/>
  <c r="I66" i="68"/>
  <c r="H66" i="68"/>
  <c r="G66" i="68"/>
  <c r="F66" i="68"/>
  <c r="U65" i="68"/>
  <c r="T65" i="68"/>
  <c r="S65" i="68"/>
  <c r="R65" i="68"/>
  <c r="Q65" i="68"/>
  <c r="P65" i="68"/>
  <c r="O65" i="68"/>
  <c r="N65" i="68"/>
  <c r="M65" i="68"/>
  <c r="L65" i="68"/>
  <c r="K65" i="68"/>
  <c r="J65" i="68"/>
  <c r="I65" i="68"/>
  <c r="H65" i="68"/>
  <c r="G65" i="68"/>
  <c r="F65" i="68"/>
  <c r="U64" i="68"/>
  <c r="T64" i="68"/>
  <c r="S64" i="68"/>
  <c r="R64" i="68"/>
  <c r="Q64" i="68"/>
  <c r="P64" i="68"/>
  <c r="O64" i="68"/>
  <c r="N64" i="68"/>
  <c r="M64" i="68"/>
  <c r="L64" i="68"/>
  <c r="K64" i="68"/>
  <c r="J64" i="68"/>
  <c r="I64" i="68"/>
  <c r="H64" i="68"/>
  <c r="G64" i="68"/>
  <c r="F64" i="68"/>
  <c r="U63" i="68"/>
  <c r="T63" i="68"/>
  <c r="S63" i="68"/>
  <c r="R63" i="68"/>
  <c r="Q63" i="68"/>
  <c r="P63" i="68"/>
  <c r="O63" i="68"/>
  <c r="N63" i="68"/>
  <c r="M63" i="68"/>
  <c r="L63" i="68"/>
  <c r="K63" i="68"/>
  <c r="J63" i="68"/>
  <c r="I63" i="68"/>
  <c r="H63" i="68"/>
  <c r="G63" i="68"/>
  <c r="F63" i="68"/>
  <c r="U62" i="68"/>
  <c r="T62" i="68"/>
  <c r="S62" i="68"/>
  <c r="R62" i="68"/>
  <c r="Q62" i="68"/>
  <c r="P62" i="68"/>
  <c r="O62" i="68"/>
  <c r="N62" i="68"/>
  <c r="M62" i="68"/>
  <c r="L62" i="68"/>
  <c r="K62" i="68"/>
  <c r="J62" i="68"/>
  <c r="I62" i="68"/>
  <c r="H62" i="68"/>
  <c r="G62" i="68"/>
  <c r="F62" i="68"/>
  <c r="U61" i="68"/>
  <c r="T61" i="68"/>
  <c r="S61" i="68"/>
  <c r="R61" i="68"/>
  <c r="Q61" i="68"/>
  <c r="P61" i="68"/>
  <c r="O61" i="68"/>
  <c r="N61" i="68"/>
  <c r="M61" i="68"/>
  <c r="L61" i="68"/>
  <c r="K61" i="68"/>
  <c r="J61" i="68"/>
  <c r="I61" i="68"/>
  <c r="H61" i="68"/>
  <c r="G61" i="68"/>
  <c r="F61" i="68"/>
  <c r="U60" i="68"/>
  <c r="T60" i="68"/>
  <c r="S60" i="68"/>
  <c r="R60" i="68"/>
  <c r="Q60" i="68"/>
  <c r="P60" i="68"/>
  <c r="O60" i="68"/>
  <c r="N60" i="68"/>
  <c r="M60" i="68"/>
  <c r="L60" i="68"/>
  <c r="K60" i="68"/>
  <c r="J60" i="68"/>
  <c r="I60" i="68"/>
  <c r="H60" i="68"/>
  <c r="G60" i="68"/>
  <c r="F60" i="68"/>
  <c r="U59" i="68"/>
  <c r="T59" i="68"/>
  <c r="S59" i="68"/>
  <c r="R59" i="68"/>
  <c r="Q59" i="68"/>
  <c r="P59" i="68"/>
  <c r="O59" i="68"/>
  <c r="N59" i="68"/>
  <c r="M59" i="68"/>
  <c r="L59" i="68"/>
  <c r="K59" i="68"/>
  <c r="J59" i="68"/>
  <c r="I59" i="68"/>
  <c r="H59" i="68"/>
  <c r="G59" i="68"/>
  <c r="F59" i="68"/>
  <c r="Z54" i="68"/>
  <c r="J54" i="68"/>
  <c r="A54" i="68"/>
  <c r="Z52" i="68"/>
  <c r="J52" i="68"/>
  <c r="A52" i="68"/>
  <c r="K50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U47" i="68"/>
  <c r="T47" i="68"/>
  <c r="S47" i="68"/>
  <c r="R47" i="68"/>
  <c r="Q47" i="68"/>
  <c r="P47" i="68"/>
  <c r="O47" i="68"/>
  <c r="N47" i="68"/>
  <c r="M47" i="68"/>
  <c r="L47" i="68"/>
  <c r="K47" i="68"/>
  <c r="J47" i="68"/>
  <c r="I47" i="68"/>
  <c r="H47" i="68"/>
  <c r="G47" i="68"/>
  <c r="F47" i="68"/>
  <c r="E47" i="68"/>
  <c r="D47" i="68"/>
  <c r="U46" i="68"/>
  <c r="T46" i="68"/>
  <c r="S46" i="68"/>
  <c r="R46" i="68"/>
  <c r="Q46" i="68"/>
  <c r="P46" i="68"/>
  <c r="AO46" i="68" s="1"/>
  <c r="O46" i="68"/>
  <c r="N46" i="68"/>
  <c r="M46" i="68"/>
  <c r="L46" i="68"/>
  <c r="K46" i="68"/>
  <c r="J46" i="68"/>
  <c r="I46" i="68"/>
  <c r="H46" i="68"/>
  <c r="G46" i="68"/>
  <c r="F46" i="68"/>
  <c r="E46" i="68"/>
  <c r="D46" i="68"/>
  <c r="U45" i="68"/>
  <c r="T45" i="68"/>
  <c r="S45" i="68"/>
  <c r="R45" i="68"/>
  <c r="Q45" i="68"/>
  <c r="P45" i="68"/>
  <c r="O45" i="68"/>
  <c r="N45" i="68"/>
  <c r="M45" i="68"/>
  <c r="L45" i="68"/>
  <c r="K45" i="68"/>
  <c r="J45" i="68"/>
  <c r="I45" i="68"/>
  <c r="H45" i="68"/>
  <c r="G45" i="68"/>
  <c r="F45" i="68"/>
  <c r="E45" i="68"/>
  <c r="D45" i="68"/>
  <c r="AJ44" i="68"/>
  <c r="AI44" i="68"/>
  <c r="AH44" i="68"/>
  <c r="AG44" i="68"/>
  <c r="AF44" i="68"/>
  <c r="AE44" i="68"/>
  <c r="AD44" i="68"/>
  <c r="AC44" i="68"/>
  <c r="AB44" i="68"/>
  <c r="AJ43" i="68"/>
  <c r="AI43" i="68"/>
  <c r="AH43" i="68"/>
  <c r="AG43" i="68"/>
  <c r="AF43" i="68"/>
  <c r="AE43" i="68"/>
  <c r="AD43" i="68"/>
  <c r="AC43" i="68"/>
  <c r="AB43" i="68"/>
  <c r="AJ42" i="68"/>
  <c r="AI42" i="68"/>
  <c r="AH42" i="68"/>
  <c r="AG42" i="68"/>
  <c r="AF42" i="68"/>
  <c r="AE42" i="68"/>
  <c r="AD42" i="68"/>
  <c r="AC42" i="68"/>
  <c r="AB42" i="68"/>
  <c r="AJ41" i="68"/>
  <c r="AI41" i="68"/>
  <c r="AH41" i="68"/>
  <c r="AG41" i="68"/>
  <c r="AF41" i="68"/>
  <c r="AE41" i="68"/>
  <c r="AD41" i="68"/>
  <c r="AC41" i="68"/>
  <c r="AB41" i="68"/>
  <c r="AJ40" i="68"/>
  <c r="AI40" i="68"/>
  <c r="AH40" i="68"/>
  <c r="AG40" i="68"/>
  <c r="AF40" i="68"/>
  <c r="AE40" i="68"/>
  <c r="AD40" i="68"/>
  <c r="AC40" i="68"/>
  <c r="AB40" i="68"/>
  <c r="AJ39" i="68"/>
  <c r="AI39" i="68"/>
  <c r="AH39" i="68"/>
  <c r="AG39" i="68"/>
  <c r="AF39" i="68"/>
  <c r="AE39" i="68"/>
  <c r="AD39" i="68"/>
  <c r="AC39" i="68"/>
  <c r="AB39" i="68"/>
  <c r="AJ38" i="68"/>
  <c r="AI38" i="68"/>
  <c r="AH38" i="68"/>
  <c r="AG38" i="68"/>
  <c r="AF38" i="68"/>
  <c r="AE38" i="68"/>
  <c r="AD38" i="68"/>
  <c r="AC38" i="68"/>
  <c r="AB38" i="68"/>
  <c r="AJ37" i="68"/>
  <c r="AI37" i="68"/>
  <c r="AH37" i="68"/>
  <c r="AG37" i="68"/>
  <c r="AF37" i="68"/>
  <c r="AE37" i="68"/>
  <c r="AD37" i="68"/>
  <c r="AC37" i="68"/>
  <c r="AB37" i="68"/>
  <c r="AJ36" i="68"/>
  <c r="AI36" i="68"/>
  <c r="AH36" i="68"/>
  <c r="AG36" i="68"/>
  <c r="AF36" i="68"/>
  <c r="AE36" i="68"/>
  <c r="AD36" i="68"/>
  <c r="AC36" i="68"/>
  <c r="AB36" i="68"/>
  <c r="AJ35" i="68"/>
  <c r="AI35" i="68"/>
  <c r="AH35" i="68"/>
  <c r="AG35" i="68"/>
  <c r="AF35" i="68"/>
  <c r="AE35" i="68"/>
  <c r="AD35" i="68"/>
  <c r="AC35" i="68"/>
  <c r="AB35" i="68"/>
  <c r="AJ34" i="68"/>
  <c r="AI34" i="68"/>
  <c r="AH34" i="68"/>
  <c r="AG34" i="68"/>
  <c r="AF34" i="68"/>
  <c r="AE34" i="68"/>
  <c r="AD34" i="68"/>
  <c r="AC34" i="68"/>
  <c r="AB34" i="68"/>
  <c r="AJ33" i="68"/>
  <c r="AI33" i="68"/>
  <c r="AH33" i="68"/>
  <c r="AG33" i="68"/>
  <c r="AF33" i="68"/>
  <c r="AE33" i="68"/>
  <c r="AD33" i="68"/>
  <c r="AC33" i="68"/>
  <c r="AB33" i="68"/>
  <c r="AJ32" i="68"/>
  <c r="AI32" i="68"/>
  <c r="AH32" i="68"/>
  <c r="AG32" i="68"/>
  <c r="AF32" i="68"/>
  <c r="AE32" i="68"/>
  <c r="AD32" i="68"/>
  <c r="AC32" i="68"/>
  <c r="AB32" i="68"/>
  <c r="AJ31" i="68"/>
  <c r="AI31" i="68"/>
  <c r="AH31" i="68"/>
  <c r="AG31" i="68"/>
  <c r="AF31" i="68"/>
  <c r="AE31" i="68"/>
  <c r="AD31" i="68"/>
  <c r="AC31" i="68"/>
  <c r="AB31" i="68"/>
  <c r="AJ30" i="68"/>
  <c r="AI30" i="68"/>
  <c r="AH30" i="68"/>
  <c r="AG30" i="68"/>
  <c r="AF30" i="68"/>
  <c r="AE30" i="68"/>
  <c r="AD30" i="68"/>
  <c r="AC30" i="68"/>
  <c r="AB30" i="68"/>
  <c r="AJ29" i="68"/>
  <c r="AI29" i="68"/>
  <c r="AH29" i="68"/>
  <c r="AG29" i="68"/>
  <c r="AF29" i="68"/>
  <c r="AE29" i="68"/>
  <c r="AD29" i="68"/>
  <c r="AC29" i="68"/>
  <c r="AB29" i="68"/>
  <c r="AJ28" i="68"/>
  <c r="AI28" i="68"/>
  <c r="AH28" i="68"/>
  <c r="AG28" i="68"/>
  <c r="AF28" i="68"/>
  <c r="AE28" i="68"/>
  <c r="AD28" i="68"/>
  <c r="AC28" i="68"/>
  <c r="AB28" i="68"/>
  <c r="AJ27" i="68"/>
  <c r="AI27" i="68"/>
  <c r="AH27" i="68"/>
  <c r="AG27" i="68"/>
  <c r="AF27" i="68"/>
  <c r="AE27" i="68"/>
  <c r="AD27" i="68"/>
  <c r="AC27" i="68"/>
  <c r="AB27" i="68"/>
  <c r="AJ26" i="68"/>
  <c r="AI26" i="68"/>
  <c r="AH26" i="68"/>
  <c r="AG26" i="68"/>
  <c r="AF26" i="68"/>
  <c r="AE26" i="68"/>
  <c r="AD26" i="68"/>
  <c r="AC26" i="68"/>
  <c r="AB26" i="68"/>
  <c r="AJ25" i="68"/>
  <c r="AI25" i="68"/>
  <c r="AH25" i="68"/>
  <c r="AG25" i="68"/>
  <c r="AF25" i="68"/>
  <c r="AE25" i="68"/>
  <c r="AD25" i="68"/>
  <c r="AC25" i="68"/>
  <c r="AB25" i="68"/>
  <c r="AJ24" i="68"/>
  <c r="AI24" i="68"/>
  <c r="AH24" i="68"/>
  <c r="AG24" i="68"/>
  <c r="AF24" i="68"/>
  <c r="AE24" i="68"/>
  <c r="AD24" i="68"/>
  <c r="AC24" i="68"/>
  <c r="AB24" i="68"/>
  <c r="E22" i="68"/>
  <c r="F22" i="68" s="1"/>
  <c r="G22" i="68" s="1"/>
  <c r="H22" i="68" s="1"/>
  <c r="I22" i="68" s="1"/>
  <c r="Z19" i="68"/>
  <c r="J19" i="68"/>
  <c r="A19" i="68"/>
  <c r="Z17" i="68"/>
  <c r="J17" i="68"/>
  <c r="A17" i="68"/>
  <c r="K15" i="68"/>
  <c r="Z5" i="68"/>
  <c r="A88" i="68"/>
  <c r="Z3" i="68"/>
  <c r="K1" i="68"/>
  <c r="J1" i="68"/>
  <c r="J15" i="68" s="1"/>
  <c r="I1" i="68"/>
  <c r="I85" i="68" s="1"/>
  <c r="B1" i="68"/>
  <c r="B85" i="68" s="1"/>
  <c r="Z52" i="66"/>
  <c r="Z54" i="66"/>
  <c r="U114" i="66"/>
  <c r="T114" i="66"/>
  <c r="S114" i="66"/>
  <c r="R114" i="66"/>
  <c r="Q114" i="66"/>
  <c r="P114" i="66"/>
  <c r="O114" i="66"/>
  <c r="N114" i="66"/>
  <c r="M114" i="66"/>
  <c r="L114" i="66"/>
  <c r="K114" i="66"/>
  <c r="U113" i="66"/>
  <c r="T113" i="66"/>
  <c r="S113" i="66"/>
  <c r="R113" i="66"/>
  <c r="Q113" i="66"/>
  <c r="P113" i="66"/>
  <c r="O113" i="66"/>
  <c r="N113" i="66"/>
  <c r="M113" i="66"/>
  <c r="L113" i="66"/>
  <c r="K113" i="66"/>
  <c r="T112" i="66"/>
  <c r="S112" i="66"/>
  <c r="R112" i="66"/>
  <c r="Q112" i="66"/>
  <c r="P112" i="66"/>
  <c r="O112" i="66"/>
  <c r="N112" i="66"/>
  <c r="M112" i="66"/>
  <c r="L112" i="66"/>
  <c r="K112" i="66"/>
  <c r="U111" i="66"/>
  <c r="T111" i="66"/>
  <c r="S111" i="66"/>
  <c r="R111" i="66"/>
  <c r="Q111" i="66"/>
  <c r="P111" i="66"/>
  <c r="O111" i="66"/>
  <c r="N111" i="66"/>
  <c r="M111" i="66"/>
  <c r="L111" i="66"/>
  <c r="K111" i="66"/>
  <c r="U110" i="66"/>
  <c r="T110" i="66"/>
  <c r="S110" i="66"/>
  <c r="R110" i="66"/>
  <c r="Q110" i="66"/>
  <c r="P110" i="66"/>
  <c r="O110" i="66"/>
  <c r="N110" i="66"/>
  <c r="M110" i="66"/>
  <c r="L110" i="66"/>
  <c r="K110" i="66"/>
  <c r="U109" i="66"/>
  <c r="T109" i="66"/>
  <c r="S109" i="66"/>
  <c r="R109" i="66"/>
  <c r="Q109" i="66"/>
  <c r="P109" i="66"/>
  <c r="O109" i="66"/>
  <c r="N109" i="66"/>
  <c r="M109" i="66"/>
  <c r="L109" i="66"/>
  <c r="K109" i="66"/>
  <c r="U108" i="66"/>
  <c r="T108" i="66"/>
  <c r="S108" i="66"/>
  <c r="R108" i="66"/>
  <c r="Q108" i="66"/>
  <c r="P108" i="66"/>
  <c r="O108" i="66"/>
  <c r="N108" i="66"/>
  <c r="M108" i="66"/>
  <c r="L108" i="66"/>
  <c r="K108" i="66"/>
  <c r="U107" i="66"/>
  <c r="T107" i="66"/>
  <c r="S107" i="66"/>
  <c r="R107" i="66"/>
  <c r="Q107" i="66"/>
  <c r="P107" i="66"/>
  <c r="O107" i="66"/>
  <c r="N107" i="66"/>
  <c r="M107" i="66"/>
  <c r="L107" i="66"/>
  <c r="K107" i="66"/>
  <c r="U106" i="66"/>
  <c r="T106" i="66"/>
  <c r="S106" i="66"/>
  <c r="R106" i="66"/>
  <c r="Q106" i="66"/>
  <c r="P106" i="66"/>
  <c r="O106" i="66"/>
  <c r="N106" i="66"/>
  <c r="M106" i="66"/>
  <c r="L106" i="66"/>
  <c r="K106" i="66"/>
  <c r="U105" i="66"/>
  <c r="T105" i="66"/>
  <c r="S105" i="66"/>
  <c r="R105" i="66"/>
  <c r="Q105" i="66"/>
  <c r="P105" i="66"/>
  <c r="O105" i="66"/>
  <c r="N105" i="66"/>
  <c r="M105" i="66"/>
  <c r="L105" i="66"/>
  <c r="K105" i="66"/>
  <c r="U104" i="66"/>
  <c r="T104" i="66"/>
  <c r="S104" i="66"/>
  <c r="R104" i="66"/>
  <c r="Q104" i="66"/>
  <c r="P104" i="66"/>
  <c r="O104" i="66"/>
  <c r="N104" i="66"/>
  <c r="M104" i="66"/>
  <c r="L104" i="66"/>
  <c r="K104" i="66"/>
  <c r="U103" i="66"/>
  <c r="T103" i="66"/>
  <c r="S103" i="66"/>
  <c r="R103" i="66"/>
  <c r="Q103" i="66"/>
  <c r="P103" i="66"/>
  <c r="O103" i="66"/>
  <c r="N103" i="66"/>
  <c r="M103" i="66"/>
  <c r="L103" i="66"/>
  <c r="K103" i="66"/>
  <c r="U102" i="66"/>
  <c r="T102" i="66"/>
  <c r="S102" i="66"/>
  <c r="R102" i="66"/>
  <c r="Q102" i="66"/>
  <c r="P102" i="66"/>
  <c r="O102" i="66"/>
  <c r="N102" i="66"/>
  <c r="M102" i="66"/>
  <c r="L102" i="66"/>
  <c r="K102" i="66"/>
  <c r="U101" i="66"/>
  <c r="T101" i="66"/>
  <c r="S101" i="66"/>
  <c r="R101" i="66"/>
  <c r="Q101" i="66"/>
  <c r="P101" i="66"/>
  <c r="O101" i="66"/>
  <c r="N101" i="66"/>
  <c r="M101" i="66"/>
  <c r="L101" i="66"/>
  <c r="K101" i="66"/>
  <c r="U100" i="66"/>
  <c r="T100" i="66"/>
  <c r="S100" i="66"/>
  <c r="R100" i="66"/>
  <c r="Q100" i="66"/>
  <c r="P100" i="66"/>
  <c r="O100" i="66"/>
  <c r="N100" i="66"/>
  <c r="M100" i="66"/>
  <c r="L100" i="66"/>
  <c r="K100" i="66"/>
  <c r="U99" i="66"/>
  <c r="T99" i="66"/>
  <c r="S99" i="66"/>
  <c r="R99" i="66"/>
  <c r="Q99" i="66"/>
  <c r="P99" i="66"/>
  <c r="O99" i="66"/>
  <c r="N99" i="66"/>
  <c r="M99" i="66"/>
  <c r="L99" i="66"/>
  <c r="K99" i="66"/>
  <c r="U98" i="66"/>
  <c r="T98" i="66"/>
  <c r="S98" i="66"/>
  <c r="R98" i="66"/>
  <c r="Q98" i="66"/>
  <c r="P98" i="66"/>
  <c r="O98" i="66"/>
  <c r="N98" i="66"/>
  <c r="M98" i="66"/>
  <c r="L98" i="66"/>
  <c r="K98" i="66"/>
  <c r="U97" i="66"/>
  <c r="T97" i="66"/>
  <c r="S97" i="66"/>
  <c r="R97" i="66"/>
  <c r="Q97" i="66"/>
  <c r="P97" i="66"/>
  <c r="O97" i="66"/>
  <c r="N97" i="66"/>
  <c r="M97" i="66"/>
  <c r="L97" i="66"/>
  <c r="K97" i="66"/>
  <c r="U96" i="66"/>
  <c r="T96" i="66"/>
  <c r="S96" i="66"/>
  <c r="R96" i="66"/>
  <c r="Q96" i="66"/>
  <c r="P96" i="66"/>
  <c r="O96" i="66"/>
  <c r="N96" i="66"/>
  <c r="M96" i="66"/>
  <c r="L96" i="66"/>
  <c r="K96" i="66"/>
  <c r="U95" i="66"/>
  <c r="T95" i="66"/>
  <c r="S95" i="66"/>
  <c r="R95" i="66"/>
  <c r="Q95" i="66"/>
  <c r="P95" i="66"/>
  <c r="O95" i="66"/>
  <c r="N95" i="66"/>
  <c r="M95" i="66"/>
  <c r="L95" i="66"/>
  <c r="K95" i="66"/>
  <c r="U94" i="66"/>
  <c r="T94" i="66"/>
  <c r="S94" i="66"/>
  <c r="R94" i="66"/>
  <c r="Q94" i="66"/>
  <c r="P94" i="66"/>
  <c r="O94" i="66"/>
  <c r="N94" i="66"/>
  <c r="M94" i="66"/>
  <c r="L94" i="66"/>
  <c r="K94" i="66"/>
  <c r="Z89" i="66"/>
  <c r="J89" i="66"/>
  <c r="A89" i="66"/>
  <c r="Z87" i="66"/>
  <c r="J87" i="66"/>
  <c r="A87" i="66"/>
  <c r="K85" i="66"/>
  <c r="U79" i="66"/>
  <c r="T79" i="66"/>
  <c r="S79" i="66"/>
  <c r="R79" i="66"/>
  <c r="Q79" i="66"/>
  <c r="P79" i="66"/>
  <c r="O79" i="66"/>
  <c r="N79" i="66"/>
  <c r="M79" i="66"/>
  <c r="L79" i="66"/>
  <c r="K79" i="66"/>
  <c r="J79" i="66"/>
  <c r="I79" i="66"/>
  <c r="H79" i="66"/>
  <c r="G79" i="66"/>
  <c r="F79" i="66"/>
  <c r="U78" i="66"/>
  <c r="T78" i="66"/>
  <c r="S78" i="66"/>
  <c r="R78" i="66"/>
  <c r="Q78" i="66"/>
  <c r="P78" i="66"/>
  <c r="O78" i="66"/>
  <c r="N78" i="66"/>
  <c r="M78" i="66"/>
  <c r="L78" i="66"/>
  <c r="K78" i="66"/>
  <c r="J78" i="66"/>
  <c r="I78" i="66"/>
  <c r="H78" i="66"/>
  <c r="G78" i="66"/>
  <c r="F78" i="66"/>
  <c r="T77" i="66"/>
  <c r="S77" i="66"/>
  <c r="R77" i="66"/>
  <c r="Q77" i="66"/>
  <c r="P77" i="66"/>
  <c r="O77" i="66"/>
  <c r="N77" i="66"/>
  <c r="M77" i="66"/>
  <c r="L77" i="66"/>
  <c r="K77" i="66"/>
  <c r="J77" i="66"/>
  <c r="I77" i="66"/>
  <c r="H77" i="66"/>
  <c r="G77" i="66"/>
  <c r="F77" i="66"/>
  <c r="U76" i="66"/>
  <c r="T76" i="66"/>
  <c r="S76" i="66"/>
  <c r="R76" i="66"/>
  <c r="Q76" i="66"/>
  <c r="P76" i="66"/>
  <c r="O76" i="66"/>
  <c r="N76" i="66"/>
  <c r="M76" i="66"/>
  <c r="L76" i="66"/>
  <c r="K76" i="66"/>
  <c r="J76" i="66"/>
  <c r="I76" i="66"/>
  <c r="H76" i="66"/>
  <c r="G76" i="66"/>
  <c r="F76" i="66"/>
  <c r="U75" i="66"/>
  <c r="T75" i="66"/>
  <c r="S75" i="66"/>
  <c r="R75" i="66"/>
  <c r="Q75" i="66"/>
  <c r="P75" i="66"/>
  <c r="O75" i="66"/>
  <c r="N75" i="66"/>
  <c r="M75" i="66"/>
  <c r="L75" i="66"/>
  <c r="K75" i="66"/>
  <c r="J75" i="66"/>
  <c r="I75" i="66"/>
  <c r="H75" i="66"/>
  <c r="G75" i="66"/>
  <c r="F75" i="66"/>
  <c r="U74" i="66"/>
  <c r="T74" i="66"/>
  <c r="S74" i="66"/>
  <c r="R74" i="66"/>
  <c r="Q74" i="66"/>
  <c r="P74" i="66"/>
  <c r="O74" i="66"/>
  <c r="N74" i="66"/>
  <c r="M74" i="66"/>
  <c r="L74" i="66"/>
  <c r="K74" i="66"/>
  <c r="J74" i="66"/>
  <c r="I74" i="66"/>
  <c r="H74" i="66"/>
  <c r="G74" i="66"/>
  <c r="F74" i="66"/>
  <c r="U73" i="66"/>
  <c r="T73" i="66"/>
  <c r="S73" i="66"/>
  <c r="R73" i="66"/>
  <c r="Q73" i="66"/>
  <c r="P73" i="66"/>
  <c r="O73" i="66"/>
  <c r="N73" i="66"/>
  <c r="M73" i="66"/>
  <c r="L73" i="66"/>
  <c r="K73" i="66"/>
  <c r="J73" i="66"/>
  <c r="I73" i="66"/>
  <c r="H73" i="66"/>
  <c r="G73" i="66"/>
  <c r="F73" i="66"/>
  <c r="U72" i="66"/>
  <c r="T72" i="66"/>
  <c r="S72" i="66"/>
  <c r="R72" i="66"/>
  <c r="Q72" i="66"/>
  <c r="P72" i="66"/>
  <c r="O72" i="66"/>
  <c r="N72" i="66"/>
  <c r="M72" i="66"/>
  <c r="L72" i="66"/>
  <c r="K72" i="66"/>
  <c r="J72" i="66"/>
  <c r="I72" i="66"/>
  <c r="H72" i="66"/>
  <c r="G72" i="66"/>
  <c r="F72" i="66"/>
  <c r="U71" i="66"/>
  <c r="T71" i="66"/>
  <c r="S71" i="66"/>
  <c r="R71" i="66"/>
  <c r="Q71" i="66"/>
  <c r="P71" i="66"/>
  <c r="O71" i="66"/>
  <c r="N71" i="66"/>
  <c r="M71" i="66"/>
  <c r="L71" i="66"/>
  <c r="K71" i="66"/>
  <c r="J71" i="66"/>
  <c r="I71" i="66"/>
  <c r="H71" i="66"/>
  <c r="G71" i="66"/>
  <c r="F71" i="66"/>
  <c r="U70" i="66"/>
  <c r="T70" i="66"/>
  <c r="S70" i="66"/>
  <c r="R70" i="66"/>
  <c r="Q70" i="66"/>
  <c r="P70" i="66"/>
  <c r="O70" i="66"/>
  <c r="N70" i="66"/>
  <c r="M70" i="66"/>
  <c r="L70" i="66"/>
  <c r="K70" i="66"/>
  <c r="J70" i="66"/>
  <c r="I70" i="66"/>
  <c r="H70" i="66"/>
  <c r="G70" i="66"/>
  <c r="F70" i="66"/>
  <c r="U69" i="66"/>
  <c r="T69" i="66"/>
  <c r="S69" i="66"/>
  <c r="R69" i="66"/>
  <c r="Q69" i="66"/>
  <c r="P69" i="66"/>
  <c r="O69" i="66"/>
  <c r="N69" i="66"/>
  <c r="M69" i="66"/>
  <c r="L69" i="66"/>
  <c r="K69" i="66"/>
  <c r="J69" i="66"/>
  <c r="I69" i="66"/>
  <c r="H69" i="66"/>
  <c r="G69" i="66"/>
  <c r="F69" i="66"/>
  <c r="U68" i="66"/>
  <c r="T68" i="66"/>
  <c r="S68" i="66"/>
  <c r="R68" i="66"/>
  <c r="Q68" i="66"/>
  <c r="P68" i="66"/>
  <c r="O68" i="66"/>
  <c r="N68" i="66"/>
  <c r="M68" i="66"/>
  <c r="L68" i="66"/>
  <c r="K68" i="66"/>
  <c r="J68" i="66"/>
  <c r="I68" i="66"/>
  <c r="H68" i="66"/>
  <c r="G68" i="66"/>
  <c r="F68" i="66"/>
  <c r="U67" i="66"/>
  <c r="T67" i="66"/>
  <c r="S67" i="66"/>
  <c r="R67" i="66"/>
  <c r="Q67" i="66"/>
  <c r="P67" i="66"/>
  <c r="O67" i="66"/>
  <c r="N67" i="66"/>
  <c r="M67" i="66"/>
  <c r="L67" i="66"/>
  <c r="K67" i="66"/>
  <c r="J67" i="66"/>
  <c r="I67" i="66"/>
  <c r="H67" i="66"/>
  <c r="G67" i="66"/>
  <c r="F67" i="66"/>
  <c r="U66" i="66"/>
  <c r="T66" i="66"/>
  <c r="S66" i="66"/>
  <c r="R66" i="66"/>
  <c r="Q66" i="66"/>
  <c r="P66" i="66"/>
  <c r="O66" i="66"/>
  <c r="N66" i="66"/>
  <c r="M66" i="66"/>
  <c r="L66" i="66"/>
  <c r="K66" i="66"/>
  <c r="J66" i="66"/>
  <c r="I66" i="66"/>
  <c r="H66" i="66"/>
  <c r="G66" i="66"/>
  <c r="F66" i="66"/>
  <c r="U65" i="66"/>
  <c r="T65" i="66"/>
  <c r="S65" i="66"/>
  <c r="R65" i="66"/>
  <c r="Q65" i="66"/>
  <c r="P65" i="66"/>
  <c r="O65" i="66"/>
  <c r="N65" i="66"/>
  <c r="M65" i="66"/>
  <c r="L65" i="66"/>
  <c r="K65" i="66"/>
  <c r="J65" i="66"/>
  <c r="I65" i="66"/>
  <c r="H65" i="66"/>
  <c r="G65" i="66"/>
  <c r="F65" i="66"/>
  <c r="U64" i="66"/>
  <c r="T64" i="66"/>
  <c r="S64" i="66"/>
  <c r="R64" i="66"/>
  <c r="Q64" i="66"/>
  <c r="P64" i="66"/>
  <c r="O64" i="66"/>
  <c r="N64" i="66"/>
  <c r="M64" i="66"/>
  <c r="L64" i="66"/>
  <c r="K64" i="66"/>
  <c r="J64" i="66"/>
  <c r="I64" i="66"/>
  <c r="H64" i="66"/>
  <c r="G64" i="66"/>
  <c r="F64" i="66"/>
  <c r="U63" i="66"/>
  <c r="T63" i="66"/>
  <c r="S63" i="66"/>
  <c r="R63" i="66"/>
  <c r="Q63" i="66"/>
  <c r="P63" i="66"/>
  <c r="O63" i="66"/>
  <c r="N63" i="66"/>
  <c r="M63" i="66"/>
  <c r="L63" i="66"/>
  <c r="K63" i="66"/>
  <c r="J63" i="66"/>
  <c r="I63" i="66"/>
  <c r="H63" i="66"/>
  <c r="G63" i="66"/>
  <c r="F63" i="66"/>
  <c r="U62" i="66"/>
  <c r="T62" i="66"/>
  <c r="S62" i="66"/>
  <c r="R62" i="66"/>
  <c r="Q62" i="66"/>
  <c r="P62" i="66"/>
  <c r="O62" i="66"/>
  <c r="N62" i="66"/>
  <c r="M62" i="66"/>
  <c r="L62" i="66"/>
  <c r="K62" i="66"/>
  <c r="J62" i="66"/>
  <c r="I62" i="66"/>
  <c r="H62" i="66"/>
  <c r="G62" i="66"/>
  <c r="F62" i="66"/>
  <c r="U61" i="66"/>
  <c r="T61" i="66"/>
  <c r="S61" i="66"/>
  <c r="R61" i="66"/>
  <c r="Q61" i="66"/>
  <c r="P61" i="66"/>
  <c r="O61" i="66"/>
  <c r="N61" i="66"/>
  <c r="M61" i="66"/>
  <c r="L61" i="66"/>
  <c r="K61" i="66"/>
  <c r="J61" i="66"/>
  <c r="I61" i="66"/>
  <c r="H61" i="66"/>
  <c r="G61" i="66"/>
  <c r="F61" i="66"/>
  <c r="U60" i="66"/>
  <c r="T60" i="66"/>
  <c r="S60" i="66"/>
  <c r="R60" i="66"/>
  <c r="Q60" i="66"/>
  <c r="P60" i="66"/>
  <c r="O60" i="66"/>
  <c r="N60" i="66"/>
  <c r="M60" i="66"/>
  <c r="L60" i="66"/>
  <c r="K60" i="66"/>
  <c r="J60" i="66"/>
  <c r="I60" i="66"/>
  <c r="H60" i="66"/>
  <c r="G60" i="66"/>
  <c r="F60" i="66"/>
  <c r="U59" i="66"/>
  <c r="T59" i="66"/>
  <c r="S59" i="66"/>
  <c r="R59" i="66"/>
  <c r="Q59" i="66"/>
  <c r="P59" i="66"/>
  <c r="O59" i="66"/>
  <c r="N59" i="66"/>
  <c r="M59" i="66"/>
  <c r="L59" i="66"/>
  <c r="K59" i="66"/>
  <c r="J59" i="66"/>
  <c r="I59" i="66"/>
  <c r="H59" i="66"/>
  <c r="G59" i="66"/>
  <c r="F59" i="66"/>
  <c r="J54" i="66"/>
  <c r="A54" i="66"/>
  <c r="J52" i="66"/>
  <c r="A52" i="66"/>
  <c r="K50" i="66"/>
  <c r="U48" i="66"/>
  <c r="T48" i="66"/>
  <c r="S48" i="66"/>
  <c r="R48" i="66"/>
  <c r="Q48" i="66"/>
  <c r="P48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U47" i="66"/>
  <c r="T47" i="66"/>
  <c r="S47" i="66"/>
  <c r="R47" i="66"/>
  <c r="Q47" i="66"/>
  <c r="P47" i="66"/>
  <c r="O47" i="66"/>
  <c r="N47" i="66"/>
  <c r="M47" i="66"/>
  <c r="L47" i="66"/>
  <c r="K47" i="66"/>
  <c r="J47" i="66"/>
  <c r="I47" i="66"/>
  <c r="H47" i="66"/>
  <c r="G47" i="66"/>
  <c r="F47" i="66"/>
  <c r="E47" i="66"/>
  <c r="D47" i="66"/>
  <c r="U46" i="66"/>
  <c r="T46" i="66"/>
  <c r="S46" i="66"/>
  <c r="R46" i="66"/>
  <c r="Q46" i="66"/>
  <c r="P46" i="66"/>
  <c r="O46" i="66"/>
  <c r="AN46" i="66" s="1"/>
  <c r="N46" i="66"/>
  <c r="M46" i="66"/>
  <c r="L46" i="66"/>
  <c r="K46" i="66"/>
  <c r="J46" i="66"/>
  <c r="I46" i="66"/>
  <c r="H46" i="66"/>
  <c r="G46" i="66"/>
  <c r="F46" i="66"/>
  <c r="E46" i="66"/>
  <c r="D46" i="66"/>
  <c r="U45" i="66"/>
  <c r="T45" i="66"/>
  <c r="S45" i="66"/>
  <c r="R45" i="66"/>
  <c r="Q45" i="66"/>
  <c r="P45" i="66"/>
  <c r="O45" i="66"/>
  <c r="N45" i="66"/>
  <c r="M45" i="66"/>
  <c r="L45" i="66"/>
  <c r="K45" i="66"/>
  <c r="J45" i="66"/>
  <c r="I45" i="66"/>
  <c r="H45" i="66"/>
  <c r="G45" i="66"/>
  <c r="F45" i="66"/>
  <c r="E45" i="66"/>
  <c r="D45" i="66"/>
  <c r="AJ44" i="66"/>
  <c r="AI44" i="66"/>
  <c r="AH44" i="66"/>
  <c r="AG44" i="66"/>
  <c r="AF44" i="66"/>
  <c r="AE44" i="66"/>
  <c r="AD44" i="66"/>
  <c r="AC44" i="66"/>
  <c r="AB44" i="66"/>
  <c r="AJ43" i="66"/>
  <c r="AI43" i="66"/>
  <c r="AH43" i="66"/>
  <c r="AG43" i="66"/>
  <c r="AF43" i="66"/>
  <c r="AE43" i="66"/>
  <c r="AD43" i="66"/>
  <c r="AC43" i="66"/>
  <c r="AB43" i="66"/>
  <c r="AJ42" i="66"/>
  <c r="AI42" i="66"/>
  <c r="AH42" i="66"/>
  <c r="AG42" i="66"/>
  <c r="AF42" i="66"/>
  <c r="AE42" i="66"/>
  <c r="AD42" i="66"/>
  <c r="AC42" i="66"/>
  <c r="AB42" i="66"/>
  <c r="AJ41" i="66"/>
  <c r="AI41" i="66"/>
  <c r="AH41" i="66"/>
  <c r="AG41" i="66"/>
  <c r="AF41" i="66"/>
  <c r="AE41" i="66"/>
  <c r="AD41" i="66"/>
  <c r="AC41" i="66"/>
  <c r="AB41" i="66"/>
  <c r="AJ40" i="66"/>
  <c r="AI40" i="66"/>
  <c r="AH40" i="66"/>
  <c r="AG40" i="66"/>
  <c r="AF40" i="66"/>
  <c r="AE40" i="66"/>
  <c r="AD40" i="66"/>
  <c r="AC40" i="66"/>
  <c r="AB40" i="66"/>
  <c r="AJ39" i="66"/>
  <c r="AI39" i="66"/>
  <c r="AH39" i="66"/>
  <c r="AG39" i="66"/>
  <c r="AF39" i="66"/>
  <c r="AE39" i="66"/>
  <c r="AD39" i="66"/>
  <c r="AC39" i="66"/>
  <c r="AB39" i="66"/>
  <c r="AJ38" i="66"/>
  <c r="AI38" i="66"/>
  <c r="AH38" i="66"/>
  <c r="AG38" i="66"/>
  <c r="AF38" i="66"/>
  <c r="AE38" i="66"/>
  <c r="AD38" i="66"/>
  <c r="AC38" i="66"/>
  <c r="AB38" i="66"/>
  <c r="AJ37" i="66"/>
  <c r="AI37" i="66"/>
  <c r="AH37" i="66"/>
  <c r="AG37" i="66"/>
  <c r="AF37" i="66"/>
  <c r="AE37" i="66"/>
  <c r="AD37" i="66"/>
  <c r="AC37" i="66"/>
  <c r="AB37" i="66"/>
  <c r="AJ36" i="66"/>
  <c r="AI36" i="66"/>
  <c r="AH36" i="66"/>
  <c r="AG36" i="66"/>
  <c r="AF36" i="66"/>
  <c r="AE36" i="66"/>
  <c r="AD36" i="66"/>
  <c r="AC36" i="66"/>
  <c r="AB36" i="66"/>
  <c r="AJ35" i="66"/>
  <c r="AI35" i="66"/>
  <c r="AH35" i="66"/>
  <c r="AG35" i="66"/>
  <c r="AF35" i="66"/>
  <c r="AE35" i="66"/>
  <c r="AD35" i="66"/>
  <c r="AC35" i="66"/>
  <c r="AB35" i="66"/>
  <c r="AJ34" i="66"/>
  <c r="AI34" i="66"/>
  <c r="AH34" i="66"/>
  <c r="AG34" i="66"/>
  <c r="AF34" i="66"/>
  <c r="AE34" i="66"/>
  <c r="AD34" i="66"/>
  <c r="AC34" i="66"/>
  <c r="AB34" i="66"/>
  <c r="AJ33" i="66"/>
  <c r="AI33" i="66"/>
  <c r="AH33" i="66"/>
  <c r="AG33" i="66"/>
  <c r="AF33" i="66"/>
  <c r="AE33" i="66"/>
  <c r="AD33" i="66"/>
  <c r="AC33" i="66"/>
  <c r="AB33" i="66"/>
  <c r="AJ32" i="66"/>
  <c r="AI32" i="66"/>
  <c r="AH32" i="66"/>
  <c r="AG32" i="66"/>
  <c r="AF32" i="66"/>
  <c r="AE32" i="66"/>
  <c r="AD32" i="66"/>
  <c r="AC32" i="66"/>
  <c r="AB32" i="66"/>
  <c r="AJ31" i="66"/>
  <c r="AI31" i="66"/>
  <c r="AH31" i="66"/>
  <c r="AG31" i="66"/>
  <c r="AF31" i="66"/>
  <c r="AE31" i="66"/>
  <c r="AD31" i="66"/>
  <c r="AC31" i="66"/>
  <c r="AB31" i="66"/>
  <c r="AJ30" i="66"/>
  <c r="AI30" i="66"/>
  <c r="AH30" i="66"/>
  <c r="AG30" i="66"/>
  <c r="AF30" i="66"/>
  <c r="AE30" i="66"/>
  <c r="AD30" i="66"/>
  <c r="AC30" i="66"/>
  <c r="AB30" i="66"/>
  <c r="AJ29" i="66"/>
  <c r="AI29" i="66"/>
  <c r="AH29" i="66"/>
  <c r="AG29" i="66"/>
  <c r="AF29" i="66"/>
  <c r="AE29" i="66"/>
  <c r="AD29" i="66"/>
  <c r="AC29" i="66"/>
  <c r="AB29" i="66"/>
  <c r="AJ28" i="66"/>
  <c r="AI28" i="66"/>
  <c r="AH28" i="66"/>
  <c r="AG28" i="66"/>
  <c r="AF28" i="66"/>
  <c r="AE28" i="66"/>
  <c r="AD28" i="66"/>
  <c r="AC28" i="66"/>
  <c r="AB28" i="66"/>
  <c r="AJ27" i="66"/>
  <c r="AI27" i="66"/>
  <c r="AH27" i="66"/>
  <c r="AG27" i="66"/>
  <c r="AF27" i="66"/>
  <c r="AE27" i="66"/>
  <c r="AD27" i="66"/>
  <c r="AC27" i="66"/>
  <c r="AB27" i="66"/>
  <c r="AJ26" i="66"/>
  <c r="AI26" i="66"/>
  <c r="AH26" i="66"/>
  <c r="AG26" i="66"/>
  <c r="AF26" i="66"/>
  <c r="AE26" i="66"/>
  <c r="AD26" i="66"/>
  <c r="AC26" i="66"/>
  <c r="AB26" i="66"/>
  <c r="AJ25" i="66"/>
  <c r="AI25" i="66"/>
  <c r="AH25" i="66"/>
  <c r="AG25" i="66"/>
  <c r="AF25" i="66"/>
  <c r="AE25" i="66"/>
  <c r="AD25" i="66"/>
  <c r="AC25" i="66"/>
  <c r="AB25" i="66"/>
  <c r="AJ24" i="66"/>
  <c r="AI24" i="66"/>
  <c r="AH24" i="66"/>
  <c r="AG24" i="66"/>
  <c r="AF24" i="66"/>
  <c r="AE24" i="66"/>
  <c r="AD24" i="66"/>
  <c r="AC24" i="66"/>
  <c r="AB24" i="66"/>
  <c r="E22" i="66"/>
  <c r="F22" i="66" s="1"/>
  <c r="G22" i="66" s="1"/>
  <c r="H22" i="66" s="1"/>
  <c r="I22" i="66" s="1"/>
  <c r="Z19" i="66"/>
  <c r="J19" i="66"/>
  <c r="A19" i="66"/>
  <c r="Z17" i="66"/>
  <c r="J17" i="66"/>
  <c r="A17" i="66"/>
  <c r="K15" i="66"/>
  <c r="A15" i="66"/>
  <c r="Z5" i="66"/>
  <c r="Z3" i="66"/>
  <c r="A86" i="66"/>
  <c r="K1" i="66"/>
  <c r="J1" i="66"/>
  <c r="J15" i="66" s="1"/>
  <c r="I1" i="66"/>
  <c r="I85" i="66" s="1"/>
  <c r="B1" i="66"/>
  <c r="B85" i="66" s="1"/>
  <c r="A85" i="66"/>
  <c r="U114" i="65"/>
  <c r="T114" i="65"/>
  <c r="S114" i="65"/>
  <c r="R114" i="65"/>
  <c r="Q114" i="65"/>
  <c r="P114" i="65"/>
  <c r="O114" i="65"/>
  <c r="N114" i="65"/>
  <c r="M114" i="65"/>
  <c r="L114" i="65"/>
  <c r="K114" i="65"/>
  <c r="U113" i="65"/>
  <c r="T113" i="65"/>
  <c r="S113" i="65"/>
  <c r="R113" i="65"/>
  <c r="Q113" i="65"/>
  <c r="P113" i="65"/>
  <c r="O113" i="65"/>
  <c r="N113" i="65"/>
  <c r="M113" i="65"/>
  <c r="L113" i="65"/>
  <c r="K113" i="65"/>
  <c r="T112" i="65"/>
  <c r="S112" i="65"/>
  <c r="R112" i="65"/>
  <c r="Q112" i="65"/>
  <c r="P112" i="65"/>
  <c r="O112" i="65"/>
  <c r="N112" i="65"/>
  <c r="M112" i="65"/>
  <c r="L112" i="65"/>
  <c r="K112" i="65"/>
  <c r="U111" i="65"/>
  <c r="T111" i="65"/>
  <c r="S111" i="65"/>
  <c r="R111" i="65"/>
  <c r="Q111" i="65"/>
  <c r="P111" i="65"/>
  <c r="O111" i="65"/>
  <c r="N111" i="65"/>
  <c r="M111" i="65"/>
  <c r="L111" i="65"/>
  <c r="K111" i="65"/>
  <c r="U110" i="65"/>
  <c r="T110" i="65"/>
  <c r="S110" i="65"/>
  <c r="R110" i="65"/>
  <c r="Q110" i="65"/>
  <c r="P110" i="65"/>
  <c r="O110" i="65"/>
  <c r="N110" i="65"/>
  <c r="M110" i="65"/>
  <c r="L110" i="65"/>
  <c r="K110" i="65"/>
  <c r="U109" i="65"/>
  <c r="T109" i="65"/>
  <c r="S109" i="65"/>
  <c r="R109" i="65"/>
  <c r="Q109" i="65"/>
  <c r="P109" i="65"/>
  <c r="O109" i="65"/>
  <c r="N109" i="65"/>
  <c r="M109" i="65"/>
  <c r="L109" i="65"/>
  <c r="K109" i="65"/>
  <c r="U108" i="65"/>
  <c r="T108" i="65"/>
  <c r="S108" i="65"/>
  <c r="R108" i="65"/>
  <c r="Q108" i="65"/>
  <c r="P108" i="65"/>
  <c r="O108" i="65"/>
  <c r="N108" i="65"/>
  <c r="M108" i="65"/>
  <c r="L108" i="65"/>
  <c r="K108" i="65"/>
  <c r="U107" i="65"/>
  <c r="T107" i="65"/>
  <c r="S107" i="65"/>
  <c r="R107" i="65"/>
  <c r="Q107" i="65"/>
  <c r="P107" i="65"/>
  <c r="O107" i="65"/>
  <c r="N107" i="65"/>
  <c r="M107" i="65"/>
  <c r="L107" i="65"/>
  <c r="K107" i="65"/>
  <c r="U106" i="65"/>
  <c r="T106" i="65"/>
  <c r="S106" i="65"/>
  <c r="R106" i="65"/>
  <c r="Q106" i="65"/>
  <c r="P106" i="65"/>
  <c r="O106" i="65"/>
  <c r="N106" i="65"/>
  <c r="M106" i="65"/>
  <c r="L106" i="65"/>
  <c r="K106" i="65"/>
  <c r="U105" i="65"/>
  <c r="T105" i="65"/>
  <c r="S105" i="65"/>
  <c r="R105" i="65"/>
  <c r="Q105" i="65"/>
  <c r="P105" i="65"/>
  <c r="O105" i="65"/>
  <c r="N105" i="65"/>
  <c r="M105" i="65"/>
  <c r="L105" i="65"/>
  <c r="K105" i="65"/>
  <c r="U104" i="65"/>
  <c r="T104" i="65"/>
  <c r="S104" i="65"/>
  <c r="R104" i="65"/>
  <c r="Q104" i="65"/>
  <c r="P104" i="65"/>
  <c r="O104" i="65"/>
  <c r="N104" i="65"/>
  <c r="M104" i="65"/>
  <c r="L104" i="65"/>
  <c r="K104" i="65"/>
  <c r="U103" i="65"/>
  <c r="T103" i="65"/>
  <c r="S103" i="65"/>
  <c r="R103" i="65"/>
  <c r="Q103" i="65"/>
  <c r="P103" i="65"/>
  <c r="O103" i="65"/>
  <c r="N103" i="65"/>
  <c r="M103" i="65"/>
  <c r="L103" i="65"/>
  <c r="K103" i="65"/>
  <c r="U102" i="65"/>
  <c r="T102" i="65"/>
  <c r="S102" i="65"/>
  <c r="R102" i="65"/>
  <c r="Q102" i="65"/>
  <c r="P102" i="65"/>
  <c r="O102" i="65"/>
  <c r="N102" i="65"/>
  <c r="M102" i="65"/>
  <c r="L102" i="65"/>
  <c r="K102" i="65"/>
  <c r="U101" i="65"/>
  <c r="T101" i="65"/>
  <c r="S101" i="65"/>
  <c r="R101" i="65"/>
  <c r="Q101" i="65"/>
  <c r="P101" i="65"/>
  <c r="O101" i="65"/>
  <c r="N101" i="65"/>
  <c r="M101" i="65"/>
  <c r="L101" i="65"/>
  <c r="K101" i="65"/>
  <c r="U100" i="65"/>
  <c r="T100" i="65"/>
  <c r="S100" i="65"/>
  <c r="R100" i="65"/>
  <c r="Q100" i="65"/>
  <c r="P100" i="65"/>
  <c r="O100" i="65"/>
  <c r="N100" i="65"/>
  <c r="M100" i="65"/>
  <c r="L100" i="65"/>
  <c r="K100" i="65"/>
  <c r="U99" i="65"/>
  <c r="T99" i="65"/>
  <c r="S99" i="65"/>
  <c r="R99" i="65"/>
  <c r="Q99" i="65"/>
  <c r="P99" i="65"/>
  <c r="O99" i="65"/>
  <c r="N99" i="65"/>
  <c r="M99" i="65"/>
  <c r="L99" i="65"/>
  <c r="K99" i="65"/>
  <c r="U98" i="65"/>
  <c r="T98" i="65"/>
  <c r="S98" i="65"/>
  <c r="R98" i="65"/>
  <c r="Q98" i="65"/>
  <c r="P98" i="65"/>
  <c r="O98" i="65"/>
  <c r="N98" i="65"/>
  <c r="M98" i="65"/>
  <c r="L98" i="65"/>
  <c r="K98" i="65"/>
  <c r="U97" i="65"/>
  <c r="T97" i="65"/>
  <c r="S97" i="65"/>
  <c r="R97" i="65"/>
  <c r="Q97" i="65"/>
  <c r="P97" i="65"/>
  <c r="O97" i="65"/>
  <c r="N97" i="65"/>
  <c r="M97" i="65"/>
  <c r="L97" i="65"/>
  <c r="K97" i="65"/>
  <c r="U96" i="65"/>
  <c r="T96" i="65"/>
  <c r="S96" i="65"/>
  <c r="R96" i="65"/>
  <c r="Q96" i="65"/>
  <c r="P96" i="65"/>
  <c r="O96" i="65"/>
  <c r="N96" i="65"/>
  <c r="M96" i="65"/>
  <c r="L96" i="65"/>
  <c r="K96" i="65"/>
  <c r="U95" i="65"/>
  <c r="T95" i="65"/>
  <c r="S95" i="65"/>
  <c r="R95" i="65"/>
  <c r="Q95" i="65"/>
  <c r="P95" i="65"/>
  <c r="O95" i="65"/>
  <c r="N95" i="65"/>
  <c r="M95" i="65"/>
  <c r="L95" i="65"/>
  <c r="K95" i="65"/>
  <c r="U94" i="65"/>
  <c r="T94" i="65"/>
  <c r="S94" i="65"/>
  <c r="R94" i="65"/>
  <c r="Q94" i="65"/>
  <c r="P94" i="65"/>
  <c r="O94" i="65"/>
  <c r="N94" i="65"/>
  <c r="M94" i="65"/>
  <c r="L94" i="65"/>
  <c r="K94" i="65"/>
  <c r="Z89" i="65"/>
  <c r="J89" i="65"/>
  <c r="A89" i="65"/>
  <c r="Z87" i="65"/>
  <c r="J87" i="65"/>
  <c r="A87" i="65"/>
  <c r="K85" i="65"/>
  <c r="U79" i="65"/>
  <c r="T79" i="65"/>
  <c r="S79" i="65"/>
  <c r="R79" i="65"/>
  <c r="Q79" i="65"/>
  <c r="P79" i="65"/>
  <c r="O79" i="65"/>
  <c r="N79" i="65"/>
  <c r="M79" i="65"/>
  <c r="L79" i="65"/>
  <c r="K79" i="65"/>
  <c r="J79" i="65"/>
  <c r="I79" i="65"/>
  <c r="H79" i="65"/>
  <c r="G79" i="65"/>
  <c r="F79" i="65"/>
  <c r="U78" i="65"/>
  <c r="T78" i="65"/>
  <c r="S78" i="65"/>
  <c r="R78" i="65"/>
  <c r="Q78" i="65"/>
  <c r="P78" i="65"/>
  <c r="O78" i="65"/>
  <c r="N78" i="65"/>
  <c r="M78" i="65"/>
  <c r="L78" i="65"/>
  <c r="K78" i="65"/>
  <c r="J78" i="65"/>
  <c r="I78" i="65"/>
  <c r="H78" i="65"/>
  <c r="G78" i="65"/>
  <c r="F78" i="65"/>
  <c r="T77" i="65"/>
  <c r="S77" i="65"/>
  <c r="R77" i="65"/>
  <c r="Q77" i="65"/>
  <c r="P77" i="65"/>
  <c r="O77" i="65"/>
  <c r="N77" i="65"/>
  <c r="M77" i="65"/>
  <c r="L77" i="65"/>
  <c r="K77" i="65"/>
  <c r="J77" i="65"/>
  <c r="I77" i="65"/>
  <c r="H77" i="65"/>
  <c r="G77" i="65"/>
  <c r="F77" i="65"/>
  <c r="U76" i="65"/>
  <c r="T76" i="65"/>
  <c r="S76" i="65"/>
  <c r="R76" i="65"/>
  <c r="Q76" i="65"/>
  <c r="P76" i="65"/>
  <c r="O76" i="65"/>
  <c r="N76" i="65"/>
  <c r="M76" i="65"/>
  <c r="L76" i="65"/>
  <c r="K76" i="65"/>
  <c r="J76" i="65"/>
  <c r="I76" i="65"/>
  <c r="H76" i="65"/>
  <c r="G76" i="65"/>
  <c r="F76" i="65"/>
  <c r="U75" i="65"/>
  <c r="T75" i="65"/>
  <c r="S75" i="65"/>
  <c r="R75" i="65"/>
  <c r="Q75" i="65"/>
  <c r="P75" i="65"/>
  <c r="O75" i="65"/>
  <c r="N75" i="65"/>
  <c r="M75" i="65"/>
  <c r="L75" i="65"/>
  <c r="K75" i="65"/>
  <c r="J75" i="65"/>
  <c r="I75" i="65"/>
  <c r="H75" i="65"/>
  <c r="G75" i="65"/>
  <c r="F75" i="65"/>
  <c r="U74" i="65"/>
  <c r="T74" i="65"/>
  <c r="S74" i="65"/>
  <c r="R74" i="65"/>
  <c r="Q74" i="65"/>
  <c r="P74" i="65"/>
  <c r="O74" i="65"/>
  <c r="N74" i="65"/>
  <c r="M74" i="65"/>
  <c r="L74" i="65"/>
  <c r="K74" i="65"/>
  <c r="J74" i="65"/>
  <c r="I74" i="65"/>
  <c r="H74" i="65"/>
  <c r="G74" i="65"/>
  <c r="F74" i="65"/>
  <c r="U73" i="65"/>
  <c r="T73" i="65"/>
  <c r="S73" i="65"/>
  <c r="R73" i="65"/>
  <c r="Q73" i="65"/>
  <c r="P73" i="65"/>
  <c r="O73" i="65"/>
  <c r="N73" i="65"/>
  <c r="M73" i="65"/>
  <c r="L73" i="65"/>
  <c r="K73" i="65"/>
  <c r="J73" i="65"/>
  <c r="I73" i="65"/>
  <c r="H73" i="65"/>
  <c r="G73" i="65"/>
  <c r="F73" i="65"/>
  <c r="U72" i="65"/>
  <c r="T72" i="65"/>
  <c r="S72" i="65"/>
  <c r="R72" i="65"/>
  <c r="Q72" i="65"/>
  <c r="P72" i="65"/>
  <c r="O72" i="65"/>
  <c r="N72" i="65"/>
  <c r="M72" i="65"/>
  <c r="L72" i="65"/>
  <c r="K72" i="65"/>
  <c r="J72" i="65"/>
  <c r="I72" i="65"/>
  <c r="H72" i="65"/>
  <c r="G72" i="65"/>
  <c r="F72" i="65"/>
  <c r="U71" i="65"/>
  <c r="T71" i="65"/>
  <c r="S71" i="65"/>
  <c r="R71" i="65"/>
  <c r="Q71" i="65"/>
  <c r="P71" i="65"/>
  <c r="O71" i="65"/>
  <c r="N71" i="65"/>
  <c r="M71" i="65"/>
  <c r="L71" i="65"/>
  <c r="K71" i="65"/>
  <c r="J71" i="65"/>
  <c r="I71" i="65"/>
  <c r="H71" i="65"/>
  <c r="G71" i="65"/>
  <c r="F71" i="65"/>
  <c r="U70" i="65"/>
  <c r="T70" i="65"/>
  <c r="S70" i="65"/>
  <c r="R70" i="65"/>
  <c r="Q70" i="65"/>
  <c r="P70" i="65"/>
  <c r="O70" i="65"/>
  <c r="N70" i="65"/>
  <c r="M70" i="65"/>
  <c r="L70" i="65"/>
  <c r="K70" i="65"/>
  <c r="J70" i="65"/>
  <c r="I70" i="65"/>
  <c r="H70" i="65"/>
  <c r="G70" i="65"/>
  <c r="F70" i="65"/>
  <c r="U69" i="65"/>
  <c r="T69" i="65"/>
  <c r="S69" i="65"/>
  <c r="R69" i="65"/>
  <c r="Q69" i="65"/>
  <c r="P69" i="65"/>
  <c r="O69" i="65"/>
  <c r="N69" i="65"/>
  <c r="M69" i="65"/>
  <c r="L69" i="65"/>
  <c r="K69" i="65"/>
  <c r="J69" i="65"/>
  <c r="I69" i="65"/>
  <c r="H69" i="65"/>
  <c r="G69" i="65"/>
  <c r="F69" i="65"/>
  <c r="U68" i="65"/>
  <c r="T68" i="65"/>
  <c r="S68" i="65"/>
  <c r="R68" i="65"/>
  <c r="Q68" i="65"/>
  <c r="P68" i="65"/>
  <c r="O68" i="65"/>
  <c r="N68" i="65"/>
  <c r="M68" i="65"/>
  <c r="L68" i="65"/>
  <c r="K68" i="65"/>
  <c r="J68" i="65"/>
  <c r="I68" i="65"/>
  <c r="H68" i="65"/>
  <c r="G68" i="65"/>
  <c r="F68" i="65"/>
  <c r="U67" i="65"/>
  <c r="T67" i="65"/>
  <c r="S67" i="65"/>
  <c r="R67" i="65"/>
  <c r="Q67" i="65"/>
  <c r="P67" i="65"/>
  <c r="O67" i="65"/>
  <c r="N67" i="65"/>
  <c r="M67" i="65"/>
  <c r="L67" i="65"/>
  <c r="K67" i="65"/>
  <c r="J67" i="65"/>
  <c r="I67" i="65"/>
  <c r="H67" i="65"/>
  <c r="G67" i="65"/>
  <c r="F67" i="65"/>
  <c r="U66" i="65"/>
  <c r="T66" i="65"/>
  <c r="S66" i="65"/>
  <c r="R66" i="65"/>
  <c r="Q66" i="65"/>
  <c r="P66" i="65"/>
  <c r="O66" i="65"/>
  <c r="N66" i="65"/>
  <c r="M66" i="65"/>
  <c r="L66" i="65"/>
  <c r="K66" i="65"/>
  <c r="J66" i="65"/>
  <c r="I66" i="65"/>
  <c r="H66" i="65"/>
  <c r="G66" i="65"/>
  <c r="F66" i="65"/>
  <c r="U65" i="65"/>
  <c r="T65" i="65"/>
  <c r="S65" i="65"/>
  <c r="R65" i="65"/>
  <c r="Q65" i="65"/>
  <c r="P65" i="65"/>
  <c r="O65" i="65"/>
  <c r="N65" i="65"/>
  <c r="M65" i="65"/>
  <c r="L65" i="65"/>
  <c r="K65" i="65"/>
  <c r="J65" i="65"/>
  <c r="I65" i="65"/>
  <c r="H65" i="65"/>
  <c r="G65" i="65"/>
  <c r="F65" i="65"/>
  <c r="U64" i="65"/>
  <c r="T64" i="65"/>
  <c r="S64" i="65"/>
  <c r="R64" i="65"/>
  <c r="Q64" i="65"/>
  <c r="P64" i="65"/>
  <c r="O64" i="65"/>
  <c r="N64" i="65"/>
  <c r="M64" i="65"/>
  <c r="L64" i="65"/>
  <c r="K64" i="65"/>
  <c r="J64" i="65"/>
  <c r="I64" i="65"/>
  <c r="H64" i="65"/>
  <c r="G64" i="65"/>
  <c r="F64" i="65"/>
  <c r="U63" i="65"/>
  <c r="T63" i="65"/>
  <c r="S63" i="65"/>
  <c r="R63" i="65"/>
  <c r="Q63" i="65"/>
  <c r="P63" i="65"/>
  <c r="O63" i="65"/>
  <c r="N63" i="65"/>
  <c r="M63" i="65"/>
  <c r="L63" i="65"/>
  <c r="K63" i="65"/>
  <c r="J63" i="65"/>
  <c r="I63" i="65"/>
  <c r="H63" i="65"/>
  <c r="G63" i="65"/>
  <c r="F63" i="65"/>
  <c r="U62" i="65"/>
  <c r="T62" i="65"/>
  <c r="S62" i="65"/>
  <c r="R62" i="65"/>
  <c r="Q62" i="65"/>
  <c r="P62" i="65"/>
  <c r="O62" i="65"/>
  <c r="N62" i="65"/>
  <c r="M62" i="65"/>
  <c r="L62" i="65"/>
  <c r="K62" i="65"/>
  <c r="J62" i="65"/>
  <c r="I62" i="65"/>
  <c r="H62" i="65"/>
  <c r="G62" i="65"/>
  <c r="F62" i="65"/>
  <c r="U61" i="65"/>
  <c r="T61" i="65"/>
  <c r="S61" i="65"/>
  <c r="R61" i="65"/>
  <c r="Q61" i="65"/>
  <c r="P61" i="65"/>
  <c r="O61" i="65"/>
  <c r="N61" i="65"/>
  <c r="M61" i="65"/>
  <c r="L61" i="65"/>
  <c r="K61" i="65"/>
  <c r="J61" i="65"/>
  <c r="I61" i="65"/>
  <c r="H61" i="65"/>
  <c r="G61" i="65"/>
  <c r="F61" i="65"/>
  <c r="U60" i="65"/>
  <c r="T60" i="65"/>
  <c r="S60" i="65"/>
  <c r="R60" i="65"/>
  <c r="Q60" i="65"/>
  <c r="P60" i="65"/>
  <c r="O60" i="65"/>
  <c r="N60" i="65"/>
  <c r="M60" i="65"/>
  <c r="L60" i="65"/>
  <c r="K60" i="65"/>
  <c r="J60" i="65"/>
  <c r="I60" i="65"/>
  <c r="H60" i="65"/>
  <c r="G60" i="65"/>
  <c r="F60" i="65"/>
  <c r="U59" i="65"/>
  <c r="T59" i="65"/>
  <c r="S59" i="65"/>
  <c r="R59" i="65"/>
  <c r="Q59" i="65"/>
  <c r="P59" i="65"/>
  <c r="O59" i="65"/>
  <c r="N59" i="65"/>
  <c r="M59" i="65"/>
  <c r="L59" i="65"/>
  <c r="K59" i="65"/>
  <c r="J59" i="65"/>
  <c r="I59" i="65"/>
  <c r="H59" i="65"/>
  <c r="G59" i="65"/>
  <c r="F59" i="65"/>
  <c r="Z54" i="65"/>
  <c r="J54" i="65"/>
  <c r="A54" i="65"/>
  <c r="Z52" i="65"/>
  <c r="J52" i="65"/>
  <c r="A52" i="65"/>
  <c r="K50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U47" i="65"/>
  <c r="T47" i="65"/>
  <c r="S47" i="65"/>
  <c r="R47" i="65"/>
  <c r="Q47" i="65"/>
  <c r="P47" i="65"/>
  <c r="O47" i="65"/>
  <c r="N47" i="65"/>
  <c r="M47" i="65"/>
  <c r="L47" i="65"/>
  <c r="K47" i="65"/>
  <c r="J47" i="65"/>
  <c r="I47" i="65"/>
  <c r="H47" i="65"/>
  <c r="G47" i="65"/>
  <c r="F47" i="65"/>
  <c r="E47" i="65"/>
  <c r="D47" i="65"/>
  <c r="U46" i="65"/>
  <c r="T46" i="65"/>
  <c r="S46" i="65"/>
  <c r="R46" i="65"/>
  <c r="Q46" i="65"/>
  <c r="P46" i="65"/>
  <c r="AO46" i="65" s="1"/>
  <c r="O46" i="65"/>
  <c r="N46" i="65"/>
  <c r="M46" i="65"/>
  <c r="L46" i="65"/>
  <c r="K46" i="65"/>
  <c r="J46" i="65"/>
  <c r="I46" i="65"/>
  <c r="H46" i="65"/>
  <c r="G46" i="65"/>
  <c r="F46" i="65"/>
  <c r="E46" i="65"/>
  <c r="D46" i="65"/>
  <c r="U45" i="65"/>
  <c r="T45" i="65"/>
  <c r="S45" i="65"/>
  <c r="R45" i="65"/>
  <c r="Q45" i="65"/>
  <c r="P45" i="65"/>
  <c r="O45" i="65"/>
  <c r="N45" i="65"/>
  <c r="M45" i="65"/>
  <c r="L45" i="65"/>
  <c r="K45" i="65"/>
  <c r="J45" i="65"/>
  <c r="I45" i="65"/>
  <c r="H45" i="65"/>
  <c r="G45" i="65"/>
  <c r="F45" i="65"/>
  <c r="E45" i="65"/>
  <c r="D45" i="65"/>
  <c r="AJ44" i="65"/>
  <c r="AI44" i="65"/>
  <c r="AH44" i="65"/>
  <c r="AG44" i="65"/>
  <c r="AF44" i="65"/>
  <c r="AE44" i="65"/>
  <c r="AD44" i="65"/>
  <c r="AC44" i="65"/>
  <c r="AB44" i="65"/>
  <c r="AJ43" i="65"/>
  <c r="AI43" i="65"/>
  <c r="AH43" i="65"/>
  <c r="AG43" i="65"/>
  <c r="AF43" i="65"/>
  <c r="AE43" i="65"/>
  <c r="AD43" i="65"/>
  <c r="AC43" i="65"/>
  <c r="AB43" i="65"/>
  <c r="AJ42" i="65"/>
  <c r="AI42" i="65"/>
  <c r="AH42" i="65"/>
  <c r="AG42" i="65"/>
  <c r="AF42" i="65"/>
  <c r="AE42" i="65"/>
  <c r="AD42" i="65"/>
  <c r="AC42" i="65"/>
  <c r="AB42" i="65"/>
  <c r="AJ41" i="65"/>
  <c r="AI41" i="65"/>
  <c r="AH41" i="65"/>
  <c r="AG41" i="65"/>
  <c r="AF41" i="65"/>
  <c r="AE41" i="65"/>
  <c r="AD41" i="65"/>
  <c r="AC41" i="65"/>
  <c r="AB41" i="65"/>
  <c r="AJ40" i="65"/>
  <c r="AI40" i="65"/>
  <c r="AH40" i="65"/>
  <c r="AG40" i="65"/>
  <c r="AF40" i="65"/>
  <c r="AE40" i="65"/>
  <c r="AD40" i="65"/>
  <c r="AC40" i="65"/>
  <c r="AB40" i="65"/>
  <c r="AJ39" i="65"/>
  <c r="AI39" i="65"/>
  <c r="AH39" i="65"/>
  <c r="AG39" i="65"/>
  <c r="AF39" i="65"/>
  <c r="AE39" i="65"/>
  <c r="AD39" i="65"/>
  <c r="AC39" i="65"/>
  <c r="AB39" i="65"/>
  <c r="AJ38" i="65"/>
  <c r="AI38" i="65"/>
  <c r="AH38" i="65"/>
  <c r="AG38" i="65"/>
  <c r="AF38" i="65"/>
  <c r="AE38" i="65"/>
  <c r="AD38" i="65"/>
  <c r="AC38" i="65"/>
  <c r="AB38" i="65"/>
  <c r="AJ37" i="65"/>
  <c r="AI37" i="65"/>
  <c r="AH37" i="65"/>
  <c r="AG37" i="65"/>
  <c r="AF37" i="65"/>
  <c r="AE37" i="65"/>
  <c r="AD37" i="65"/>
  <c r="AC37" i="65"/>
  <c r="AB37" i="65"/>
  <c r="AJ36" i="65"/>
  <c r="AI36" i="65"/>
  <c r="AH36" i="65"/>
  <c r="AG36" i="65"/>
  <c r="AF36" i="65"/>
  <c r="AE36" i="65"/>
  <c r="AD36" i="65"/>
  <c r="AC36" i="65"/>
  <c r="AB36" i="65"/>
  <c r="AJ35" i="65"/>
  <c r="AI35" i="65"/>
  <c r="AH35" i="65"/>
  <c r="AG35" i="65"/>
  <c r="AF35" i="65"/>
  <c r="AE35" i="65"/>
  <c r="AD35" i="65"/>
  <c r="AC35" i="65"/>
  <c r="AB35" i="65"/>
  <c r="AJ34" i="65"/>
  <c r="AI34" i="65"/>
  <c r="AH34" i="65"/>
  <c r="AG34" i="65"/>
  <c r="AF34" i="65"/>
  <c r="AE34" i="65"/>
  <c r="AD34" i="65"/>
  <c r="AC34" i="65"/>
  <c r="AB34" i="65"/>
  <c r="AJ33" i="65"/>
  <c r="AI33" i="65"/>
  <c r="AH33" i="65"/>
  <c r="AG33" i="65"/>
  <c r="AF33" i="65"/>
  <c r="AE33" i="65"/>
  <c r="AD33" i="65"/>
  <c r="AC33" i="65"/>
  <c r="AB33" i="65"/>
  <c r="AJ32" i="65"/>
  <c r="AI32" i="65"/>
  <c r="AH32" i="65"/>
  <c r="AG32" i="65"/>
  <c r="AF32" i="65"/>
  <c r="AE32" i="65"/>
  <c r="AD32" i="65"/>
  <c r="AC32" i="65"/>
  <c r="AB32" i="65"/>
  <c r="AJ31" i="65"/>
  <c r="AI31" i="65"/>
  <c r="AH31" i="65"/>
  <c r="AG31" i="65"/>
  <c r="AF31" i="65"/>
  <c r="AE31" i="65"/>
  <c r="AD31" i="65"/>
  <c r="AC31" i="65"/>
  <c r="AB31" i="65"/>
  <c r="AJ30" i="65"/>
  <c r="AI30" i="65"/>
  <c r="AH30" i="65"/>
  <c r="AG30" i="65"/>
  <c r="AF30" i="65"/>
  <c r="AE30" i="65"/>
  <c r="AD30" i="65"/>
  <c r="AC30" i="65"/>
  <c r="AB30" i="65"/>
  <c r="AJ29" i="65"/>
  <c r="AI29" i="65"/>
  <c r="AH29" i="65"/>
  <c r="AG29" i="65"/>
  <c r="AF29" i="65"/>
  <c r="AE29" i="65"/>
  <c r="AD29" i="65"/>
  <c r="AC29" i="65"/>
  <c r="AB29" i="65"/>
  <c r="AJ28" i="65"/>
  <c r="AI28" i="65"/>
  <c r="AH28" i="65"/>
  <c r="AG28" i="65"/>
  <c r="AF28" i="65"/>
  <c r="AE28" i="65"/>
  <c r="AD28" i="65"/>
  <c r="AC28" i="65"/>
  <c r="AB28" i="65"/>
  <c r="AJ27" i="65"/>
  <c r="AI27" i="65"/>
  <c r="AH27" i="65"/>
  <c r="AG27" i="65"/>
  <c r="AF27" i="65"/>
  <c r="AE27" i="65"/>
  <c r="AD27" i="65"/>
  <c r="AC27" i="65"/>
  <c r="AB27" i="65"/>
  <c r="AJ26" i="65"/>
  <c r="AI26" i="65"/>
  <c r="AH26" i="65"/>
  <c r="AG26" i="65"/>
  <c r="AF26" i="65"/>
  <c r="AE26" i="65"/>
  <c r="AD26" i="65"/>
  <c r="AC26" i="65"/>
  <c r="AB26" i="65"/>
  <c r="AJ25" i="65"/>
  <c r="AI25" i="65"/>
  <c r="AH25" i="65"/>
  <c r="AG25" i="65"/>
  <c r="AF25" i="65"/>
  <c r="AE25" i="65"/>
  <c r="AD25" i="65"/>
  <c r="AC25" i="65"/>
  <c r="AB25" i="65"/>
  <c r="AJ24" i="65"/>
  <c r="AI24" i="65"/>
  <c r="AH24" i="65"/>
  <c r="AG24" i="65"/>
  <c r="AF24" i="65"/>
  <c r="AE24" i="65"/>
  <c r="AD24" i="65"/>
  <c r="AC24" i="65"/>
  <c r="AB24" i="65"/>
  <c r="E22" i="65"/>
  <c r="F22" i="65" s="1"/>
  <c r="G22" i="65" s="1"/>
  <c r="H22" i="65" s="1"/>
  <c r="I22" i="65" s="1"/>
  <c r="Z19" i="65"/>
  <c r="J19" i="65"/>
  <c r="A19" i="65"/>
  <c r="Z17" i="65"/>
  <c r="J17" i="65"/>
  <c r="A17" i="65"/>
  <c r="K15" i="65"/>
  <c r="Z5" i="65"/>
  <c r="Z3" i="65"/>
  <c r="K1" i="65"/>
  <c r="J1" i="65"/>
  <c r="J15" i="65" s="1"/>
  <c r="I1" i="65"/>
  <c r="I85" i="65" s="1"/>
  <c r="B1" i="65"/>
  <c r="B50" i="65" s="1"/>
  <c r="A85" i="65"/>
  <c r="U48" i="64"/>
  <c r="U47" i="64"/>
  <c r="U46" i="64"/>
  <c r="U45" i="64"/>
  <c r="U48" i="63"/>
  <c r="U47" i="63"/>
  <c r="U46" i="63"/>
  <c r="U45" i="63"/>
  <c r="U48" i="62"/>
  <c r="U47" i="62"/>
  <c r="U46" i="62"/>
  <c r="U45" i="62"/>
  <c r="U48" i="61"/>
  <c r="U47" i="61"/>
  <c r="U46" i="61"/>
  <c r="U45" i="61"/>
  <c r="AO46" i="66" l="1"/>
  <c r="AO45" i="65"/>
  <c r="AO45" i="68"/>
  <c r="AO45" i="69"/>
  <c r="AO45" i="70"/>
  <c r="AO45" i="66"/>
  <c r="AN45" i="65"/>
  <c r="AN45" i="69"/>
  <c r="AN45" i="70"/>
  <c r="G83" i="68"/>
  <c r="O83" i="68"/>
  <c r="AN45" i="68"/>
  <c r="AM46" i="65"/>
  <c r="AN45" i="66"/>
  <c r="AM46" i="68"/>
  <c r="K83" i="68"/>
  <c r="S83" i="68"/>
  <c r="AN46" i="65"/>
  <c r="AN46" i="68"/>
  <c r="AN46" i="69"/>
  <c r="AN46" i="70"/>
  <c r="L83" i="68"/>
  <c r="T83" i="68"/>
  <c r="AM45" i="65"/>
  <c r="AM45" i="68"/>
  <c r="A51" i="69"/>
  <c r="G83" i="69"/>
  <c r="K83" i="69"/>
  <c r="O83" i="69"/>
  <c r="S83" i="69"/>
  <c r="AM46" i="70"/>
  <c r="AM46" i="66"/>
  <c r="H83" i="68"/>
  <c r="P83" i="68"/>
  <c r="AM46" i="69"/>
  <c r="AM45" i="66"/>
  <c r="AM45" i="69"/>
  <c r="F83" i="69"/>
  <c r="AK45" i="65"/>
  <c r="AL46" i="66"/>
  <c r="AK45" i="70"/>
  <c r="AL45" i="68"/>
  <c r="K116" i="68"/>
  <c r="O116" i="68"/>
  <c r="S116" i="68"/>
  <c r="AK46" i="69"/>
  <c r="A85" i="68"/>
  <c r="I82" i="66"/>
  <c r="M82" i="66"/>
  <c r="Q83" i="66"/>
  <c r="U82" i="66"/>
  <c r="AL45" i="65"/>
  <c r="AK45" i="66"/>
  <c r="AK46" i="68"/>
  <c r="AL46" i="69"/>
  <c r="AL45" i="70"/>
  <c r="AK46" i="65"/>
  <c r="AL45" i="66"/>
  <c r="AL46" i="68"/>
  <c r="AK45" i="69"/>
  <c r="AK46" i="70"/>
  <c r="T115" i="70"/>
  <c r="AL46" i="65"/>
  <c r="AK46" i="66"/>
  <c r="AK45" i="68"/>
  <c r="AL45" i="69"/>
  <c r="H83" i="69"/>
  <c r="L83" i="69"/>
  <c r="P83" i="69"/>
  <c r="T83" i="69"/>
  <c r="AL46" i="70"/>
  <c r="A88" i="66"/>
  <c r="L117" i="68"/>
  <c r="P117" i="68"/>
  <c r="T117" i="68"/>
  <c r="M80" i="70"/>
  <c r="AJ45" i="65"/>
  <c r="J83" i="65"/>
  <c r="N83" i="65"/>
  <c r="Q118" i="65"/>
  <c r="N118" i="65"/>
  <c r="K115" i="65"/>
  <c r="S115" i="65"/>
  <c r="P116" i="65"/>
  <c r="AD45" i="66"/>
  <c r="AH45" i="66"/>
  <c r="AJ45" i="66"/>
  <c r="F83" i="66"/>
  <c r="J83" i="66"/>
  <c r="N83" i="66"/>
  <c r="R83" i="66"/>
  <c r="M118" i="66"/>
  <c r="Q118" i="66"/>
  <c r="U118" i="66"/>
  <c r="N118" i="66"/>
  <c r="R118" i="66"/>
  <c r="K115" i="66"/>
  <c r="O115" i="66"/>
  <c r="S115" i="66"/>
  <c r="L116" i="66"/>
  <c r="P116" i="66"/>
  <c r="T116" i="66"/>
  <c r="F83" i="68"/>
  <c r="J83" i="68"/>
  <c r="N83" i="68"/>
  <c r="R83" i="68"/>
  <c r="M118" i="68"/>
  <c r="Q118" i="68"/>
  <c r="U118" i="68"/>
  <c r="N118" i="68"/>
  <c r="R118" i="68"/>
  <c r="K115" i="68"/>
  <c r="O115" i="68"/>
  <c r="S115" i="68"/>
  <c r="AF45" i="69"/>
  <c r="AJ45" i="69"/>
  <c r="AD46" i="69"/>
  <c r="AE46" i="69"/>
  <c r="AI46" i="69"/>
  <c r="AF45" i="65"/>
  <c r="F83" i="65"/>
  <c r="R83" i="65"/>
  <c r="M118" i="65"/>
  <c r="U118" i="65"/>
  <c r="R118" i="65"/>
  <c r="O115" i="65"/>
  <c r="L116" i="65"/>
  <c r="T116" i="65"/>
  <c r="I15" i="65"/>
  <c r="G83" i="66"/>
  <c r="K83" i="66"/>
  <c r="O83" i="66"/>
  <c r="S83" i="66"/>
  <c r="AC45" i="68"/>
  <c r="AG45" i="68"/>
  <c r="AE46" i="68"/>
  <c r="AI46" i="68"/>
  <c r="AJ46" i="68"/>
  <c r="J83" i="69"/>
  <c r="N83" i="69"/>
  <c r="R83" i="69"/>
  <c r="M116" i="69"/>
  <c r="Q116" i="69"/>
  <c r="U116" i="69"/>
  <c r="AD45" i="70"/>
  <c r="AH45" i="70"/>
  <c r="AI45" i="70"/>
  <c r="B15" i="69"/>
  <c r="I50" i="69"/>
  <c r="I85" i="69"/>
  <c r="J85" i="68"/>
  <c r="J50" i="66"/>
  <c r="J50" i="68"/>
  <c r="J15" i="69"/>
  <c r="J50" i="70"/>
  <c r="J85" i="70"/>
  <c r="J85" i="66"/>
  <c r="B50" i="69"/>
  <c r="G83" i="70"/>
  <c r="K83" i="70"/>
  <c r="O83" i="70"/>
  <c r="S83" i="70"/>
  <c r="K116" i="70"/>
  <c r="O116" i="70"/>
  <c r="S116" i="70"/>
  <c r="I83" i="70"/>
  <c r="M83" i="70"/>
  <c r="Q83" i="70"/>
  <c r="U83" i="70"/>
  <c r="L117" i="70"/>
  <c r="P117" i="70"/>
  <c r="T117" i="70"/>
  <c r="AE46" i="70"/>
  <c r="AI46" i="70"/>
  <c r="AJ46" i="70"/>
  <c r="F83" i="70"/>
  <c r="J83" i="70"/>
  <c r="N82" i="70"/>
  <c r="R83" i="70"/>
  <c r="M118" i="70"/>
  <c r="Q118" i="70"/>
  <c r="U118" i="70"/>
  <c r="N118" i="70"/>
  <c r="R118" i="70"/>
  <c r="K115" i="70"/>
  <c r="O115" i="70"/>
  <c r="S115" i="70"/>
  <c r="L116" i="70"/>
  <c r="P116" i="70"/>
  <c r="T116" i="70"/>
  <c r="U117" i="70"/>
  <c r="I80" i="70"/>
  <c r="U80" i="70"/>
  <c r="M81" i="70"/>
  <c r="U81" i="70"/>
  <c r="M82" i="70"/>
  <c r="U82" i="70"/>
  <c r="Q117" i="70"/>
  <c r="AF45" i="70"/>
  <c r="J80" i="70"/>
  <c r="R80" i="70"/>
  <c r="J81" i="70"/>
  <c r="R81" i="70"/>
  <c r="J82" i="70"/>
  <c r="R82" i="70"/>
  <c r="N83" i="70"/>
  <c r="M116" i="70"/>
  <c r="Q116" i="70"/>
  <c r="U116" i="70"/>
  <c r="N117" i="70"/>
  <c r="R117" i="70"/>
  <c r="AE45" i="70"/>
  <c r="AB45" i="70"/>
  <c r="AJ45" i="70"/>
  <c r="AC46" i="70"/>
  <c r="AG46" i="70"/>
  <c r="I15" i="70"/>
  <c r="AC45" i="70"/>
  <c r="AG45" i="70"/>
  <c r="AD46" i="70"/>
  <c r="AH46" i="70"/>
  <c r="B50" i="70"/>
  <c r="A51" i="70"/>
  <c r="A53" i="70"/>
  <c r="G80" i="70"/>
  <c r="K80" i="70"/>
  <c r="O80" i="70"/>
  <c r="S80" i="70"/>
  <c r="G81" i="70"/>
  <c r="K81" i="70"/>
  <c r="O81" i="70"/>
  <c r="S81" i="70"/>
  <c r="G82" i="70"/>
  <c r="K82" i="70"/>
  <c r="O82" i="70"/>
  <c r="S82" i="70"/>
  <c r="B85" i="70"/>
  <c r="A86" i="70"/>
  <c r="M115" i="70"/>
  <c r="Q115" i="70"/>
  <c r="U115" i="70"/>
  <c r="N116" i="70"/>
  <c r="R116" i="70"/>
  <c r="K117" i="70"/>
  <c r="O117" i="70"/>
  <c r="S117" i="70"/>
  <c r="L118" i="70"/>
  <c r="P118" i="70"/>
  <c r="T118" i="70"/>
  <c r="AB46" i="70"/>
  <c r="AF46" i="70"/>
  <c r="Q80" i="70"/>
  <c r="I81" i="70"/>
  <c r="Q81" i="70"/>
  <c r="I82" i="70"/>
  <c r="Q82" i="70"/>
  <c r="M117" i="70"/>
  <c r="F80" i="70"/>
  <c r="N80" i="70"/>
  <c r="F81" i="70"/>
  <c r="N81" i="70"/>
  <c r="F82" i="70"/>
  <c r="I50" i="70"/>
  <c r="H80" i="70"/>
  <c r="L80" i="70"/>
  <c r="P80" i="70"/>
  <c r="T80" i="70"/>
  <c r="H81" i="70"/>
  <c r="L81" i="70"/>
  <c r="P81" i="70"/>
  <c r="T81" i="70"/>
  <c r="H82" i="70"/>
  <c r="L82" i="70"/>
  <c r="P82" i="70"/>
  <c r="T82" i="70"/>
  <c r="AC45" i="69"/>
  <c r="AH45" i="69"/>
  <c r="N117" i="69"/>
  <c r="AF46" i="69"/>
  <c r="AJ46" i="69"/>
  <c r="I83" i="69"/>
  <c r="M83" i="69"/>
  <c r="Q83" i="69"/>
  <c r="U83" i="69"/>
  <c r="K117" i="69"/>
  <c r="O117" i="69"/>
  <c r="S117" i="69"/>
  <c r="AD45" i="69"/>
  <c r="R117" i="69"/>
  <c r="AB45" i="69"/>
  <c r="AI45" i="69"/>
  <c r="AC46" i="69"/>
  <c r="AG46" i="69"/>
  <c r="L117" i="69"/>
  <c r="P117" i="69"/>
  <c r="T117" i="69"/>
  <c r="M118" i="69"/>
  <c r="Q118" i="69"/>
  <c r="U118" i="69"/>
  <c r="N115" i="69"/>
  <c r="R115" i="69"/>
  <c r="K116" i="69"/>
  <c r="O116" i="69"/>
  <c r="S116" i="69"/>
  <c r="A15" i="69"/>
  <c r="AE45" i="69"/>
  <c r="AB46" i="69"/>
  <c r="J50" i="69"/>
  <c r="I80" i="69"/>
  <c r="M80" i="69"/>
  <c r="Q80" i="69"/>
  <c r="U80" i="69"/>
  <c r="I81" i="69"/>
  <c r="M81" i="69"/>
  <c r="Q81" i="69"/>
  <c r="U81" i="69"/>
  <c r="I82" i="69"/>
  <c r="M82" i="69"/>
  <c r="Q82" i="69"/>
  <c r="U82" i="69"/>
  <c r="K115" i="69"/>
  <c r="O115" i="69"/>
  <c r="S115" i="69"/>
  <c r="L116" i="69"/>
  <c r="P116" i="69"/>
  <c r="T116" i="69"/>
  <c r="M117" i="69"/>
  <c r="Q117" i="69"/>
  <c r="U117" i="69"/>
  <c r="N118" i="69"/>
  <c r="R118" i="69"/>
  <c r="A18" i="69"/>
  <c r="A50" i="69"/>
  <c r="F80" i="69"/>
  <c r="J80" i="69"/>
  <c r="N80" i="69"/>
  <c r="R80" i="69"/>
  <c r="F81" i="69"/>
  <c r="J81" i="69"/>
  <c r="N81" i="69"/>
  <c r="R81" i="69"/>
  <c r="F82" i="69"/>
  <c r="J82" i="69"/>
  <c r="N82" i="69"/>
  <c r="R82" i="69"/>
  <c r="L115" i="69"/>
  <c r="P115" i="69"/>
  <c r="T115" i="69"/>
  <c r="K118" i="69"/>
  <c r="O118" i="69"/>
  <c r="S118" i="69"/>
  <c r="AG45" i="69"/>
  <c r="AH46" i="69"/>
  <c r="A53" i="69"/>
  <c r="G80" i="69"/>
  <c r="K80" i="69"/>
  <c r="O80" i="69"/>
  <c r="S80" i="69"/>
  <c r="G81" i="69"/>
  <c r="K81" i="69"/>
  <c r="O81" i="69"/>
  <c r="S81" i="69"/>
  <c r="G82" i="69"/>
  <c r="K82" i="69"/>
  <c r="O82" i="69"/>
  <c r="S82" i="69"/>
  <c r="M115" i="69"/>
  <c r="Q115" i="69"/>
  <c r="U115" i="69"/>
  <c r="N116" i="69"/>
  <c r="R116" i="69"/>
  <c r="L118" i="69"/>
  <c r="P118" i="69"/>
  <c r="T118" i="69"/>
  <c r="H80" i="69"/>
  <c r="L80" i="69"/>
  <c r="P80" i="69"/>
  <c r="T80" i="69"/>
  <c r="H81" i="69"/>
  <c r="L81" i="69"/>
  <c r="P81" i="69"/>
  <c r="T81" i="69"/>
  <c r="H82" i="69"/>
  <c r="L82" i="69"/>
  <c r="P82" i="69"/>
  <c r="T82" i="69"/>
  <c r="AD45" i="68"/>
  <c r="AH45" i="68"/>
  <c r="AI45" i="68"/>
  <c r="L116" i="68"/>
  <c r="P116" i="68"/>
  <c r="T116" i="68"/>
  <c r="AC46" i="68"/>
  <c r="AG46" i="68"/>
  <c r="I82" i="68"/>
  <c r="M80" i="68"/>
  <c r="Q82" i="68"/>
  <c r="U83" i="68"/>
  <c r="N115" i="68"/>
  <c r="R115" i="68"/>
  <c r="AF45" i="68"/>
  <c r="AJ45" i="68"/>
  <c r="AD46" i="68"/>
  <c r="AH46" i="68"/>
  <c r="AE45" i="68"/>
  <c r="AB46" i="68"/>
  <c r="Q80" i="68"/>
  <c r="M81" i="68"/>
  <c r="U81" i="68"/>
  <c r="M82" i="68"/>
  <c r="I83" i="68"/>
  <c r="Q83" i="68"/>
  <c r="M117" i="68"/>
  <c r="B15" i="68"/>
  <c r="A16" i="68"/>
  <c r="A18" i="68"/>
  <c r="AB45" i="68"/>
  <c r="A50" i="68"/>
  <c r="F80" i="68"/>
  <c r="J80" i="68"/>
  <c r="N80" i="68"/>
  <c r="R80" i="68"/>
  <c r="F81" i="68"/>
  <c r="J81" i="68"/>
  <c r="N81" i="68"/>
  <c r="R81" i="68"/>
  <c r="F82" i="68"/>
  <c r="J82" i="68"/>
  <c r="N82" i="68"/>
  <c r="R82" i="68"/>
  <c r="L115" i="68"/>
  <c r="P115" i="68"/>
  <c r="T115" i="68"/>
  <c r="M116" i="68"/>
  <c r="Q116" i="68"/>
  <c r="U116" i="68"/>
  <c r="N117" i="68"/>
  <c r="R117" i="68"/>
  <c r="K118" i="68"/>
  <c r="O118" i="68"/>
  <c r="S118" i="68"/>
  <c r="I80" i="68"/>
  <c r="U80" i="68"/>
  <c r="Q81" i="68"/>
  <c r="M83" i="68"/>
  <c r="I15" i="68"/>
  <c r="B50" i="68"/>
  <c r="A51" i="68"/>
  <c r="A53" i="68"/>
  <c r="G80" i="68"/>
  <c r="K80" i="68"/>
  <c r="O80" i="68"/>
  <c r="S80" i="68"/>
  <c r="G81" i="68"/>
  <c r="K81" i="68"/>
  <c r="O81" i="68"/>
  <c r="S81" i="68"/>
  <c r="G82" i="68"/>
  <c r="K82" i="68"/>
  <c r="O82" i="68"/>
  <c r="S82" i="68"/>
  <c r="M115" i="68"/>
  <c r="Q115" i="68"/>
  <c r="U115" i="68"/>
  <c r="N116" i="68"/>
  <c r="R116" i="68"/>
  <c r="K117" i="68"/>
  <c r="O117" i="68"/>
  <c r="S117" i="68"/>
  <c r="L118" i="68"/>
  <c r="P118" i="68"/>
  <c r="T118" i="68"/>
  <c r="AF46" i="68"/>
  <c r="I81" i="68"/>
  <c r="U82" i="68"/>
  <c r="Q117" i="68"/>
  <c r="U117" i="68"/>
  <c r="I50" i="68"/>
  <c r="H80" i="68"/>
  <c r="L80" i="68"/>
  <c r="P80" i="68"/>
  <c r="T80" i="68"/>
  <c r="H81" i="68"/>
  <c r="L81" i="68"/>
  <c r="P81" i="68"/>
  <c r="T81" i="68"/>
  <c r="H82" i="68"/>
  <c r="L82" i="68"/>
  <c r="P82" i="68"/>
  <c r="T82" i="68"/>
  <c r="L83" i="66"/>
  <c r="N115" i="66"/>
  <c r="H83" i="66"/>
  <c r="P83" i="66"/>
  <c r="R115" i="66"/>
  <c r="AD46" i="66"/>
  <c r="AH46" i="66"/>
  <c r="K116" i="66"/>
  <c r="O116" i="66"/>
  <c r="S116" i="66"/>
  <c r="T83" i="66"/>
  <c r="AC45" i="66"/>
  <c r="AG45" i="66"/>
  <c r="AE46" i="66"/>
  <c r="AI46" i="66"/>
  <c r="AJ46" i="66"/>
  <c r="L117" i="66"/>
  <c r="P117" i="66"/>
  <c r="T117" i="66"/>
  <c r="AE45" i="66"/>
  <c r="AI45" i="66"/>
  <c r="AF46" i="66"/>
  <c r="Q80" i="66"/>
  <c r="M81" i="66"/>
  <c r="U81" i="66"/>
  <c r="Q82" i="66"/>
  <c r="M83" i="66"/>
  <c r="U117" i="66"/>
  <c r="B15" i="66"/>
  <c r="A16" i="66"/>
  <c r="AB45" i="66"/>
  <c r="AF45" i="66"/>
  <c r="AC46" i="66"/>
  <c r="AG46" i="66"/>
  <c r="A50" i="66"/>
  <c r="F80" i="66"/>
  <c r="J80" i="66"/>
  <c r="N80" i="66"/>
  <c r="R80" i="66"/>
  <c r="F81" i="66"/>
  <c r="J81" i="66"/>
  <c r="N81" i="66"/>
  <c r="R81" i="66"/>
  <c r="F82" i="66"/>
  <c r="J82" i="66"/>
  <c r="N82" i="66"/>
  <c r="R82" i="66"/>
  <c r="L115" i="66"/>
  <c r="P115" i="66"/>
  <c r="T115" i="66"/>
  <c r="M116" i="66"/>
  <c r="Q116" i="66"/>
  <c r="U116" i="66"/>
  <c r="N117" i="66"/>
  <c r="R117" i="66"/>
  <c r="K118" i="66"/>
  <c r="O118" i="66"/>
  <c r="S118" i="66"/>
  <c r="AB46" i="66"/>
  <c r="M80" i="66"/>
  <c r="I81" i="66"/>
  <c r="Q81" i="66"/>
  <c r="I83" i="66"/>
  <c r="U83" i="66"/>
  <c r="Q117" i="66"/>
  <c r="I15" i="66"/>
  <c r="B50" i="66"/>
  <c r="A51" i="66"/>
  <c r="A53" i="66"/>
  <c r="G80" i="66"/>
  <c r="K80" i="66"/>
  <c r="O80" i="66"/>
  <c r="S80" i="66"/>
  <c r="G81" i="66"/>
  <c r="K81" i="66"/>
  <c r="O81" i="66"/>
  <c r="S81" i="66"/>
  <c r="G82" i="66"/>
  <c r="K82" i="66"/>
  <c r="O82" i="66"/>
  <c r="S82" i="66"/>
  <c r="M115" i="66"/>
  <c r="Q115" i="66"/>
  <c r="U115" i="66"/>
  <c r="N116" i="66"/>
  <c r="R116" i="66"/>
  <c r="K117" i="66"/>
  <c r="O117" i="66"/>
  <c r="S117" i="66"/>
  <c r="L118" i="66"/>
  <c r="P118" i="66"/>
  <c r="T118" i="66"/>
  <c r="I80" i="66"/>
  <c r="U80" i="66"/>
  <c r="M117" i="66"/>
  <c r="I50" i="66"/>
  <c r="H80" i="66"/>
  <c r="L80" i="66"/>
  <c r="P80" i="66"/>
  <c r="T80" i="66"/>
  <c r="H81" i="66"/>
  <c r="L81" i="66"/>
  <c r="P81" i="66"/>
  <c r="T81" i="66"/>
  <c r="H82" i="66"/>
  <c r="L82" i="66"/>
  <c r="P82" i="66"/>
  <c r="T82" i="66"/>
  <c r="AI46" i="65"/>
  <c r="AJ46" i="65"/>
  <c r="G83" i="65"/>
  <c r="O83" i="65"/>
  <c r="R115" i="65"/>
  <c r="AD45" i="65"/>
  <c r="AH45" i="65"/>
  <c r="AI45" i="65"/>
  <c r="H83" i="65"/>
  <c r="L83" i="65"/>
  <c r="P83" i="65"/>
  <c r="T83" i="65"/>
  <c r="I83" i="65"/>
  <c r="M83" i="65"/>
  <c r="Q83" i="65"/>
  <c r="U83" i="65"/>
  <c r="K116" i="65"/>
  <c r="O116" i="65"/>
  <c r="S116" i="65"/>
  <c r="AE46" i="65"/>
  <c r="K83" i="65"/>
  <c r="S83" i="65"/>
  <c r="N115" i="65"/>
  <c r="AC46" i="65"/>
  <c r="AG46" i="65"/>
  <c r="L117" i="65"/>
  <c r="P117" i="65"/>
  <c r="T117" i="65"/>
  <c r="AB46" i="65"/>
  <c r="J50" i="65"/>
  <c r="I80" i="65"/>
  <c r="M80" i="65"/>
  <c r="Q80" i="65"/>
  <c r="U80" i="65"/>
  <c r="I81" i="65"/>
  <c r="M81" i="65"/>
  <c r="Q81" i="65"/>
  <c r="U81" i="65"/>
  <c r="I82" i="65"/>
  <c r="M82" i="65"/>
  <c r="Q82" i="65"/>
  <c r="U82" i="65"/>
  <c r="J85" i="65"/>
  <c r="M117" i="65"/>
  <c r="Q117" i="65"/>
  <c r="U117" i="65"/>
  <c r="B15" i="65"/>
  <c r="A16" i="65"/>
  <c r="A18" i="65"/>
  <c r="AB45" i="65"/>
  <c r="A50" i="65"/>
  <c r="F80" i="65"/>
  <c r="J80" i="65"/>
  <c r="N80" i="65"/>
  <c r="R80" i="65"/>
  <c r="F81" i="65"/>
  <c r="J81" i="65"/>
  <c r="N81" i="65"/>
  <c r="R81" i="65"/>
  <c r="F82" i="65"/>
  <c r="J82" i="65"/>
  <c r="N82" i="65"/>
  <c r="R82" i="65"/>
  <c r="L115" i="65"/>
  <c r="P115" i="65"/>
  <c r="T115" i="65"/>
  <c r="M116" i="65"/>
  <c r="Q116" i="65"/>
  <c r="U116" i="65"/>
  <c r="N117" i="65"/>
  <c r="R117" i="65"/>
  <c r="K118" i="65"/>
  <c r="O118" i="65"/>
  <c r="S118" i="65"/>
  <c r="AE45" i="65"/>
  <c r="G80" i="65"/>
  <c r="K80" i="65"/>
  <c r="O80" i="65"/>
  <c r="S80" i="65"/>
  <c r="G81" i="65"/>
  <c r="K81" i="65"/>
  <c r="O81" i="65"/>
  <c r="S81" i="65"/>
  <c r="G82" i="65"/>
  <c r="K82" i="65"/>
  <c r="O82" i="65"/>
  <c r="S82" i="65"/>
  <c r="B85" i="65"/>
  <c r="A86" i="65"/>
  <c r="A88" i="65"/>
  <c r="M115" i="65"/>
  <c r="Q115" i="65"/>
  <c r="U115" i="65"/>
  <c r="N116" i="65"/>
  <c r="R116" i="65"/>
  <c r="K117" i="65"/>
  <c r="O117" i="65"/>
  <c r="S117" i="65"/>
  <c r="L118" i="65"/>
  <c r="P118" i="65"/>
  <c r="T118" i="65"/>
  <c r="AF46" i="65"/>
  <c r="AC45" i="65"/>
  <c r="AG45" i="65"/>
  <c r="AD46" i="65"/>
  <c r="AH46" i="65"/>
  <c r="I50" i="65"/>
  <c r="H80" i="65"/>
  <c r="L80" i="65"/>
  <c r="P80" i="65"/>
  <c r="T80" i="65"/>
  <c r="H81" i="65"/>
  <c r="L81" i="65"/>
  <c r="P81" i="65"/>
  <c r="T81" i="65"/>
  <c r="H82" i="65"/>
  <c r="L82" i="65"/>
  <c r="P82" i="65"/>
  <c r="T82" i="65"/>
  <c r="U48" i="60" l="1"/>
  <c r="U47" i="60"/>
  <c r="U46" i="60"/>
  <c r="U45" i="60"/>
  <c r="T48" i="55"/>
  <c r="S48" i="55"/>
  <c r="R48" i="55"/>
  <c r="Q48" i="55"/>
  <c r="P48" i="55"/>
  <c r="O48" i="55"/>
  <c r="N48" i="55"/>
  <c r="M48" i="55"/>
  <c r="L48" i="55"/>
  <c r="K48" i="55"/>
  <c r="J48" i="55"/>
  <c r="I48" i="55"/>
  <c r="H48" i="55"/>
  <c r="G48" i="55"/>
  <c r="F48" i="55"/>
  <c r="E48" i="55"/>
  <c r="D48" i="55"/>
  <c r="T47" i="55"/>
  <c r="S47" i="55"/>
  <c r="R47" i="55"/>
  <c r="Q47" i="55"/>
  <c r="P47" i="55"/>
  <c r="O47" i="55"/>
  <c r="N47" i="55"/>
  <c r="M47" i="55"/>
  <c r="L47" i="55"/>
  <c r="K47" i="55"/>
  <c r="J47" i="55"/>
  <c r="I47" i="55"/>
  <c r="H47" i="55"/>
  <c r="G47" i="55"/>
  <c r="F47" i="55"/>
  <c r="E47" i="55"/>
  <c r="D47" i="55"/>
  <c r="T46" i="55"/>
  <c r="S46" i="55"/>
  <c r="R46" i="55"/>
  <c r="Q46" i="55"/>
  <c r="P46" i="55"/>
  <c r="O46" i="55"/>
  <c r="N46" i="55"/>
  <c r="M46" i="55"/>
  <c r="L46" i="55"/>
  <c r="K46" i="55"/>
  <c r="J46" i="55"/>
  <c r="I46" i="55"/>
  <c r="H46" i="55"/>
  <c r="G46" i="55"/>
  <c r="F46" i="55"/>
  <c r="E46" i="55"/>
  <c r="D46" i="55"/>
  <c r="T45" i="55"/>
  <c r="S45" i="55"/>
  <c r="R45" i="55"/>
  <c r="Q45" i="55"/>
  <c r="P45" i="55"/>
  <c r="O45" i="55"/>
  <c r="N45" i="55"/>
  <c r="M45" i="55"/>
  <c r="L45" i="55"/>
  <c r="K45" i="55"/>
  <c r="J45" i="55"/>
  <c r="I45" i="55"/>
  <c r="H45" i="55"/>
  <c r="G45" i="55"/>
  <c r="F45" i="55"/>
  <c r="E45" i="55"/>
  <c r="D45" i="55"/>
  <c r="T48" i="56"/>
  <c r="S48" i="56"/>
  <c r="R48" i="56"/>
  <c r="Q48" i="56"/>
  <c r="P48" i="56"/>
  <c r="O48" i="56"/>
  <c r="N48" i="56"/>
  <c r="M48" i="56"/>
  <c r="L48" i="56"/>
  <c r="K48" i="56"/>
  <c r="J48" i="56"/>
  <c r="I48" i="56"/>
  <c r="H48" i="56"/>
  <c r="G48" i="56"/>
  <c r="F48" i="56"/>
  <c r="E48" i="56"/>
  <c r="D48" i="56"/>
  <c r="T47" i="56"/>
  <c r="S47" i="56"/>
  <c r="R47" i="56"/>
  <c r="Q47" i="56"/>
  <c r="P47" i="56"/>
  <c r="O47" i="56"/>
  <c r="N47" i="56"/>
  <c r="M47" i="56"/>
  <c r="L47" i="56"/>
  <c r="K47" i="56"/>
  <c r="J47" i="56"/>
  <c r="I47" i="56"/>
  <c r="H47" i="56"/>
  <c r="G47" i="56"/>
  <c r="F47" i="56"/>
  <c r="E47" i="56"/>
  <c r="D47" i="56"/>
  <c r="T46" i="56"/>
  <c r="S46" i="56"/>
  <c r="R46" i="56"/>
  <c r="Q46" i="56"/>
  <c r="P46" i="56"/>
  <c r="O46" i="56"/>
  <c r="N46" i="56"/>
  <c r="M46" i="56"/>
  <c r="L46" i="56"/>
  <c r="K46" i="56"/>
  <c r="J46" i="56"/>
  <c r="I46" i="56"/>
  <c r="H46" i="56"/>
  <c r="G46" i="56"/>
  <c r="F46" i="56"/>
  <c r="E46" i="56"/>
  <c r="D46" i="56"/>
  <c r="T45" i="56"/>
  <c r="S45" i="56"/>
  <c r="R45" i="56"/>
  <c r="Q45" i="56"/>
  <c r="P45" i="56"/>
  <c r="O45" i="56"/>
  <c r="N45" i="56"/>
  <c r="M45" i="56"/>
  <c r="L45" i="56"/>
  <c r="K45" i="56"/>
  <c r="J45" i="56"/>
  <c r="I45" i="56"/>
  <c r="H45" i="56"/>
  <c r="G45" i="56"/>
  <c r="F45" i="56"/>
  <c r="E45" i="56"/>
  <c r="D45" i="56"/>
  <c r="T48" i="57"/>
  <c r="S48" i="57"/>
  <c r="R48" i="57"/>
  <c r="Q48" i="57"/>
  <c r="P48" i="57"/>
  <c r="O48" i="57"/>
  <c r="N48" i="57"/>
  <c r="M48" i="57"/>
  <c r="L48" i="57"/>
  <c r="K48" i="57"/>
  <c r="J48" i="57"/>
  <c r="I48" i="57"/>
  <c r="H48" i="57"/>
  <c r="G48" i="57"/>
  <c r="F48" i="57"/>
  <c r="E48" i="57"/>
  <c r="D48" i="57"/>
  <c r="T47" i="57"/>
  <c r="S47" i="57"/>
  <c r="R47" i="57"/>
  <c r="Q47" i="57"/>
  <c r="P47" i="57"/>
  <c r="O47" i="57"/>
  <c r="N47" i="57"/>
  <c r="M47" i="57"/>
  <c r="L47" i="57"/>
  <c r="K47" i="57"/>
  <c r="J47" i="57"/>
  <c r="I47" i="57"/>
  <c r="H47" i="57"/>
  <c r="G47" i="57"/>
  <c r="F47" i="57"/>
  <c r="E47" i="57"/>
  <c r="D47" i="57"/>
  <c r="T46" i="57"/>
  <c r="S46" i="57"/>
  <c r="R46" i="57"/>
  <c r="Q46" i="57"/>
  <c r="P46" i="57"/>
  <c r="O46" i="57"/>
  <c r="AN46" i="57" s="1"/>
  <c r="N46" i="57"/>
  <c r="M46" i="57"/>
  <c r="L46" i="57"/>
  <c r="K46" i="57"/>
  <c r="J46" i="57"/>
  <c r="I46" i="57"/>
  <c r="H46" i="57"/>
  <c r="G46" i="57"/>
  <c r="F46" i="57"/>
  <c r="E46" i="57"/>
  <c r="D46" i="57"/>
  <c r="T45" i="57"/>
  <c r="S45" i="57"/>
  <c r="R45" i="57"/>
  <c r="Q45" i="57"/>
  <c r="P45" i="57"/>
  <c r="O45" i="57"/>
  <c r="N45" i="57"/>
  <c r="M45" i="57"/>
  <c r="L45" i="57"/>
  <c r="K45" i="57"/>
  <c r="J45" i="57"/>
  <c r="I45" i="57"/>
  <c r="H45" i="57"/>
  <c r="G45" i="57"/>
  <c r="F45" i="57"/>
  <c r="E45" i="57"/>
  <c r="D45" i="57"/>
  <c r="T48" i="58"/>
  <c r="S48" i="58"/>
  <c r="R48" i="58"/>
  <c r="Q48" i="58"/>
  <c r="P48" i="58"/>
  <c r="O48" i="58"/>
  <c r="N48" i="58"/>
  <c r="M48" i="58"/>
  <c r="L48" i="58"/>
  <c r="K48" i="58"/>
  <c r="J48" i="58"/>
  <c r="I48" i="58"/>
  <c r="H48" i="58"/>
  <c r="G48" i="58"/>
  <c r="F48" i="58"/>
  <c r="E48" i="58"/>
  <c r="D48" i="58"/>
  <c r="T47" i="58"/>
  <c r="S47" i="58"/>
  <c r="R47" i="58"/>
  <c r="Q47" i="58"/>
  <c r="P47" i="58"/>
  <c r="O47" i="58"/>
  <c r="N47" i="58"/>
  <c r="M47" i="58"/>
  <c r="L47" i="58"/>
  <c r="K47" i="58"/>
  <c r="J47" i="58"/>
  <c r="I47" i="58"/>
  <c r="H47" i="58"/>
  <c r="G47" i="58"/>
  <c r="F47" i="58"/>
  <c r="E47" i="58"/>
  <c r="D47" i="58"/>
  <c r="T46" i="58"/>
  <c r="S46" i="58"/>
  <c r="R46" i="58"/>
  <c r="Q46" i="58"/>
  <c r="P46" i="58"/>
  <c r="O46" i="58"/>
  <c r="AN46" i="58" s="1"/>
  <c r="N46" i="58"/>
  <c r="M46" i="58"/>
  <c r="L46" i="58"/>
  <c r="K46" i="58"/>
  <c r="J46" i="58"/>
  <c r="I46" i="58"/>
  <c r="H46" i="58"/>
  <c r="G46" i="58"/>
  <c r="F46" i="58"/>
  <c r="E46" i="58"/>
  <c r="D46" i="58"/>
  <c r="T45" i="58"/>
  <c r="S45" i="58"/>
  <c r="R45" i="58"/>
  <c r="Q45" i="58"/>
  <c r="P45" i="58"/>
  <c r="O45" i="58"/>
  <c r="N45" i="58"/>
  <c r="M45" i="58"/>
  <c r="L45" i="58"/>
  <c r="K45" i="58"/>
  <c r="J45" i="58"/>
  <c r="I45" i="58"/>
  <c r="H45" i="58"/>
  <c r="G45" i="58"/>
  <c r="F45" i="58"/>
  <c r="E45" i="58"/>
  <c r="D45" i="58"/>
  <c r="U48" i="58"/>
  <c r="U47" i="58"/>
  <c r="U46" i="58"/>
  <c r="U45" i="58"/>
  <c r="U48" i="57"/>
  <c r="U47" i="57"/>
  <c r="U46" i="57"/>
  <c r="U45" i="57"/>
  <c r="U48" i="56"/>
  <c r="U47" i="56"/>
  <c r="U46" i="56"/>
  <c r="U45" i="56"/>
  <c r="U48" i="55"/>
  <c r="U47" i="55"/>
  <c r="U46" i="55"/>
  <c r="U45" i="55"/>
  <c r="U48" i="59"/>
  <c r="U47" i="59"/>
  <c r="U46" i="59"/>
  <c r="U45" i="59"/>
  <c r="AO45" i="57" l="1"/>
  <c r="AO45" i="55"/>
  <c r="AO46" i="58"/>
  <c r="AO46" i="57"/>
  <c r="AO46" i="55"/>
  <c r="AO45" i="58"/>
  <c r="AN46" i="55"/>
  <c r="AN45" i="58"/>
  <c r="AN45" i="57"/>
  <c r="AN45" i="55"/>
  <c r="AM45" i="58"/>
  <c r="AM45" i="57"/>
  <c r="AM45" i="55"/>
  <c r="AM46" i="58"/>
  <c r="AM46" i="57"/>
  <c r="AM46" i="55"/>
  <c r="AL46" i="58"/>
  <c r="AK45" i="58"/>
  <c r="AK45" i="57"/>
  <c r="AK45" i="55"/>
  <c r="AL45" i="58"/>
  <c r="AK46" i="58"/>
  <c r="AL45" i="57"/>
  <c r="AK46" i="57"/>
  <c r="AL45" i="55"/>
  <c r="AK46" i="55"/>
  <c r="AL46" i="57"/>
  <c r="AL46" i="55"/>
  <c r="U114" i="56"/>
  <c r="U113" i="56"/>
  <c r="U111" i="56"/>
  <c r="U110" i="56"/>
  <c r="U109" i="56"/>
  <c r="U108" i="56"/>
  <c r="U107" i="56"/>
  <c r="U106" i="56"/>
  <c r="U105" i="56"/>
  <c r="U104" i="56"/>
  <c r="U103" i="56"/>
  <c r="U102" i="56"/>
  <c r="U101" i="56"/>
  <c r="U100" i="56"/>
  <c r="U99" i="56"/>
  <c r="U98" i="56"/>
  <c r="U97" i="56"/>
  <c r="U96" i="56"/>
  <c r="U95" i="56"/>
  <c r="U94" i="56"/>
  <c r="U79" i="56"/>
  <c r="U78" i="56"/>
  <c r="U76" i="56"/>
  <c r="U75" i="56"/>
  <c r="U74" i="56"/>
  <c r="U73" i="56"/>
  <c r="U72" i="56"/>
  <c r="U71" i="56"/>
  <c r="U70" i="56"/>
  <c r="U69" i="56"/>
  <c r="U68" i="56"/>
  <c r="U67" i="56"/>
  <c r="U66" i="56"/>
  <c r="U65" i="56"/>
  <c r="U64" i="56"/>
  <c r="U63" i="56"/>
  <c r="U62" i="56"/>
  <c r="U61" i="56"/>
  <c r="U60" i="56"/>
  <c r="U59" i="56"/>
  <c r="U114" i="57"/>
  <c r="U113" i="57"/>
  <c r="U111" i="57"/>
  <c r="U110" i="57"/>
  <c r="U109" i="57"/>
  <c r="U108" i="57"/>
  <c r="U107" i="57"/>
  <c r="U106" i="57"/>
  <c r="U105" i="57"/>
  <c r="U104" i="57"/>
  <c r="U103" i="57"/>
  <c r="U102" i="57"/>
  <c r="U101" i="57"/>
  <c r="U100" i="57"/>
  <c r="U99" i="57"/>
  <c r="U98" i="57"/>
  <c r="U97" i="57"/>
  <c r="U96" i="57"/>
  <c r="U95" i="57"/>
  <c r="U94" i="57"/>
  <c r="U79" i="57"/>
  <c r="U78" i="57"/>
  <c r="U76" i="57"/>
  <c r="U75" i="57"/>
  <c r="U74" i="57"/>
  <c r="U73" i="57"/>
  <c r="U72" i="57"/>
  <c r="U71" i="57"/>
  <c r="U70" i="57"/>
  <c r="U69" i="57"/>
  <c r="U68" i="57"/>
  <c r="U67" i="57"/>
  <c r="U66" i="57"/>
  <c r="U65" i="57"/>
  <c r="U64" i="57"/>
  <c r="U63" i="57"/>
  <c r="U62" i="57"/>
  <c r="U61" i="57"/>
  <c r="U60" i="57"/>
  <c r="U59" i="57"/>
  <c r="U114" i="58"/>
  <c r="U113" i="58"/>
  <c r="U111" i="58"/>
  <c r="U110" i="58"/>
  <c r="U109" i="58"/>
  <c r="U108" i="58"/>
  <c r="U107" i="58"/>
  <c r="U106" i="58"/>
  <c r="U105" i="58"/>
  <c r="U104" i="58"/>
  <c r="U103" i="58"/>
  <c r="U102" i="58"/>
  <c r="U101" i="58"/>
  <c r="U100" i="58"/>
  <c r="U99" i="58"/>
  <c r="U98" i="58"/>
  <c r="U97" i="58"/>
  <c r="U96" i="58"/>
  <c r="U95" i="58"/>
  <c r="U94" i="58"/>
  <c r="U79" i="58"/>
  <c r="U78" i="58"/>
  <c r="U76" i="58"/>
  <c r="U75" i="58"/>
  <c r="U74" i="58"/>
  <c r="U73" i="58"/>
  <c r="U72" i="58"/>
  <c r="U71" i="58"/>
  <c r="U70" i="58"/>
  <c r="U69" i="58"/>
  <c r="U68" i="58"/>
  <c r="U67" i="58"/>
  <c r="U66" i="58"/>
  <c r="U65" i="58"/>
  <c r="U64" i="58"/>
  <c r="U63" i="58"/>
  <c r="U62" i="58"/>
  <c r="U61" i="58"/>
  <c r="U60" i="58"/>
  <c r="U59" i="58"/>
  <c r="U114" i="59"/>
  <c r="U113" i="59"/>
  <c r="U111" i="59"/>
  <c r="U110" i="59"/>
  <c r="U109" i="59"/>
  <c r="U108" i="59"/>
  <c r="U107" i="59"/>
  <c r="U106" i="59"/>
  <c r="U105" i="59"/>
  <c r="U104" i="59"/>
  <c r="U103" i="59"/>
  <c r="U102" i="59"/>
  <c r="U101" i="59"/>
  <c r="U100" i="59"/>
  <c r="U99" i="59"/>
  <c r="U98" i="59"/>
  <c r="U97" i="59"/>
  <c r="U96" i="59"/>
  <c r="U95" i="59"/>
  <c r="U94" i="59"/>
  <c r="U79" i="59"/>
  <c r="U78" i="59"/>
  <c r="U76" i="59"/>
  <c r="U75" i="59"/>
  <c r="U74" i="59"/>
  <c r="U73" i="59"/>
  <c r="U72" i="59"/>
  <c r="U71" i="59"/>
  <c r="U70" i="59"/>
  <c r="U69" i="59"/>
  <c r="U68" i="59"/>
  <c r="U67" i="59"/>
  <c r="U66" i="59"/>
  <c r="U65" i="59"/>
  <c r="U64" i="59"/>
  <c r="U63" i="59"/>
  <c r="U62" i="59"/>
  <c r="U61" i="59"/>
  <c r="U60" i="59"/>
  <c r="U59" i="59"/>
  <c r="U114" i="60"/>
  <c r="U113" i="60"/>
  <c r="U111" i="60"/>
  <c r="U110" i="60"/>
  <c r="U109" i="60"/>
  <c r="U108" i="60"/>
  <c r="U107" i="60"/>
  <c r="U106" i="60"/>
  <c r="U105" i="60"/>
  <c r="U104" i="60"/>
  <c r="U103" i="60"/>
  <c r="U102" i="60"/>
  <c r="U101" i="60"/>
  <c r="U100" i="60"/>
  <c r="U99" i="60"/>
  <c r="U98" i="60"/>
  <c r="U97" i="60"/>
  <c r="U96" i="60"/>
  <c r="U95" i="60"/>
  <c r="U94" i="60"/>
  <c r="U79" i="60"/>
  <c r="U78" i="60"/>
  <c r="U76" i="60"/>
  <c r="U75" i="60"/>
  <c r="U74" i="60"/>
  <c r="U73" i="60"/>
  <c r="U72" i="60"/>
  <c r="U71" i="60"/>
  <c r="U70" i="60"/>
  <c r="U69" i="60"/>
  <c r="U68" i="60"/>
  <c r="U67" i="60"/>
  <c r="U66" i="60"/>
  <c r="U65" i="60"/>
  <c r="U64" i="60"/>
  <c r="U63" i="60"/>
  <c r="U62" i="60"/>
  <c r="U61" i="60"/>
  <c r="U60" i="60"/>
  <c r="U59" i="60"/>
  <c r="U114" i="61"/>
  <c r="U113" i="61"/>
  <c r="U111" i="61"/>
  <c r="U110" i="61"/>
  <c r="U109" i="61"/>
  <c r="U108" i="61"/>
  <c r="U107" i="61"/>
  <c r="U106" i="61"/>
  <c r="U105" i="61"/>
  <c r="U104" i="61"/>
  <c r="U103" i="61"/>
  <c r="U102" i="61"/>
  <c r="U101" i="61"/>
  <c r="U100" i="61"/>
  <c r="U99" i="61"/>
  <c r="U98" i="61"/>
  <c r="U97" i="61"/>
  <c r="U96" i="61"/>
  <c r="U95" i="61"/>
  <c r="U94" i="61"/>
  <c r="U79" i="61"/>
  <c r="U78" i="61"/>
  <c r="U76" i="61"/>
  <c r="U75" i="61"/>
  <c r="U74" i="61"/>
  <c r="U73" i="61"/>
  <c r="U72" i="61"/>
  <c r="U71" i="61"/>
  <c r="U70" i="61"/>
  <c r="U69" i="61"/>
  <c r="U68" i="61"/>
  <c r="U67" i="61"/>
  <c r="U66" i="61"/>
  <c r="U65" i="61"/>
  <c r="U64" i="61"/>
  <c r="U63" i="61"/>
  <c r="U62" i="61"/>
  <c r="U61" i="61"/>
  <c r="U60" i="61"/>
  <c r="U59" i="61"/>
  <c r="U114" i="62"/>
  <c r="U113" i="62"/>
  <c r="U111" i="62"/>
  <c r="U110" i="62"/>
  <c r="U109" i="62"/>
  <c r="U108" i="62"/>
  <c r="U107" i="62"/>
  <c r="U106" i="62"/>
  <c r="U105" i="62"/>
  <c r="U104" i="62"/>
  <c r="U103" i="62"/>
  <c r="U102" i="62"/>
  <c r="U101" i="62"/>
  <c r="U100" i="62"/>
  <c r="U99" i="62"/>
  <c r="U98" i="62"/>
  <c r="U97" i="62"/>
  <c r="U96" i="62"/>
  <c r="U95" i="62"/>
  <c r="U94" i="62"/>
  <c r="U79" i="62"/>
  <c r="U78" i="62"/>
  <c r="U76" i="62"/>
  <c r="U75" i="62"/>
  <c r="U74" i="62"/>
  <c r="U73" i="62"/>
  <c r="U72" i="62"/>
  <c r="U71" i="62"/>
  <c r="U70" i="62"/>
  <c r="U69" i="62"/>
  <c r="U68" i="62"/>
  <c r="U67" i="62"/>
  <c r="U66" i="62"/>
  <c r="U65" i="62"/>
  <c r="U64" i="62"/>
  <c r="U63" i="62"/>
  <c r="U62" i="62"/>
  <c r="U61" i="62"/>
  <c r="U60" i="62"/>
  <c r="U59" i="62"/>
  <c r="U114" i="63"/>
  <c r="U113" i="63"/>
  <c r="U112" i="63"/>
  <c r="U111" i="63"/>
  <c r="U110" i="63"/>
  <c r="U109" i="63"/>
  <c r="U108" i="63"/>
  <c r="U107" i="63"/>
  <c r="U106" i="63"/>
  <c r="U105" i="63"/>
  <c r="U104" i="63"/>
  <c r="U103" i="63"/>
  <c r="U102" i="63"/>
  <c r="U101" i="63"/>
  <c r="U100" i="63"/>
  <c r="U99" i="63"/>
  <c r="U98" i="63"/>
  <c r="U97" i="63"/>
  <c r="U96" i="63"/>
  <c r="U95" i="63"/>
  <c r="U94" i="63"/>
  <c r="U79" i="63"/>
  <c r="U78" i="63"/>
  <c r="U77" i="63"/>
  <c r="U76" i="63"/>
  <c r="U75" i="63"/>
  <c r="U74" i="63"/>
  <c r="U73" i="63"/>
  <c r="U72" i="63"/>
  <c r="U71" i="63"/>
  <c r="U70" i="63"/>
  <c r="U69" i="63"/>
  <c r="U68" i="63"/>
  <c r="U67" i="63"/>
  <c r="U66" i="63"/>
  <c r="U65" i="63"/>
  <c r="U64" i="63"/>
  <c r="U63" i="63"/>
  <c r="U62" i="63"/>
  <c r="U61" i="63"/>
  <c r="U60" i="63"/>
  <c r="U59" i="63"/>
  <c r="U114" i="64"/>
  <c r="U113" i="64"/>
  <c r="U111" i="64"/>
  <c r="U110" i="64"/>
  <c r="U109" i="64"/>
  <c r="U108" i="64"/>
  <c r="U107" i="64"/>
  <c r="U106" i="64"/>
  <c r="U105" i="64"/>
  <c r="U104" i="64"/>
  <c r="U103" i="64"/>
  <c r="U102" i="64"/>
  <c r="U101" i="64"/>
  <c r="U100" i="64"/>
  <c r="U99" i="64"/>
  <c r="U98" i="64"/>
  <c r="U97" i="64"/>
  <c r="U96" i="64"/>
  <c r="U95" i="64"/>
  <c r="U94" i="64"/>
  <c r="U79" i="64"/>
  <c r="U78" i="64"/>
  <c r="U76" i="64"/>
  <c r="U75" i="64"/>
  <c r="U74" i="64"/>
  <c r="U73" i="64"/>
  <c r="U72" i="64"/>
  <c r="U71" i="64"/>
  <c r="U70" i="64"/>
  <c r="U69" i="64"/>
  <c r="U68" i="64"/>
  <c r="U67" i="64"/>
  <c r="U66" i="64"/>
  <c r="U65" i="64"/>
  <c r="U64" i="64"/>
  <c r="U63" i="64"/>
  <c r="U62" i="64"/>
  <c r="U61" i="64"/>
  <c r="U60" i="64"/>
  <c r="U59" i="64"/>
  <c r="U114" i="55"/>
  <c r="U113" i="55"/>
  <c r="U111" i="55"/>
  <c r="U110" i="55"/>
  <c r="U109" i="55"/>
  <c r="U108" i="55"/>
  <c r="U107" i="55"/>
  <c r="U106" i="55"/>
  <c r="U105" i="55"/>
  <c r="U104" i="55"/>
  <c r="U103" i="55"/>
  <c r="U102" i="55"/>
  <c r="U101" i="55"/>
  <c r="U100" i="55"/>
  <c r="U99" i="55"/>
  <c r="U98" i="55"/>
  <c r="U97" i="55"/>
  <c r="U96" i="55"/>
  <c r="U95" i="55"/>
  <c r="U94" i="55"/>
  <c r="U79" i="55"/>
  <c r="U78" i="55"/>
  <c r="U76" i="55"/>
  <c r="U75" i="55"/>
  <c r="U74" i="55"/>
  <c r="U73" i="55"/>
  <c r="U72" i="55"/>
  <c r="U71" i="55"/>
  <c r="U70" i="55"/>
  <c r="U69" i="55"/>
  <c r="U68" i="55"/>
  <c r="U67" i="55"/>
  <c r="U66" i="55"/>
  <c r="U65" i="55"/>
  <c r="U64" i="55"/>
  <c r="U63" i="55"/>
  <c r="U62" i="55"/>
  <c r="U61" i="55"/>
  <c r="U60" i="55"/>
  <c r="U59" i="55"/>
  <c r="U82" i="61" l="1"/>
  <c r="U82" i="55"/>
  <c r="U82" i="63"/>
  <c r="U82" i="59"/>
  <c r="U82" i="57"/>
  <c r="U116" i="55"/>
  <c r="U116" i="63"/>
  <c r="U116" i="61"/>
  <c r="U116" i="59"/>
  <c r="U116" i="57"/>
  <c r="U80" i="60"/>
  <c r="U115" i="59"/>
  <c r="U80" i="58"/>
  <c r="U117" i="58"/>
  <c r="U81" i="57"/>
  <c r="U115" i="57"/>
  <c r="U80" i="56"/>
  <c r="U117" i="56"/>
  <c r="U80" i="64"/>
  <c r="U80" i="62"/>
  <c r="U117" i="62"/>
  <c r="U118" i="64"/>
  <c r="U118" i="62"/>
  <c r="U118" i="60"/>
  <c r="U118" i="58"/>
  <c r="U118" i="56"/>
  <c r="U83" i="55"/>
  <c r="U117" i="55"/>
  <c r="U81" i="64"/>
  <c r="U115" i="64"/>
  <c r="U83" i="63"/>
  <c r="U117" i="63"/>
  <c r="U81" i="62"/>
  <c r="U115" i="62"/>
  <c r="U83" i="61"/>
  <c r="U117" i="61"/>
  <c r="U81" i="60"/>
  <c r="U115" i="60"/>
  <c r="U83" i="59"/>
  <c r="U117" i="59"/>
  <c r="U81" i="58"/>
  <c r="U115" i="58"/>
  <c r="U83" i="57"/>
  <c r="U117" i="57"/>
  <c r="U81" i="56"/>
  <c r="U115" i="56"/>
  <c r="U80" i="55"/>
  <c r="U118" i="55"/>
  <c r="U82" i="64"/>
  <c r="U116" i="64"/>
  <c r="U80" i="63"/>
  <c r="U118" i="63"/>
  <c r="U82" i="62"/>
  <c r="U116" i="62"/>
  <c r="U80" i="61"/>
  <c r="U118" i="61"/>
  <c r="U82" i="60"/>
  <c r="U116" i="60"/>
  <c r="U80" i="59"/>
  <c r="U118" i="59"/>
  <c r="U82" i="58"/>
  <c r="U116" i="58"/>
  <c r="U80" i="57"/>
  <c r="U118" i="57"/>
  <c r="U82" i="56"/>
  <c r="U116" i="56"/>
  <c r="U81" i="55"/>
  <c r="U115" i="55"/>
  <c r="U83" i="64"/>
  <c r="U117" i="64"/>
  <c r="U81" i="63"/>
  <c r="U115" i="63"/>
  <c r="U83" i="62"/>
  <c r="U81" i="61"/>
  <c r="U115" i="61"/>
  <c r="U83" i="60"/>
  <c r="U117" i="60"/>
  <c r="U81" i="59"/>
  <c r="U83" i="58"/>
  <c r="U83" i="56"/>
  <c r="S114" i="64"/>
  <c r="R114" i="64"/>
  <c r="Q114" i="64"/>
  <c r="P114" i="64"/>
  <c r="O114" i="64"/>
  <c r="N114" i="64"/>
  <c r="M114" i="64"/>
  <c r="L114" i="64"/>
  <c r="K114" i="64"/>
  <c r="S113" i="64"/>
  <c r="R113" i="64"/>
  <c r="Q113" i="64"/>
  <c r="P113" i="64"/>
  <c r="O113" i="64"/>
  <c r="N113" i="64"/>
  <c r="M113" i="64"/>
  <c r="L113" i="64"/>
  <c r="K113" i="64"/>
  <c r="S112" i="64"/>
  <c r="R112" i="64"/>
  <c r="Q112" i="64"/>
  <c r="P112" i="64"/>
  <c r="O112" i="64"/>
  <c r="N112" i="64"/>
  <c r="M112" i="64"/>
  <c r="L112" i="64"/>
  <c r="K112" i="64"/>
  <c r="S111" i="64"/>
  <c r="R111" i="64"/>
  <c r="Q111" i="64"/>
  <c r="P111" i="64"/>
  <c r="O111" i="64"/>
  <c r="N111" i="64"/>
  <c r="M111" i="64"/>
  <c r="L111" i="64"/>
  <c r="K111" i="64"/>
  <c r="S110" i="64"/>
  <c r="R110" i="64"/>
  <c r="Q110" i="64"/>
  <c r="P110" i="64"/>
  <c r="O110" i="64"/>
  <c r="N110" i="64"/>
  <c r="M110" i="64"/>
  <c r="L110" i="64"/>
  <c r="K110" i="64"/>
  <c r="S109" i="64"/>
  <c r="R109" i="64"/>
  <c r="Q109" i="64"/>
  <c r="P109" i="64"/>
  <c r="O109" i="64"/>
  <c r="N109" i="64"/>
  <c r="M109" i="64"/>
  <c r="L109" i="64"/>
  <c r="K109" i="64"/>
  <c r="S108" i="64"/>
  <c r="R108" i="64"/>
  <c r="Q108" i="64"/>
  <c r="P108" i="64"/>
  <c r="O108" i="64"/>
  <c r="N108" i="64"/>
  <c r="M108" i="64"/>
  <c r="L108" i="64"/>
  <c r="K108" i="64"/>
  <c r="S107" i="64"/>
  <c r="R107" i="64"/>
  <c r="Q107" i="64"/>
  <c r="P107" i="64"/>
  <c r="O107" i="64"/>
  <c r="N107" i="64"/>
  <c r="M107" i="64"/>
  <c r="L107" i="64"/>
  <c r="K107" i="64"/>
  <c r="S106" i="64"/>
  <c r="R106" i="64"/>
  <c r="Q106" i="64"/>
  <c r="P106" i="64"/>
  <c r="O106" i="64"/>
  <c r="N106" i="64"/>
  <c r="M106" i="64"/>
  <c r="L106" i="64"/>
  <c r="K106" i="64"/>
  <c r="S105" i="64"/>
  <c r="R105" i="64"/>
  <c r="Q105" i="64"/>
  <c r="P105" i="64"/>
  <c r="O105" i="64"/>
  <c r="N105" i="64"/>
  <c r="M105" i="64"/>
  <c r="L105" i="64"/>
  <c r="K105" i="64"/>
  <c r="S104" i="64"/>
  <c r="R104" i="64"/>
  <c r="Q104" i="64"/>
  <c r="P104" i="64"/>
  <c r="O104" i="64"/>
  <c r="N104" i="64"/>
  <c r="M104" i="64"/>
  <c r="L104" i="64"/>
  <c r="K104" i="64"/>
  <c r="S103" i="64"/>
  <c r="R103" i="64"/>
  <c r="Q103" i="64"/>
  <c r="P103" i="64"/>
  <c r="O103" i="64"/>
  <c r="N103" i="64"/>
  <c r="M103" i="64"/>
  <c r="L103" i="64"/>
  <c r="K103" i="64"/>
  <c r="S102" i="64"/>
  <c r="R102" i="64"/>
  <c r="Q102" i="64"/>
  <c r="P102" i="64"/>
  <c r="O102" i="64"/>
  <c r="N102" i="64"/>
  <c r="M102" i="64"/>
  <c r="L102" i="64"/>
  <c r="K102" i="64"/>
  <c r="S101" i="64"/>
  <c r="R101" i="64"/>
  <c r="Q101" i="64"/>
  <c r="P101" i="64"/>
  <c r="O101" i="64"/>
  <c r="N101" i="64"/>
  <c r="M101" i="64"/>
  <c r="L101" i="64"/>
  <c r="K101" i="64"/>
  <c r="S100" i="64"/>
  <c r="R100" i="64"/>
  <c r="Q100" i="64"/>
  <c r="P100" i="64"/>
  <c r="O100" i="64"/>
  <c r="N100" i="64"/>
  <c r="M100" i="64"/>
  <c r="L100" i="64"/>
  <c r="K100" i="64"/>
  <c r="S99" i="64"/>
  <c r="R99" i="64"/>
  <c r="Q99" i="64"/>
  <c r="P99" i="64"/>
  <c r="O99" i="64"/>
  <c r="N99" i="64"/>
  <c r="M99" i="64"/>
  <c r="L99" i="64"/>
  <c r="K99" i="64"/>
  <c r="S98" i="64"/>
  <c r="R98" i="64"/>
  <c r="Q98" i="64"/>
  <c r="P98" i="64"/>
  <c r="O98" i="64"/>
  <c r="N98" i="64"/>
  <c r="M98" i="64"/>
  <c r="L98" i="64"/>
  <c r="K98" i="64"/>
  <c r="S97" i="64"/>
  <c r="R97" i="64"/>
  <c r="Q97" i="64"/>
  <c r="P97" i="64"/>
  <c r="O97" i="64"/>
  <c r="N97" i="64"/>
  <c r="M97" i="64"/>
  <c r="L97" i="64"/>
  <c r="K97" i="64"/>
  <c r="S96" i="64"/>
  <c r="R96" i="64"/>
  <c r="Q96" i="64"/>
  <c r="P96" i="64"/>
  <c r="O96" i="64"/>
  <c r="N96" i="64"/>
  <c r="M96" i="64"/>
  <c r="L96" i="64"/>
  <c r="K96" i="64"/>
  <c r="S95" i="64"/>
  <c r="R95" i="64"/>
  <c r="Q95" i="64"/>
  <c r="P95" i="64"/>
  <c r="O95" i="64"/>
  <c r="N95" i="64"/>
  <c r="M95" i="64"/>
  <c r="L95" i="64"/>
  <c r="K95" i="64"/>
  <c r="S94" i="64"/>
  <c r="R94" i="64"/>
  <c r="Q94" i="64"/>
  <c r="P94" i="64"/>
  <c r="O94" i="64"/>
  <c r="N94" i="64"/>
  <c r="M94" i="64"/>
  <c r="L94" i="64"/>
  <c r="K94" i="64"/>
  <c r="Z89" i="64"/>
  <c r="J89" i="64"/>
  <c r="A89" i="64"/>
  <c r="Z87" i="64"/>
  <c r="J87" i="64"/>
  <c r="A87" i="64"/>
  <c r="K85" i="64"/>
  <c r="S79" i="64"/>
  <c r="R79" i="64"/>
  <c r="Q79" i="64"/>
  <c r="P79" i="64"/>
  <c r="O79" i="64"/>
  <c r="N79" i="64"/>
  <c r="M79" i="64"/>
  <c r="L79" i="64"/>
  <c r="K79" i="64"/>
  <c r="J79" i="64"/>
  <c r="I79" i="64"/>
  <c r="H79" i="64"/>
  <c r="G79" i="64"/>
  <c r="F79" i="64"/>
  <c r="S78" i="64"/>
  <c r="R78" i="64"/>
  <c r="Q78" i="64"/>
  <c r="P78" i="64"/>
  <c r="O78" i="64"/>
  <c r="N78" i="64"/>
  <c r="M78" i="64"/>
  <c r="L78" i="64"/>
  <c r="K78" i="64"/>
  <c r="J78" i="64"/>
  <c r="I78" i="64"/>
  <c r="H78" i="64"/>
  <c r="G78" i="64"/>
  <c r="F78" i="64"/>
  <c r="T77" i="64"/>
  <c r="S77" i="64"/>
  <c r="R77" i="64"/>
  <c r="Q77" i="64"/>
  <c r="P77" i="64"/>
  <c r="O77" i="64"/>
  <c r="N77" i="64"/>
  <c r="M77" i="64"/>
  <c r="L77" i="64"/>
  <c r="K77" i="64"/>
  <c r="J77" i="64"/>
  <c r="I77" i="64"/>
  <c r="H77" i="64"/>
  <c r="G77" i="64"/>
  <c r="F77" i="64"/>
  <c r="S76" i="64"/>
  <c r="R76" i="64"/>
  <c r="Q76" i="64"/>
  <c r="P76" i="64"/>
  <c r="O76" i="64"/>
  <c r="N76" i="64"/>
  <c r="M76" i="64"/>
  <c r="L76" i="64"/>
  <c r="K76" i="64"/>
  <c r="J76" i="64"/>
  <c r="I76" i="64"/>
  <c r="H76" i="64"/>
  <c r="G76" i="64"/>
  <c r="F76" i="64"/>
  <c r="S75" i="64"/>
  <c r="R75" i="64"/>
  <c r="Q75" i="64"/>
  <c r="P75" i="64"/>
  <c r="O75" i="64"/>
  <c r="N75" i="64"/>
  <c r="M75" i="64"/>
  <c r="L75" i="64"/>
  <c r="K75" i="64"/>
  <c r="J75" i="64"/>
  <c r="I75" i="64"/>
  <c r="H75" i="64"/>
  <c r="G75" i="64"/>
  <c r="F75" i="64"/>
  <c r="S74" i="64"/>
  <c r="R74" i="64"/>
  <c r="Q74" i="64"/>
  <c r="P74" i="64"/>
  <c r="O74" i="64"/>
  <c r="N74" i="64"/>
  <c r="M74" i="64"/>
  <c r="L74" i="64"/>
  <c r="K74" i="64"/>
  <c r="J74" i="64"/>
  <c r="I74" i="64"/>
  <c r="H74" i="64"/>
  <c r="G74" i="64"/>
  <c r="F74" i="64"/>
  <c r="T73" i="64"/>
  <c r="S73" i="64"/>
  <c r="R73" i="64"/>
  <c r="Q73" i="64"/>
  <c r="P73" i="64"/>
  <c r="O73" i="64"/>
  <c r="N73" i="64"/>
  <c r="M73" i="64"/>
  <c r="L73" i="64"/>
  <c r="K73" i="64"/>
  <c r="J73" i="64"/>
  <c r="I73" i="64"/>
  <c r="H73" i="64"/>
  <c r="G73" i="64"/>
  <c r="F73" i="64"/>
  <c r="S72" i="64"/>
  <c r="R72" i="64"/>
  <c r="Q72" i="64"/>
  <c r="P72" i="64"/>
  <c r="O72" i="64"/>
  <c r="N72" i="64"/>
  <c r="M72" i="64"/>
  <c r="L72" i="64"/>
  <c r="K72" i="64"/>
  <c r="J72" i="64"/>
  <c r="I72" i="64"/>
  <c r="H72" i="64"/>
  <c r="G72" i="64"/>
  <c r="F72" i="64"/>
  <c r="S71" i="64"/>
  <c r="R71" i="64"/>
  <c r="Q71" i="64"/>
  <c r="P71" i="64"/>
  <c r="O71" i="64"/>
  <c r="N71" i="64"/>
  <c r="M71" i="64"/>
  <c r="L71" i="64"/>
  <c r="K71" i="64"/>
  <c r="J71" i="64"/>
  <c r="I71" i="64"/>
  <c r="H71" i="64"/>
  <c r="G71" i="64"/>
  <c r="F71" i="64"/>
  <c r="S70" i="64"/>
  <c r="R70" i="64"/>
  <c r="Q70" i="64"/>
  <c r="P70" i="64"/>
  <c r="O70" i="64"/>
  <c r="N70" i="64"/>
  <c r="M70" i="64"/>
  <c r="L70" i="64"/>
  <c r="K70" i="64"/>
  <c r="J70" i="64"/>
  <c r="I70" i="64"/>
  <c r="H70" i="64"/>
  <c r="G70" i="64"/>
  <c r="F70" i="64"/>
  <c r="T69" i="64"/>
  <c r="S69" i="64"/>
  <c r="R69" i="64"/>
  <c r="Q69" i="64"/>
  <c r="P69" i="64"/>
  <c r="O69" i="64"/>
  <c r="N69" i="64"/>
  <c r="M69" i="64"/>
  <c r="L69" i="64"/>
  <c r="K69" i="64"/>
  <c r="J69" i="64"/>
  <c r="I69" i="64"/>
  <c r="H69" i="64"/>
  <c r="G69" i="64"/>
  <c r="F69" i="64"/>
  <c r="S68" i="64"/>
  <c r="R68" i="64"/>
  <c r="Q68" i="64"/>
  <c r="P68" i="64"/>
  <c r="O68" i="64"/>
  <c r="N68" i="64"/>
  <c r="M68" i="64"/>
  <c r="L68" i="64"/>
  <c r="K68" i="64"/>
  <c r="J68" i="64"/>
  <c r="I68" i="64"/>
  <c r="H68" i="64"/>
  <c r="G68" i="64"/>
  <c r="F68" i="64"/>
  <c r="S67" i="64"/>
  <c r="R67" i="64"/>
  <c r="Q67" i="64"/>
  <c r="P67" i="64"/>
  <c r="O67" i="64"/>
  <c r="N67" i="64"/>
  <c r="M67" i="64"/>
  <c r="L67" i="64"/>
  <c r="K67" i="64"/>
  <c r="J67" i="64"/>
  <c r="I67" i="64"/>
  <c r="H67" i="64"/>
  <c r="G67" i="64"/>
  <c r="F67" i="64"/>
  <c r="S66" i="64"/>
  <c r="R66" i="64"/>
  <c r="Q66" i="64"/>
  <c r="P66" i="64"/>
  <c r="O66" i="64"/>
  <c r="N66" i="64"/>
  <c r="M66" i="64"/>
  <c r="L66" i="64"/>
  <c r="K66" i="64"/>
  <c r="J66" i="64"/>
  <c r="I66" i="64"/>
  <c r="H66" i="64"/>
  <c r="G66" i="64"/>
  <c r="F66" i="64"/>
  <c r="T65" i="64"/>
  <c r="S65" i="64"/>
  <c r="R65" i="64"/>
  <c r="Q65" i="64"/>
  <c r="P65" i="64"/>
  <c r="O65" i="64"/>
  <c r="N65" i="64"/>
  <c r="M65" i="64"/>
  <c r="L65" i="64"/>
  <c r="K65" i="64"/>
  <c r="J65" i="64"/>
  <c r="I65" i="64"/>
  <c r="H65" i="64"/>
  <c r="G65" i="64"/>
  <c r="F65" i="64"/>
  <c r="S64" i="64"/>
  <c r="R64" i="64"/>
  <c r="Q64" i="64"/>
  <c r="P64" i="64"/>
  <c r="O64" i="64"/>
  <c r="N64" i="64"/>
  <c r="M64" i="64"/>
  <c r="L64" i="64"/>
  <c r="K64" i="64"/>
  <c r="J64" i="64"/>
  <c r="I64" i="64"/>
  <c r="H64" i="64"/>
  <c r="G64" i="64"/>
  <c r="F64" i="64"/>
  <c r="S63" i="64"/>
  <c r="R63" i="64"/>
  <c r="Q63" i="64"/>
  <c r="P63" i="64"/>
  <c r="O63" i="64"/>
  <c r="N63" i="64"/>
  <c r="M63" i="64"/>
  <c r="L63" i="64"/>
  <c r="K63" i="64"/>
  <c r="J63" i="64"/>
  <c r="I63" i="64"/>
  <c r="H63" i="64"/>
  <c r="G63" i="64"/>
  <c r="F63" i="64"/>
  <c r="S62" i="64"/>
  <c r="R62" i="64"/>
  <c r="Q62" i="64"/>
  <c r="P62" i="64"/>
  <c r="O62" i="64"/>
  <c r="N62" i="64"/>
  <c r="M62" i="64"/>
  <c r="L62" i="64"/>
  <c r="K62" i="64"/>
  <c r="J62" i="64"/>
  <c r="I62" i="64"/>
  <c r="H62" i="64"/>
  <c r="G62" i="64"/>
  <c r="F62" i="64"/>
  <c r="T61" i="64"/>
  <c r="S61" i="64"/>
  <c r="R61" i="64"/>
  <c r="Q61" i="64"/>
  <c r="P61" i="64"/>
  <c r="O61" i="64"/>
  <c r="N61" i="64"/>
  <c r="M61" i="64"/>
  <c r="L61" i="64"/>
  <c r="K61" i="64"/>
  <c r="J61" i="64"/>
  <c r="I61" i="64"/>
  <c r="H61" i="64"/>
  <c r="G61" i="64"/>
  <c r="F61" i="64"/>
  <c r="S60" i="64"/>
  <c r="R60" i="64"/>
  <c r="Q60" i="64"/>
  <c r="P60" i="64"/>
  <c r="O60" i="64"/>
  <c r="N60" i="64"/>
  <c r="M60" i="64"/>
  <c r="L60" i="64"/>
  <c r="K60" i="64"/>
  <c r="J60" i="64"/>
  <c r="I60" i="64"/>
  <c r="H60" i="64"/>
  <c r="G60" i="64"/>
  <c r="F60" i="64"/>
  <c r="S59" i="64"/>
  <c r="R59" i="64"/>
  <c r="Q59" i="64"/>
  <c r="P59" i="64"/>
  <c r="O59" i="64"/>
  <c r="N59" i="64"/>
  <c r="M59" i="64"/>
  <c r="L59" i="64"/>
  <c r="K59" i="64"/>
  <c r="J59" i="64"/>
  <c r="I59" i="64"/>
  <c r="H59" i="64"/>
  <c r="G59" i="64"/>
  <c r="F59" i="64"/>
  <c r="Z54" i="64"/>
  <c r="J54" i="64"/>
  <c r="A54" i="64"/>
  <c r="Z52" i="64"/>
  <c r="J52" i="64"/>
  <c r="A52" i="64"/>
  <c r="K50" i="64"/>
  <c r="S48" i="64"/>
  <c r="R48" i="64"/>
  <c r="Q48" i="64"/>
  <c r="P48" i="64"/>
  <c r="O48" i="64"/>
  <c r="N48" i="64"/>
  <c r="M48" i="64"/>
  <c r="L48" i="64"/>
  <c r="K48" i="64"/>
  <c r="J48" i="64"/>
  <c r="I48" i="64"/>
  <c r="H48" i="64"/>
  <c r="G48" i="64"/>
  <c r="F48" i="64"/>
  <c r="E48" i="64"/>
  <c r="D48" i="64"/>
  <c r="S47" i="64"/>
  <c r="R47" i="64"/>
  <c r="Q47" i="64"/>
  <c r="P47" i="64"/>
  <c r="O47" i="64"/>
  <c r="N47" i="64"/>
  <c r="M47" i="64"/>
  <c r="L47" i="64"/>
  <c r="K47" i="64"/>
  <c r="J47" i="64"/>
  <c r="I47" i="64"/>
  <c r="H47" i="64"/>
  <c r="G47" i="64"/>
  <c r="F47" i="64"/>
  <c r="E47" i="64"/>
  <c r="D47" i="64"/>
  <c r="S46" i="64"/>
  <c r="R46" i="64"/>
  <c r="Q46" i="64"/>
  <c r="P46" i="64"/>
  <c r="O46" i="64"/>
  <c r="N46" i="64"/>
  <c r="M46" i="64"/>
  <c r="L46" i="64"/>
  <c r="K46" i="64"/>
  <c r="J46" i="64"/>
  <c r="I46" i="64"/>
  <c r="H46" i="64"/>
  <c r="G46" i="64"/>
  <c r="F46" i="64"/>
  <c r="E46" i="64"/>
  <c r="D46" i="64"/>
  <c r="S45" i="64"/>
  <c r="R45" i="64"/>
  <c r="Q45" i="64"/>
  <c r="P45" i="64"/>
  <c r="O45" i="64"/>
  <c r="N45" i="64"/>
  <c r="M45" i="64"/>
  <c r="L45" i="64"/>
  <c r="K45" i="64"/>
  <c r="J45" i="64"/>
  <c r="I45" i="64"/>
  <c r="H45" i="64"/>
  <c r="G45" i="64"/>
  <c r="F45" i="64"/>
  <c r="E45" i="64"/>
  <c r="D45" i="64"/>
  <c r="AJ44" i="64"/>
  <c r="AI44" i="64"/>
  <c r="AH44" i="64"/>
  <c r="AG44" i="64"/>
  <c r="AF44" i="64"/>
  <c r="AE44" i="64"/>
  <c r="AD44" i="64"/>
  <c r="AC44" i="64"/>
  <c r="AB44" i="64"/>
  <c r="AI43" i="64"/>
  <c r="AH43" i="64"/>
  <c r="AG43" i="64"/>
  <c r="AF43" i="64"/>
  <c r="AE43" i="64"/>
  <c r="AD43" i="64"/>
  <c r="AC43" i="64"/>
  <c r="AB43" i="64"/>
  <c r="T113" i="64"/>
  <c r="AJ42" i="64"/>
  <c r="AI42" i="64"/>
  <c r="AH42" i="64"/>
  <c r="AG42" i="64"/>
  <c r="AF42" i="64"/>
  <c r="AE42" i="64"/>
  <c r="AD42" i="64"/>
  <c r="AC42" i="64"/>
  <c r="AB42" i="64"/>
  <c r="AI41" i="64"/>
  <c r="AH41" i="64"/>
  <c r="AG41" i="64"/>
  <c r="AF41" i="64"/>
  <c r="AE41" i="64"/>
  <c r="AD41" i="64"/>
  <c r="AC41" i="64"/>
  <c r="AB41" i="64"/>
  <c r="AJ40" i="64"/>
  <c r="AI40" i="64"/>
  <c r="AH40" i="64"/>
  <c r="AG40" i="64"/>
  <c r="AF40" i="64"/>
  <c r="AE40" i="64"/>
  <c r="AD40" i="64"/>
  <c r="AC40" i="64"/>
  <c r="AB40" i="64"/>
  <c r="AI39" i="64"/>
  <c r="AH39" i="64"/>
  <c r="AG39" i="64"/>
  <c r="AF39" i="64"/>
  <c r="AE39" i="64"/>
  <c r="AD39" i="64"/>
  <c r="AC39" i="64"/>
  <c r="AB39" i="64"/>
  <c r="T109" i="64"/>
  <c r="AJ38" i="64"/>
  <c r="AI38" i="64"/>
  <c r="AH38" i="64"/>
  <c r="AG38" i="64"/>
  <c r="AF38" i="64"/>
  <c r="AE38" i="64"/>
  <c r="AD38" i="64"/>
  <c r="AC38" i="64"/>
  <c r="AB38" i="64"/>
  <c r="AI37" i="64"/>
  <c r="AH37" i="64"/>
  <c r="AG37" i="64"/>
  <c r="AF37" i="64"/>
  <c r="AE37" i="64"/>
  <c r="AD37" i="64"/>
  <c r="AC37" i="64"/>
  <c r="AB37" i="64"/>
  <c r="T107" i="64"/>
  <c r="AJ36" i="64"/>
  <c r="AI36" i="64"/>
  <c r="AH36" i="64"/>
  <c r="AG36" i="64"/>
  <c r="AF36" i="64"/>
  <c r="AE36" i="64"/>
  <c r="AD36" i="64"/>
  <c r="AC36" i="64"/>
  <c r="AB36" i="64"/>
  <c r="AI35" i="64"/>
  <c r="AH35" i="64"/>
  <c r="AG35" i="64"/>
  <c r="AF35" i="64"/>
  <c r="AE35" i="64"/>
  <c r="AD35" i="64"/>
  <c r="AC35" i="64"/>
  <c r="AB35" i="64"/>
  <c r="T105" i="64"/>
  <c r="AJ34" i="64"/>
  <c r="AI34" i="64"/>
  <c r="AH34" i="64"/>
  <c r="AG34" i="64"/>
  <c r="AF34" i="64"/>
  <c r="AE34" i="64"/>
  <c r="AD34" i="64"/>
  <c r="AC34" i="64"/>
  <c r="AB34" i="64"/>
  <c r="T104" i="64"/>
  <c r="AI33" i="64"/>
  <c r="AH33" i="64"/>
  <c r="AG33" i="64"/>
  <c r="AF33" i="64"/>
  <c r="AE33" i="64"/>
  <c r="AD33" i="64"/>
  <c r="AC33" i="64"/>
  <c r="AB33" i="64"/>
  <c r="T103" i="64"/>
  <c r="AJ32" i="64"/>
  <c r="AI32" i="64"/>
  <c r="AH32" i="64"/>
  <c r="AG32" i="64"/>
  <c r="AF32" i="64"/>
  <c r="AE32" i="64"/>
  <c r="AD32" i="64"/>
  <c r="AC32" i="64"/>
  <c r="AB32" i="64"/>
  <c r="T67" i="64"/>
  <c r="AI31" i="64"/>
  <c r="AH31" i="64"/>
  <c r="AG31" i="64"/>
  <c r="AF31" i="64"/>
  <c r="AE31" i="64"/>
  <c r="AD31" i="64"/>
  <c r="AC31" i="64"/>
  <c r="AB31" i="64"/>
  <c r="T101" i="64"/>
  <c r="AJ30" i="64"/>
  <c r="AI30" i="64"/>
  <c r="AH30" i="64"/>
  <c r="AG30" i="64"/>
  <c r="AF30" i="64"/>
  <c r="AE30" i="64"/>
  <c r="AD30" i="64"/>
  <c r="AC30" i="64"/>
  <c r="AB30" i="64"/>
  <c r="T100" i="64"/>
  <c r="AI29" i="64"/>
  <c r="AH29" i="64"/>
  <c r="AG29" i="64"/>
  <c r="AF29" i="64"/>
  <c r="AE29" i="64"/>
  <c r="AD29" i="64"/>
  <c r="AC29" i="64"/>
  <c r="AB29" i="64"/>
  <c r="T99" i="64"/>
  <c r="AJ28" i="64"/>
  <c r="AI28" i="64"/>
  <c r="AH28" i="64"/>
  <c r="AG28" i="64"/>
  <c r="AF28" i="64"/>
  <c r="AE28" i="64"/>
  <c r="AD28" i="64"/>
  <c r="AC28" i="64"/>
  <c r="AB28" i="64"/>
  <c r="T63" i="64"/>
  <c r="AI27" i="64"/>
  <c r="AH27" i="64"/>
  <c r="AG27" i="64"/>
  <c r="AF27" i="64"/>
  <c r="AE27" i="64"/>
  <c r="AD27" i="64"/>
  <c r="AC27" i="64"/>
  <c r="AB27" i="64"/>
  <c r="T97" i="64"/>
  <c r="AJ26" i="64"/>
  <c r="AI26" i="64"/>
  <c r="AH26" i="64"/>
  <c r="AG26" i="64"/>
  <c r="AF26" i="64"/>
  <c r="AE26" i="64"/>
  <c r="AD26" i="64"/>
  <c r="AC26" i="64"/>
  <c r="AB26" i="64"/>
  <c r="AI25" i="64"/>
  <c r="AH25" i="64"/>
  <c r="AG25" i="64"/>
  <c r="AF25" i="64"/>
  <c r="AE25" i="64"/>
  <c r="AD25" i="64"/>
  <c r="AC25" i="64"/>
  <c r="AB25" i="64"/>
  <c r="AJ24" i="64"/>
  <c r="AI24" i="64"/>
  <c r="AH24" i="64"/>
  <c r="AG24" i="64"/>
  <c r="AF24" i="64"/>
  <c r="AE24" i="64"/>
  <c r="AD24" i="64"/>
  <c r="AC24" i="64"/>
  <c r="AB24" i="64"/>
  <c r="T46" i="64"/>
  <c r="E22" i="64"/>
  <c r="F22" i="64" s="1"/>
  <c r="G22" i="64" s="1"/>
  <c r="H22" i="64" s="1"/>
  <c r="I22" i="64" s="1"/>
  <c r="Z19" i="64"/>
  <c r="J19" i="64"/>
  <c r="A19" i="64"/>
  <c r="Z17" i="64"/>
  <c r="J17" i="64"/>
  <c r="A17" i="64"/>
  <c r="K15" i="64"/>
  <c r="Z5" i="64"/>
  <c r="A4" i="64"/>
  <c r="A18" i="64" s="1"/>
  <c r="Z3" i="64"/>
  <c r="A2" i="64"/>
  <c r="A86" i="64" s="1"/>
  <c r="K1" i="64"/>
  <c r="J1" i="64"/>
  <c r="J85" i="64" s="1"/>
  <c r="I1" i="64"/>
  <c r="I85" i="64" s="1"/>
  <c r="B1" i="64"/>
  <c r="B85" i="64" s="1"/>
  <c r="A1" i="64"/>
  <c r="A15" i="64" s="1"/>
  <c r="S114" i="63"/>
  <c r="R114" i="63"/>
  <c r="Q114" i="63"/>
  <c r="P114" i="63"/>
  <c r="O114" i="63"/>
  <c r="N114" i="63"/>
  <c r="M114" i="63"/>
  <c r="L114" i="63"/>
  <c r="K114" i="63"/>
  <c r="T113" i="63"/>
  <c r="S113" i="63"/>
  <c r="R113" i="63"/>
  <c r="Q113" i="63"/>
  <c r="P113" i="63"/>
  <c r="O113" i="63"/>
  <c r="N113" i="63"/>
  <c r="M113" i="63"/>
  <c r="L113" i="63"/>
  <c r="K113" i="63"/>
  <c r="S112" i="63"/>
  <c r="R112" i="63"/>
  <c r="Q112" i="63"/>
  <c r="P112" i="63"/>
  <c r="O112" i="63"/>
  <c r="N112" i="63"/>
  <c r="M112" i="63"/>
  <c r="L112" i="63"/>
  <c r="K112" i="63"/>
  <c r="T111" i="63"/>
  <c r="S111" i="63"/>
  <c r="R111" i="63"/>
  <c r="Q111" i="63"/>
  <c r="P111" i="63"/>
  <c r="O111" i="63"/>
  <c r="N111" i="63"/>
  <c r="M111" i="63"/>
  <c r="L111" i="63"/>
  <c r="K111" i="63"/>
  <c r="S110" i="63"/>
  <c r="R110" i="63"/>
  <c r="Q110" i="63"/>
  <c r="P110" i="63"/>
  <c r="O110" i="63"/>
  <c r="N110" i="63"/>
  <c r="M110" i="63"/>
  <c r="L110" i="63"/>
  <c r="K110" i="63"/>
  <c r="T109" i="63"/>
  <c r="S109" i="63"/>
  <c r="R109" i="63"/>
  <c r="Q109" i="63"/>
  <c r="P109" i="63"/>
  <c r="O109" i="63"/>
  <c r="N109" i="63"/>
  <c r="M109" i="63"/>
  <c r="L109" i="63"/>
  <c r="K109" i="63"/>
  <c r="S108" i="63"/>
  <c r="R108" i="63"/>
  <c r="Q108" i="63"/>
  <c r="P108" i="63"/>
  <c r="O108" i="63"/>
  <c r="N108" i="63"/>
  <c r="M108" i="63"/>
  <c r="L108" i="63"/>
  <c r="K108" i="63"/>
  <c r="T107" i="63"/>
  <c r="S107" i="63"/>
  <c r="R107" i="63"/>
  <c r="Q107" i="63"/>
  <c r="P107" i="63"/>
  <c r="O107" i="63"/>
  <c r="N107" i="63"/>
  <c r="M107" i="63"/>
  <c r="L107" i="63"/>
  <c r="K107" i="63"/>
  <c r="S106" i="63"/>
  <c r="R106" i="63"/>
  <c r="Q106" i="63"/>
  <c r="P106" i="63"/>
  <c r="O106" i="63"/>
  <c r="N106" i="63"/>
  <c r="M106" i="63"/>
  <c r="L106" i="63"/>
  <c r="K106" i="63"/>
  <c r="T105" i="63"/>
  <c r="S105" i="63"/>
  <c r="R105" i="63"/>
  <c r="Q105" i="63"/>
  <c r="P105" i="63"/>
  <c r="O105" i="63"/>
  <c r="N105" i="63"/>
  <c r="M105" i="63"/>
  <c r="L105" i="63"/>
  <c r="K105" i="63"/>
  <c r="S104" i="63"/>
  <c r="R104" i="63"/>
  <c r="Q104" i="63"/>
  <c r="P104" i="63"/>
  <c r="O104" i="63"/>
  <c r="N104" i="63"/>
  <c r="M104" i="63"/>
  <c r="L104" i="63"/>
  <c r="K104" i="63"/>
  <c r="T103" i="63"/>
  <c r="S103" i="63"/>
  <c r="R103" i="63"/>
  <c r="Q103" i="63"/>
  <c r="P103" i="63"/>
  <c r="O103" i="63"/>
  <c r="N103" i="63"/>
  <c r="M103" i="63"/>
  <c r="L103" i="63"/>
  <c r="K103" i="63"/>
  <c r="S102" i="63"/>
  <c r="R102" i="63"/>
  <c r="Q102" i="63"/>
  <c r="P102" i="63"/>
  <c r="O102" i="63"/>
  <c r="N102" i="63"/>
  <c r="M102" i="63"/>
  <c r="L102" i="63"/>
  <c r="K102" i="63"/>
  <c r="T101" i="63"/>
  <c r="S101" i="63"/>
  <c r="R101" i="63"/>
  <c r="Q101" i="63"/>
  <c r="P101" i="63"/>
  <c r="O101" i="63"/>
  <c r="N101" i="63"/>
  <c r="M101" i="63"/>
  <c r="L101" i="63"/>
  <c r="K101" i="63"/>
  <c r="S100" i="63"/>
  <c r="R100" i="63"/>
  <c r="Q100" i="63"/>
  <c r="P100" i="63"/>
  <c r="O100" i="63"/>
  <c r="N100" i="63"/>
  <c r="M100" i="63"/>
  <c r="L100" i="63"/>
  <c r="K100" i="63"/>
  <c r="T99" i="63"/>
  <c r="S99" i="63"/>
  <c r="R99" i="63"/>
  <c r="Q99" i="63"/>
  <c r="P99" i="63"/>
  <c r="O99" i="63"/>
  <c r="N99" i="63"/>
  <c r="M99" i="63"/>
  <c r="L99" i="63"/>
  <c r="K99" i="63"/>
  <c r="S98" i="63"/>
  <c r="R98" i="63"/>
  <c r="Q98" i="63"/>
  <c r="P98" i="63"/>
  <c r="O98" i="63"/>
  <c r="N98" i="63"/>
  <c r="M98" i="63"/>
  <c r="L98" i="63"/>
  <c r="K98" i="63"/>
  <c r="T97" i="63"/>
  <c r="S97" i="63"/>
  <c r="R97" i="63"/>
  <c r="Q97" i="63"/>
  <c r="P97" i="63"/>
  <c r="O97" i="63"/>
  <c r="N97" i="63"/>
  <c r="M97" i="63"/>
  <c r="L97" i="63"/>
  <c r="K97" i="63"/>
  <c r="S96" i="63"/>
  <c r="R96" i="63"/>
  <c r="Q96" i="63"/>
  <c r="P96" i="63"/>
  <c r="O96" i="63"/>
  <c r="N96" i="63"/>
  <c r="M96" i="63"/>
  <c r="L96" i="63"/>
  <c r="K96" i="63"/>
  <c r="T95" i="63"/>
  <c r="S95" i="63"/>
  <c r="R95" i="63"/>
  <c r="Q95" i="63"/>
  <c r="P95" i="63"/>
  <c r="O95" i="63"/>
  <c r="N95" i="63"/>
  <c r="M95" i="63"/>
  <c r="L95" i="63"/>
  <c r="K95" i="63"/>
  <c r="S94" i="63"/>
  <c r="R94" i="63"/>
  <c r="Q94" i="63"/>
  <c r="P94" i="63"/>
  <c r="O94" i="63"/>
  <c r="N94" i="63"/>
  <c r="M94" i="63"/>
  <c r="L94" i="63"/>
  <c r="K94" i="63"/>
  <c r="Z89" i="63"/>
  <c r="J89" i="63"/>
  <c r="A89" i="63"/>
  <c r="Z87" i="63"/>
  <c r="J87" i="63"/>
  <c r="A87" i="63"/>
  <c r="K85" i="63"/>
  <c r="T79" i="63"/>
  <c r="S79" i="63"/>
  <c r="R79" i="63"/>
  <c r="Q79" i="63"/>
  <c r="P79" i="63"/>
  <c r="O79" i="63"/>
  <c r="N79" i="63"/>
  <c r="M79" i="63"/>
  <c r="L79" i="63"/>
  <c r="K79" i="63"/>
  <c r="J79" i="63"/>
  <c r="I79" i="63"/>
  <c r="H79" i="63"/>
  <c r="G79" i="63"/>
  <c r="F79" i="63"/>
  <c r="T78" i="63"/>
  <c r="S78" i="63"/>
  <c r="R78" i="63"/>
  <c r="Q78" i="63"/>
  <c r="P78" i="63"/>
  <c r="O78" i="63"/>
  <c r="N78" i="63"/>
  <c r="M78" i="63"/>
  <c r="L78" i="63"/>
  <c r="K78" i="63"/>
  <c r="J78" i="63"/>
  <c r="I78" i="63"/>
  <c r="H78" i="63"/>
  <c r="G78" i="63"/>
  <c r="F78" i="63"/>
  <c r="S77" i="63"/>
  <c r="R77" i="63"/>
  <c r="Q77" i="63"/>
  <c r="P77" i="63"/>
  <c r="O77" i="63"/>
  <c r="N77" i="63"/>
  <c r="M77" i="63"/>
  <c r="L77" i="63"/>
  <c r="K77" i="63"/>
  <c r="J77" i="63"/>
  <c r="I77" i="63"/>
  <c r="H77" i="63"/>
  <c r="G77" i="63"/>
  <c r="F77" i="63"/>
  <c r="S76" i="63"/>
  <c r="R76" i="63"/>
  <c r="Q76" i="63"/>
  <c r="P76" i="63"/>
  <c r="O76" i="63"/>
  <c r="N76" i="63"/>
  <c r="M76" i="63"/>
  <c r="L76" i="63"/>
  <c r="K76" i="63"/>
  <c r="J76" i="63"/>
  <c r="I76" i="63"/>
  <c r="H76" i="63"/>
  <c r="G76" i="63"/>
  <c r="F76" i="63"/>
  <c r="T75" i="63"/>
  <c r="S75" i="63"/>
  <c r="R75" i="63"/>
  <c r="Q75" i="63"/>
  <c r="P75" i="63"/>
  <c r="O75" i="63"/>
  <c r="N75" i="63"/>
  <c r="M75" i="63"/>
  <c r="L75" i="63"/>
  <c r="K75" i="63"/>
  <c r="J75" i="63"/>
  <c r="I75" i="63"/>
  <c r="H75" i="63"/>
  <c r="G75" i="63"/>
  <c r="F75" i="63"/>
  <c r="T74" i="63"/>
  <c r="S74" i="63"/>
  <c r="R74" i="63"/>
  <c r="Q74" i="63"/>
  <c r="P74" i="63"/>
  <c r="O74" i="63"/>
  <c r="N74" i="63"/>
  <c r="M74" i="63"/>
  <c r="L74" i="63"/>
  <c r="K74" i="63"/>
  <c r="J74" i="63"/>
  <c r="I74" i="63"/>
  <c r="H74" i="63"/>
  <c r="G74" i="63"/>
  <c r="F74" i="63"/>
  <c r="S73" i="63"/>
  <c r="R73" i="63"/>
  <c r="Q73" i="63"/>
  <c r="P73" i="63"/>
  <c r="O73" i="63"/>
  <c r="N73" i="63"/>
  <c r="M73" i="63"/>
  <c r="L73" i="63"/>
  <c r="K73" i="63"/>
  <c r="J73" i="63"/>
  <c r="I73" i="63"/>
  <c r="H73" i="63"/>
  <c r="G73" i="63"/>
  <c r="F73" i="63"/>
  <c r="S72" i="63"/>
  <c r="R72" i="63"/>
  <c r="Q72" i="63"/>
  <c r="P72" i="63"/>
  <c r="O72" i="63"/>
  <c r="N72" i="63"/>
  <c r="M72" i="63"/>
  <c r="L72" i="63"/>
  <c r="K72" i="63"/>
  <c r="J72" i="63"/>
  <c r="I72" i="63"/>
  <c r="H72" i="63"/>
  <c r="G72" i="63"/>
  <c r="F72" i="63"/>
  <c r="T71" i="63"/>
  <c r="S71" i="63"/>
  <c r="R71" i="63"/>
  <c r="Q71" i="63"/>
  <c r="P71" i="63"/>
  <c r="O71" i="63"/>
  <c r="N71" i="63"/>
  <c r="M71" i="63"/>
  <c r="L71" i="63"/>
  <c r="K71" i="63"/>
  <c r="J71" i="63"/>
  <c r="I71" i="63"/>
  <c r="H71" i="63"/>
  <c r="G71" i="63"/>
  <c r="F71" i="63"/>
  <c r="T70" i="63"/>
  <c r="S70" i="63"/>
  <c r="R70" i="63"/>
  <c r="Q70" i="63"/>
  <c r="P70" i="63"/>
  <c r="O70" i="63"/>
  <c r="N70" i="63"/>
  <c r="M70" i="63"/>
  <c r="L70" i="63"/>
  <c r="K70" i="63"/>
  <c r="J70" i="63"/>
  <c r="I70" i="63"/>
  <c r="H70" i="63"/>
  <c r="G70" i="63"/>
  <c r="F70" i="63"/>
  <c r="S69" i="63"/>
  <c r="R69" i="63"/>
  <c r="Q69" i="63"/>
  <c r="P69" i="63"/>
  <c r="O69" i="63"/>
  <c r="N69" i="63"/>
  <c r="M69" i="63"/>
  <c r="L69" i="63"/>
  <c r="K69" i="63"/>
  <c r="J69" i="63"/>
  <c r="I69" i="63"/>
  <c r="H69" i="63"/>
  <c r="G69" i="63"/>
  <c r="F69" i="63"/>
  <c r="S68" i="63"/>
  <c r="R68" i="63"/>
  <c r="Q68" i="63"/>
  <c r="P68" i="63"/>
  <c r="O68" i="63"/>
  <c r="N68" i="63"/>
  <c r="M68" i="63"/>
  <c r="L68" i="63"/>
  <c r="K68" i="63"/>
  <c r="J68" i="63"/>
  <c r="I68" i="63"/>
  <c r="H68" i="63"/>
  <c r="G68" i="63"/>
  <c r="F68" i="63"/>
  <c r="T67" i="63"/>
  <c r="S67" i="63"/>
  <c r="R67" i="63"/>
  <c r="Q67" i="63"/>
  <c r="P67" i="63"/>
  <c r="O67" i="63"/>
  <c r="N67" i="63"/>
  <c r="M67" i="63"/>
  <c r="L67" i="63"/>
  <c r="K67" i="63"/>
  <c r="J67" i="63"/>
  <c r="I67" i="63"/>
  <c r="H67" i="63"/>
  <c r="G67" i="63"/>
  <c r="F67" i="63"/>
  <c r="T66" i="63"/>
  <c r="S66" i="63"/>
  <c r="R66" i="63"/>
  <c r="Q66" i="63"/>
  <c r="P66" i="63"/>
  <c r="O66" i="63"/>
  <c r="N66" i="63"/>
  <c r="M66" i="63"/>
  <c r="L66" i="63"/>
  <c r="K66" i="63"/>
  <c r="J66" i="63"/>
  <c r="I66" i="63"/>
  <c r="H66" i="63"/>
  <c r="G66" i="63"/>
  <c r="F66" i="63"/>
  <c r="S65" i="63"/>
  <c r="R65" i="63"/>
  <c r="Q65" i="63"/>
  <c r="P65" i="63"/>
  <c r="O65" i="63"/>
  <c r="N65" i="63"/>
  <c r="M65" i="63"/>
  <c r="L65" i="63"/>
  <c r="K65" i="63"/>
  <c r="J65" i="63"/>
  <c r="I65" i="63"/>
  <c r="H65" i="63"/>
  <c r="G65" i="63"/>
  <c r="F65" i="63"/>
  <c r="S64" i="63"/>
  <c r="R64" i="63"/>
  <c r="Q64" i="63"/>
  <c r="P64" i="63"/>
  <c r="O64" i="63"/>
  <c r="N64" i="63"/>
  <c r="M64" i="63"/>
  <c r="L64" i="63"/>
  <c r="K64" i="63"/>
  <c r="J64" i="63"/>
  <c r="I64" i="63"/>
  <c r="H64" i="63"/>
  <c r="G64" i="63"/>
  <c r="F64" i="63"/>
  <c r="T63" i="63"/>
  <c r="S63" i="63"/>
  <c r="R63" i="63"/>
  <c r="Q63" i="63"/>
  <c r="P63" i="63"/>
  <c r="O63" i="63"/>
  <c r="N63" i="63"/>
  <c r="M63" i="63"/>
  <c r="L63" i="63"/>
  <c r="K63" i="63"/>
  <c r="J63" i="63"/>
  <c r="I63" i="63"/>
  <c r="H63" i="63"/>
  <c r="G63" i="63"/>
  <c r="F63" i="63"/>
  <c r="T62" i="63"/>
  <c r="S62" i="63"/>
  <c r="R62" i="63"/>
  <c r="Q62" i="63"/>
  <c r="P62" i="63"/>
  <c r="O62" i="63"/>
  <c r="N62" i="63"/>
  <c r="M62" i="63"/>
  <c r="L62" i="63"/>
  <c r="K62" i="63"/>
  <c r="J62" i="63"/>
  <c r="I62" i="63"/>
  <c r="H62" i="63"/>
  <c r="G62" i="63"/>
  <c r="F62" i="63"/>
  <c r="S61" i="63"/>
  <c r="R61" i="63"/>
  <c r="Q61" i="63"/>
  <c r="P61" i="63"/>
  <c r="O61" i="63"/>
  <c r="N61" i="63"/>
  <c r="M61" i="63"/>
  <c r="L61" i="63"/>
  <c r="K61" i="63"/>
  <c r="J61" i="63"/>
  <c r="I61" i="63"/>
  <c r="H61" i="63"/>
  <c r="G61" i="63"/>
  <c r="F61" i="63"/>
  <c r="S60" i="63"/>
  <c r="R60" i="63"/>
  <c r="Q60" i="63"/>
  <c r="P60" i="63"/>
  <c r="O60" i="63"/>
  <c r="N60" i="63"/>
  <c r="M60" i="63"/>
  <c r="L60" i="63"/>
  <c r="K60" i="63"/>
  <c r="J60" i="63"/>
  <c r="I60" i="63"/>
  <c r="H60" i="63"/>
  <c r="G60" i="63"/>
  <c r="F60" i="63"/>
  <c r="T59" i="63"/>
  <c r="S59" i="63"/>
  <c r="R59" i="63"/>
  <c r="Q59" i="63"/>
  <c r="P59" i="63"/>
  <c r="O59" i="63"/>
  <c r="N59" i="63"/>
  <c r="M59" i="63"/>
  <c r="L59" i="63"/>
  <c r="K59" i="63"/>
  <c r="J59" i="63"/>
  <c r="I59" i="63"/>
  <c r="H59" i="63"/>
  <c r="G59" i="63"/>
  <c r="F59" i="63"/>
  <c r="Z54" i="63"/>
  <c r="J54" i="63"/>
  <c r="A54" i="63"/>
  <c r="Z52" i="63"/>
  <c r="J52" i="63"/>
  <c r="A52" i="63"/>
  <c r="K50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S47" i="63"/>
  <c r="R47" i="63"/>
  <c r="Q47" i="63"/>
  <c r="P47" i="63"/>
  <c r="O47" i="63"/>
  <c r="N47" i="63"/>
  <c r="M47" i="63"/>
  <c r="L47" i="63"/>
  <c r="K47" i="63"/>
  <c r="J47" i="63"/>
  <c r="I47" i="63"/>
  <c r="H47" i="63"/>
  <c r="G47" i="63"/>
  <c r="F47" i="63"/>
  <c r="E47" i="63"/>
  <c r="D47" i="63"/>
  <c r="S46" i="63"/>
  <c r="R46" i="63"/>
  <c r="Q46" i="63"/>
  <c r="P46" i="63"/>
  <c r="O46" i="63"/>
  <c r="N46" i="63"/>
  <c r="M46" i="63"/>
  <c r="L46" i="63"/>
  <c r="K46" i="63"/>
  <c r="J46" i="63"/>
  <c r="I46" i="63"/>
  <c r="H46" i="63"/>
  <c r="G46" i="63"/>
  <c r="F46" i="63"/>
  <c r="E46" i="63"/>
  <c r="D46" i="63"/>
  <c r="S45" i="63"/>
  <c r="R45" i="63"/>
  <c r="Q45" i="63"/>
  <c r="P45" i="63"/>
  <c r="O45" i="63"/>
  <c r="N45" i="63"/>
  <c r="M45" i="63"/>
  <c r="L45" i="63"/>
  <c r="K45" i="63"/>
  <c r="J45" i="63"/>
  <c r="I45" i="63"/>
  <c r="H45" i="63"/>
  <c r="G45" i="63"/>
  <c r="F45" i="63"/>
  <c r="E45" i="63"/>
  <c r="D45" i="63"/>
  <c r="AI44" i="63"/>
  <c r="AH44" i="63"/>
  <c r="AG44" i="63"/>
  <c r="AF44" i="63"/>
  <c r="AE44" i="63"/>
  <c r="AD44" i="63"/>
  <c r="AC44" i="63"/>
  <c r="AB44" i="63"/>
  <c r="AJ43" i="63"/>
  <c r="AI43" i="63"/>
  <c r="AH43" i="63"/>
  <c r="AG43" i="63"/>
  <c r="AF43" i="63"/>
  <c r="AE43" i="63"/>
  <c r="AD43" i="63"/>
  <c r="AC43" i="63"/>
  <c r="AB43" i="63"/>
  <c r="AI42" i="63"/>
  <c r="AH42" i="63"/>
  <c r="AG42" i="63"/>
  <c r="AF42" i="63"/>
  <c r="AE42" i="63"/>
  <c r="AD42" i="63"/>
  <c r="AC42" i="63"/>
  <c r="AB42" i="63"/>
  <c r="AJ41" i="63"/>
  <c r="AI41" i="63"/>
  <c r="AH41" i="63"/>
  <c r="AG41" i="63"/>
  <c r="AF41" i="63"/>
  <c r="AE41" i="63"/>
  <c r="AD41" i="63"/>
  <c r="AC41" i="63"/>
  <c r="AB41" i="63"/>
  <c r="T76" i="63"/>
  <c r="AI40" i="63"/>
  <c r="AH40" i="63"/>
  <c r="AG40" i="63"/>
  <c r="AF40" i="63"/>
  <c r="AE40" i="63"/>
  <c r="AD40" i="63"/>
  <c r="AC40" i="63"/>
  <c r="AB40" i="63"/>
  <c r="AJ39" i="63"/>
  <c r="AI39" i="63"/>
  <c r="AH39" i="63"/>
  <c r="AG39" i="63"/>
  <c r="AF39" i="63"/>
  <c r="AE39" i="63"/>
  <c r="AD39" i="63"/>
  <c r="AC39" i="63"/>
  <c r="AB39" i="63"/>
  <c r="AI38" i="63"/>
  <c r="AH38" i="63"/>
  <c r="AG38" i="63"/>
  <c r="AF38" i="63"/>
  <c r="AE38" i="63"/>
  <c r="AD38" i="63"/>
  <c r="AC38" i="63"/>
  <c r="AB38" i="63"/>
  <c r="AJ37" i="63"/>
  <c r="AI37" i="63"/>
  <c r="AH37" i="63"/>
  <c r="AG37" i="63"/>
  <c r="AF37" i="63"/>
  <c r="AE37" i="63"/>
  <c r="AD37" i="63"/>
  <c r="AC37" i="63"/>
  <c r="AB37" i="63"/>
  <c r="T72" i="63"/>
  <c r="AI36" i="63"/>
  <c r="AH36" i="63"/>
  <c r="AG36" i="63"/>
  <c r="AF36" i="63"/>
  <c r="AE36" i="63"/>
  <c r="AD36" i="63"/>
  <c r="AC36" i="63"/>
  <c r="AB36" i="63"/>
  <c r="AJ35" i="63"/>
  <c r="AI35" i="63"/>
  <c r="AH35" i="63"/>
  <c r="AG35" i="63"/>
  <c r="AF35" i="63"/>
  <c r="AE35" i="63"/>
  <c r="AD35" i="63"/>
  <c r="AC35" i="63"/>
  <c r="AB35" i="63"/>
  <c r="AI34" i="63"/>
  <c r="AH34" i="63"/>
  <c r="AG34" i="63"/>
  <c r="AF34" i="63"/>
  <c r="AE34" i="63"/>
  <c r="AD34" i="63"/>
  <c r="AC34" i="63"/>
  <c r="AB34" i="63"/>
  <c r="T104" i="63"/>
  <c r="AJ33" i="63"/>
  <c r="AI33" i="63"/>
  <c r="AH33" i="63"/>
  <c r="AG33" i="63"/>
  <c r="AF33" i="63"/>
  <c r="AE33" i="63"/>
  <c r="AD33" i="63"/>
  <c r="AC33" i="63"/>
  <c r="AB33" i="63"/>
  <c r="T68" i="63"/>
  <c r="AI32" i="63"/>
  <c r="AH32" i="63"/>
  <c r="AG32" i="63"/>
  <c r="AF32" i="63"/>
  <c r="AE32" i="63"/>
  <c r="AD32" i="63"/>
  <c r="AC32" i="63"/>
  <c r="AB32" i="63"/>
  <c r="T102" i="63"/>
  <c r="AJ31" i="63"/>
  <c r="AI31" i="63"/>
  <c r="AH31" i="63"/>
  <c r="AG31" i="63"/>
  <c r="AF31" i="63"/>
  <c r="AE31" i="63"/>
  <c r="AD31" i="63"/>
  <c r="AC31" i="63"/>
  <c r="AB31" i="63"/>
  <c r="AI30" i="63"/>
  <c r="AH30" i="63"/>
  <c r="AG30" i="63"/>
  <c r="AF30" i="63"/>
  <c r="AE30" i="63"/>
  <c r="AD30" i="63"/>
  <c r="AC30" i="63"/>
  <c r="AB30" i="63"/>
  <c r="T100" i="63"/>
  <c r="AJ29" i="63"/>
  <c r="AI29" i="63"/>
  <c r="AH29" i="63"/>
  <c r="AG29" i="63"/>
  <c r="AF29" i="63"/>
  <c r="AE29" i="63"/>
  <c r="AD29" i="63"/>
  <c r="AC29" i="63"/>
  <c r="AB29" i="63"/>
  <c r="T64" i="63"/>
  <c r="AI28" i="63"/>
  <c r="AH28" i="63"/>
  <c r="AG28" i="63"/>
  <c r="AF28" i="63"/>
  <c r="AE28" i="63"/>
  <c r="AD28" i="63"/>
  <c r="AC28" i="63"/>
  <c r="AB28" i="63"/>
  <c r="T98" i="63"/>
  <c r="AJ27" i="63"/>
  <c r="AI27" i="63"/>
  <c r="AH27" i="63"/>
  <c r="AG27" i="63"/>
  <c r="AF27" i="63"/>
  <c r="AE27" i="63"/>
  <c r="AD27" i="63"/>
  <c r="AC27" i="63"/>
  <c r="AB27" i="63"/>
  <c r="AI26" i="63"/>
  <c r="AH26" i="63"/>
  <c r="AG26" i="63"/>
  <c r="AF26" i="63"/>
  <c r="AE26" i="63"/>
  <c r="AD26" i="63"/>
  <c r="AC26" i="63"/>
  <c r="AB26" i="63"/>
  <c r="AJ25" i="63"/>
  <c r="AI25" i="63"/>
  <c r="AH25" i="63"/>
  <c r="AG25" i="63"/>
  <c r="AF25" i="63"/>
  <c r="AE25" i="63"/>
  <c r="AD25" i="63"/>
  <c r="AC25" i="63"/>
  <c r="AB25" i="63"/>
  <c r="T60" i="63"/>
  <c r="AI24" i="63"/>
  <c r="AH24" i="63"/>
  <c r="AG24" i="63"/>
  <c r="AF24" i="63"/>
  <c r="AE24" i="63"/>
  <c r="AD24" i="63"/>
  <c r="AC24" i="63"/>
  <c r="AB24" i="63"/>
  <c r="E22" i="63"/>
  <c r="F22" i="63" s="1"/>
  <c r="G22" i="63" s="1"/>
  <c r="H22" i="63" s="1"/>
  <c r="I22" i="63" s="1"/>
  <c r="Z19" i="63"/>
  <c r="J19" i="63"/>
  <c r="A19" i="63"/>
  <c r="Z17" i="63"/>
  <c r="J17" i="63"/>
  <c r="A17" i="63"/>
  <c r="K15" i="63"/>
  <c r="Z5" i="63"/>
  <c r="A4" i="63"/>
  <c r="A18" i="63" s="1"/>
  <c r="Z3" i="63"/>
  <c r="A2" i="63"/>
  <c r="A16" i="63" s="1"/>
  <c r="K1" i="63"/>
  <c r="J1" i="63"/>
  <c r="J15" i="63" s="1"/>
  <c r="I1" i="63"/>
  <c r="B1" i="63"/>
  <c r="B15" i="63" s="1"/>
  <c r="A1" i="63"/>
  <c r="A85" i="63" s="1"/>
  <c r="L114" i="62"/>
  <c r="K114" i="62"/>
  <c r="M113" i="62"/>
  <c r="L113" i="62"/>
  <c r="K113" i="62"/>
  <c r="L112" i="62"/>
  <c r="K112" i="62"/>
  <c r="L111" i="62"/>
  <c r="K111" i="62"/>
  <c r="L110" i="62"/>
  <c r="K110" i="62"/>
  <c r="M109" i="62"/>
  <c r="L109" i="62"/>
  <c r="K109" i="62"/>
  <c r="S108" i="62"/>
  <c r="L108" i="62"/>
  <c r="K108" i="62"/>
  <c r="L107" i="62"/>
  <c r="K107" i="62"/>
  <c r="L106" i="62"/>
  <c r="K106" i="62"/>
  <c r="L105" i="62"/>
  <c r="K105" i="62"/>
  <c r="L104" i="62"/>
  <c r="K104" i="62"/>
  <c r="L103" i="62"/>
  <c r="K103" i="62"/>
  <c r="L102" i="62"/>
  <c r="K102" i="62"/>
  <c r="L101" i="62"/>
  <c r="K101" i="62"/>
  <c r="L100" i="62"/>
  <c r="K100" i="62"/>
  <c r="L99" i="62"/>
  <c r="K99" i="62"/>
  <c r="L98" i="62"/>
  <c r="K98" i="62"/>
  <c r="L97" i="62"/>
  <c r="K97" i="62"/>
  <c r="L96" i="62"/>
  <c r="K96" i="62"/>
  <c r="L95" i="62"/>
  <c r="K95" i="62"/>
  <c r="L94" i="62"/>
  <c r="K94" i="62"/>
  <c r="Z89" i="62"/>
  <c r="J89" i="62"/>
  <c r="Z87" i="62"/>
  <c r="J87" i="62"/>
  <c r="A87" i="62"/>
  <c r="K85" i="62"/>
  <c r="L79" i="62"/>
  <c r="K79" i="62"/>
  <c r="J79" i="62"/>
  <c r="I79" i="62"/>
  <c r="H79" i="62"/>
  <c r="G79" i="62"/>
  <c r="F79" i="62"/>
  <c r="O78" i="62"/>
  <c r="L78" i="62"/>
  <c r="K78" i="62"/>
  <c r="J78" i="62"/>
  <c r="I78" i="62"/>
  <c r="H78" i="62"/>
  <c r="G78" i="62"/>
  <c r="F78" i="62"/>
  <c r="N77" i="62"/>
  <c r="L77" i="62"/>
  <c r="K77" i="62"/>
  <c r="J77" i="62"/>
  <c r="I77" i="62"/>
  <c r="H77" i="62"/>
  <c r="G77" i="62"/>
  <c r="F77" i="62"/>
  <c r="L76" i="62"/>
  <c r="K76" i="62"/>
  <c r="J76" i="62"/>
  <c r="I76" i="62"/>
  <c r="H76" i="62"/>
  <c r="G76" i="62"/>
  <c r="F76" i="62"/>
  <c r="L75" i="62"/>
  <c r="K75" i="62"/>
  <c r="J75" i="62"/>
  <c r="I75" i="62"/>
  <c r="H75" i="62"/>
  <c r="G75" i="62"/>
  <c r="F75" i="62"/>
  <c r="O74" i="62"/>
  <c r="L74" i="62"/>
  <c r="K74" i="62"/>
  <c r="J74" i="62"/>
  <c r="I74" i="62"/>
  <c r="H74" i="62"/>
  <c r="G74" i="62"/>
  <c r="F74" i="62"/>
  <c r="R73" i="62"/>
  <c r="N73" i="62"/>
  <c r="L73" i="62"/>
  <c r="K73" i="62"/>
  <c r="J73" i="62"/>
  <c r="I73" i="62"/>
  <c r="H73" i="62"/>
  <c r="G73" i="62"/>
  <c r="F73" i="62"/>
  <c r="L72" i="62"/>
  <c r="K72" i="62"/>
  <c r="J72" i="62"/>
  <c r="I72" i="62"/>
  <c r="H72" i="62"/>
  <c r="G72" i="62"/>
  <c r="F72" i="62"/>
  <c r="L71" i="62"/>
  <c r="K71" i="62"/>
  <c r="J71" i="62"/>
  <c r="I71" i="62"/>
  <c r="H71" i="62"/>
  <c r="G71" i="62"/>
  <c r="F71" i="62"/>
  <c r="O70" i="62"/>
  <c r="L70" i="62"/>
  <c r="K70" i="62"/>
  <c r="J70" i="62"/>
  <c r="I70" i="62"/>
  <c r="H70" i="62"/>
  <c r="G70" i="62"/>
  <c r="F70" i="62"/>
  <c r="L69" i="62"/>
  <c r="K69" i="62"/>
  <c r="J69" i="62"/>
  <c r="I69" i="62"/>
  <c r="H69" i="62"/>
  <c r="G69" i="62"/>
  <c r="F69" i="62"/>
  <c r="L68" i="62"/>
  <c r="K68" i="62"/>
  <c r="J68" i="62"/>
  <c r="I68" i="62"/>
  <c r="H68" i="62"/>
  <c r="G68" i="62"/>
  <c r="F68" i="62"/>
  <c r="L67" i="62"/>
  <c r="K67" i="62"/>
  <c r="J67" i="62"/>
  <c r="I67" i="62"/>
  <c r="H67" i="62"/>
  <c r="G67" i="62"/>
  <c r="F67" i="62"/>
  <c r="L66" i="62"/>
  <c r="K66" i="62"/>
  <c r="J66" i="62"/>
  <c r="I66" i="62"/>
  <c r="H66" i="62"/>
  <c r="G66" i="62"/>
  <c r="F66" i="62"/>
  <c r="L65" i="62"/>
  <c r="K65" i="62"/>
  <c r="J65" i="62"/>
  <c r="I65" i="62"/>
  <c r="H65" i="62"/>
  <c r="G65" i="62"/>
  <c r="F65" i="62"/>
  <c r="L64" i="62"/>
  <c r="K64" i="62"/>
  <c r="J64" i="62"/>
  <c r="I64" i="62"/>
  <c r="H64" i="62"/>
  <c r="G64" i="62"/>
  <c r="F64" i="62"/>
  <c r="L63" i="62"/>
  <c r="K63" i="62"/>
  <c r="J63" i="62"/>
  <c r="I63" i="62"/>
  <c r="H63" i="62"/>
  <c r="G63" i="62"/>
  <c r="F63" i="62"/>
  <c r="L62" i="62"/>
  <c r="K62" i="62"/>
  <c r="J62" i="62"/>
  <c r="I62" i="62"/>
  <c r="H62" i="62"/>
  <c r="G62" i="62"/>
  <c r="F62" i="62"/>
  <c r="L61" i="62"/>
  <c r="K61" i="62"/>
  <c r="J61" i="62"/>
  <c r="I61" i="62"/>
  <c r="H61" i="62"/>
  <c r="G61" i="62"/>
  <c r="F61" i="62"/>
  <c r="L60" i="62"/>
  <c r="K60" i="62"/>
  <c r="J60" i="62"/>
  <c r="I60" i="62"/>
  <c r="H60" i="62"/>
  <c r="G60" i="62"/>
  <c r="F60" i="62"/>
  <c r="L59" i="62"/>
  <c r="K59" i="62"/>
  <c r="J59" i="62"/>
  <c r="I59" i="62"/>
  <c r="H59" i="62"/>
  <c r="G59" i="62"/>
  <c r="F59" i="62"/>
  <c r="Z54" i="62"/>
  <c r="J54" i="62"/>
  <c r="Z52" i="62"/>
  <c r="J52" i="62"/>
  <c r="A52" i="62"/>
  <c r="K50" i="62"/>
  <c r="L48" i="62"/>
  <c r="K48" i="62"/>
  <c r="J48" i="62"/>
  <c r="I48" i="62"/>
  <c r="H48" i="62"/>
  <c r="G48" i="62"/>
  <c r="F48" i="62"/>
  <c r="E48" i="62"/>
  <c r="D48" i="62"/>
  <c r="L47" i="62"/>
  <c r="K47" i="62"/>
  <c r="J47" i="62"/>
  <c r="I47" i="62"/>
  <c r="H47" i="62"/>
  <c r="G47" i="62"/>
  <c r="F47" i="62"/>
  <c r="E47" i="62"/>
  <c r="D47" i="62"/>
  <c r="L46" i="62"/>
  <c r="K46" i="62"/>
  <c r="J46" i="62"/>
  <c r="I46" i="62"/>
  <c r="H46" i="62"/>
  <c r="G46" i="62"/>
  <c r="F46" i="62"/>
  <c r="E46" i="62"/>
  <c r="D46" i="62"/>
  <c r="L45" i="62"/>
  <c r="K45" i="62"/>
  <c r="J45" i="62"/>
  <c r="I45" i="62"/>
  <c r="H45" i="62"/>
  <c r="G45" i="62"/>
  <c r="F45" i="62"/>
  <c r="E45" i="62"/>
  <c r="D45" i="62"/>
  <c r="AG44" i="62"/>
  <c r="AC44" i="62"/>
  <c r="AB44" i="62"/>
  <c r="O114" i="62"/>
  <c r="AD43" i="62"/>
  <c r="AB43" i="62"/>
  <c r="P78" i="62"/>
  <c r="N113" i="62"/>
  <c r="AE42" i="62"/>
  <c r="AC42" i="62"/>
  <c r="AB42" i="62"/>
  <c r="AJ41" i="62"/>
  <c r="AB41" i="62"/>
  <c r="M111" i="62"/>
  <c r="AC40" i="62"/>
  <c r="AB40" i="62"/>
  <c r="AD39" i="62"/>
  <c r="AB39" i="62"/>
  <c r="N109" i="62"/>
  <c r="AE38" i="62"/>
  <c r="AC38" i="62"/>
  <c r="AB38" i="62"/>
  <c r="AF37" i="62"/>
  <c r="AB37" i="62"/>
  <c r="AG36" i="62"/>
  <c r="AC36" i="62"/>
  <c r="AB36" i="62"/>
  <c r="S71" i="62"/>
  <c r="S106" i="62"/>
  <c r="O106" i="62"/>
  <c r="AH35" i="62"/>
  <c r="AD35" i="62"/>
  <c r="AB35" i="62"/>
  <c r="AC34" i="62"/>
  <c r="AB34" i="62"/>
  <c r="AD33" i="62"/>
  <c r="AB33" i="62"/>
  <c r="M103" i="62"/>
  <c r="AE32" i="62"/>
  <c r="AC32" i="62"/>
  <c r="AB32" i="62"/>
  <c r="AB31" i="62"/>
  <c r="AG31" i="62"/>
  <c r="AC30" i="62"/>
  <c r="AB30" i="62"/>
  <c r="AD30" i="62"/>
  <c r="AH30" i="62"/>
  <c r="AD29" i="62"/>
  <c r="AB29" i="62"/>
  <c r="AI29" i="62"/>
  <c r="AE28" i="62"/>
  <c r="AC28" i="62"/>
  <c r="AB28" i="62"/>
  <c r="S98" i="62"/>
  <c r="AG28" i="62"/>
  <c r="AB27" i="62"/>
  <c r="AG27" i="62"/>
  <c r="AC26" i="62"/>
  <c r="AB26" i="62"/>
  <c r="R61" i="62"/>
  <c r="AD26" i="62"/>
  <c r="AH26" i="62"/>
  <c r="AD25" i="62"/>
  <c r="AB25" i="62"/>
  <c r="AI25" i="62"/>
  <c r="AE24" i="62"/>
  <c r="AC24" i="62"/>
  <c r="AB24" i="62"/>
  <c r="T45" i="62"/>
  <c r="S48" i="62"/>
  <c r="S94" i="62"/>
  <c r="O48" i="62"/>
  <c r="P59" i="62"/>
  <c r="E22" i="62"/>
  <c r="F22" i="62" s="1"/>
  <c r="G22" i="62" s="1"/>
  <c r="H22" i="62" s="1"/>
  <c r="I22" i="62" s="1"/>
  <c r="Z19" i="62"/>
  <c r="J19" i="62"/>
  <c r="Z17" i="62"/>
  <c r="J17" i="62"/>
  <c r="A17" i="62"/>
  <c r="K15" i="62"/>
  <c r="Z5" i="62"/>
  <c r="A4" i="62"/>
  <c r="A18" i="62" s="1"/>
  <c r="Z3" i="62"/>
  <c r="A2" i="62"/>
  <c r="A16" i="62" s="1"/>
  <c r="K1" i="62"/>
  <c r="J1" i="62"/>
  <c r="J50" i="62" s="1"/>
  <c r="I1" i="62"/>
  <c r="I85" i="62" s="1"/>
  <c r="B1" i="62"/>
  <c r="B15" i="62" s="1"/>
  <c r="A1" i="62"/>
  <c r="A15" i="62" s="1"/>
  <c r="M114" i="61"/>
  <c r="L114" i="61"/>
  <c r="K114" i="61"/>
  <c r="L113" i="61"/>
  <c r="K113" i="61"/>
  <c r="L112" i="61"/>
  <c r="K112" i="61"/>
  <c r="L111" i="61"/>
  <c r="K111" i="61"/>
  <c r="L110" i="61"/>
  <c r="K110" i="61"/>
  <c r="L109" i="61"/>
  <c r="K109" i="61"/>
  <c r="L108" i="61"/>
  <c r="K108" i="61"/>
  <c r="L107" i="61"/>
  <c r="K107" i="61"/>
  <c r="L106" i="61"/>
  <c r="K106" i="61"/>
  <c r="L105" i="61"/>
  <c r="K105" i="61"/>
  <c r="L104" i="61"/>
  <c r="K104" i="61"/>
  <c r="L103" i="61"/>
  <c r="K103" i="61"/>
  <c r="L102" i="61"/>
  <c r="K102" i="61"/>
  <c r="L101" i="61"/>
  <c r="K101" i="61"/>
  <c r="L100" i="61"/>
  <c r="K100" i="61"/>
  <c r="L99" i="61"/>
  <c r="K99" i="61"/>
  <c r="L98" i="61"/>
  <c r="K98" i="61"/>
  <c r="L97" i="61"/>
  <c r="K97" i="61"/>
  <c r="L96" i="61"/>
  <c r="K96" i="61"/>
  <c r="L95" i="61"/>
  <c r="K95" i="61"/>
  <c r="L94" i="61"/>
  <c r="K94" i="61"/>
  <c r="Z89" i="61"/>
  <c r="J89" i="61"/>
  <c r="A89" i="61"/>
  <c r="Z87" i="61"/>
  <c r="J87" i="61"/>
  <c r="A87" i="61"/>
  <c r="K85" i="61"/>
  <c r="L79" i="61"/>
  <c r="K79" i="61"/>
  <c r="J79" i="61"/>
  <c r="I79" i="61"/>
  <c r="H79" i="61"/>
  <c r="G79" i="61"/>
  <c r="F79" i="61"/>
  <c r="L78" i="61"/>
  <c r="K78" i="61"/>
  <c r="J78" i="61"/>
  <c r="I78" i="61"/>
  <c r="H78" i="61"/>
  <c r="G78" i="61"/>
  <c r="F78" i="61"/>
  <c r="L77" i="61"/>
  <c r="K77" i="61"/>
  <c r="J77" i="61"/>
  <c r="I77" i="61"/>
  <c r="H77" i="61"/>
  <c r="G77" i="61"/>
  <c r="F77" i="61"/>
  <c r="L76" i="61"/>
  <c r="K76" i="61"/>
  <c r="J76" i="61"/>
  <c r="I76" i="61"/>
  <c r="H76" i="61"/>
  <c r="G76" i="61"/>
  <c r="F76" i="61"/>
  <c r="L75" i="61"/>
  <c r="K75" i="61"/>
  <c r="J75" i="61"/>
  <c r="I75" i="61"/>
  <c r="H75" i="61"/>
  <c r="G75" i="61"/>
  <c r="F75" i="61"/>
  <c r="L74" i="61"/>
  <c r="K74" i="61"/>
  <c r="J74" i="61"/>
  <c r="I74" i="61"/>
  <c r="H74" i="61"/>
  <c r="G74" i="61"/>
  <c r="F74" i="61"/>
  <c r="L73" i="61"/>
  <c r="K73" i="61"/>
  <c r="J73" i="61"/>
  <c r="I73" i="61"/>
  <c r="H73" i="61"/>
  <c r="G73" i="61"/>
  <c r="F73" i="61"/>
  <c r="L72" i="61"/>
  <c r="K72" i="61"/>
  <c r="J72" i="61"/>
  <c r="I72" i="61"/>
  <c r="H72" i="61"/>
  <c r="G72" i="61"/>
  <c r="F72" i="61"/>
  <c r="L71" i="61"/>
  <c r="K71" i="61"/>
  <c r="J71" i="61"/>
  <c r="I71" i="61"/>
  <c r="H71" i="61"/>
  <c r="G71" i="61"/>
  <c r="F71" i="61"/>
  <c r="L70" i="61"/>
  <c r="K70" i="61"/>
  <c r="J70" i="61"/>
  <c r="I70" i="61"/>
  <c r="H70" i="61"/>
  <c r="G70" i="61"/>
  <c r="F70" i="61"/>
  <c r="L69" i="61"/>
  <c r="K69" i="61"/>
  <c r="J69" i="61"/>
  <c r="I69" i="61"/>
  <c r="H69" i="61"/>
  <c r="G69" i="61"/>
  <c r="F69" i="61"/>
  <c r="L68" i="61"/>
  <c r="K68" i="61"/>
  <c r="J68" i="61"/>
  <c r="I68" i="61"/>
  <c r="H68" i="61"/>
  <c r="G68" i="61"/>
  <c r="F68" i="61"/>
  <c r="L67" i="61"/>
  <c r="K67" i="61"/>
  <c r="J67" i="61"/>
  <c r="I67" i="61"/>
  <c r="H67" i="61"/>
  <c r="G67" i="61"/>
  <c r="F67" i="61"/>
  <c r="L66" i="61"/>
  <c r="K66" i="61"/>
  <c r="J66" i="61"/>
  <c r="I66" i="61"/>
  <c r="H66" i="61"/>
  <c r="G66" i="61"/>
  <c r="F66" i="61"/>
  <c r="L65" i="61"/>
  <c r="K65" i="61"/>
  <c r="J65" i="61"/>
  <c r="I65" i="61"/>
  <c r="H65" i="61"/>
  <c r="G65" i="61"/>
  <c r="F65" i="61"/>
  <c r="L64" i="61"/>
  <c r="K64" i="61"/>
  <c r="J64" i="61"/>
  <c r="I64" i="61"/>
  <c r="H64" i="61"/>
  <c r="G64" i="61"/>
  <c r="F64" i="61"/>
  <c r="L63" i="61"/>
  <c r="K63" i="61"/>
  <c r="J63" i="61"/>
  <c r="I63" i="61"/>
  <c r="H63" i="61"/>
  <c r="G63" i="61"/>
  <c r="F63" i="61"/>
  <c r="L62" i="61"/>
  <c r="K62" i="61"/>
  <c r="J62" i="61"/>
  <c r="I62" i="61"/>
  <c r="H62" i="61"/>
  <c r="G62" i="61"/>
  <c r="F62" i="61"/>
  <c r="L61" i="61"/>
  <c r="K61" i="61"/>
  <c r="J61" i="61"/>
  <c r="I61" i="61"/>
  <c r="H61" i="61"/>
  <c r="G61" i="61"/>
  <c r="F61" i="61"/>
  <c r="L60" i="61"/>
  <c r="K60" i="61"/>
  <c r="J60" i="61"/>
  <c r="I60" i="61"/>
  <c r="H60" i="61"/>
  <c r="G60" i="61"/>
  <c r="F60" i="61"/>
  <c r="L59" i="61"/>
  <c r="K59" i="61"/>
  <c r="J59" i="61"/>
  <c r="I59" i="61"/>
  <c r="H59" i="61"/>
  <c r="G59" i="61"/>
  <c r="F59" i="61"/>
  <c r="Z54" i="61"/>
  <c r="J54" i="61"/>
  <c r="A54" i="61"/>
  <c r="Z52" i="61"/>
  <c r="J52" i="61"/>
  <c r="A52" i="61"/>
  <c r="K50" i="61"/>
  <c r="L48" i="61"/>
  <c r="K48" i="61"/>
  <c r="J48" i="61"/>
  <c r="I48" i="61"/>
  <c r="H48" i="61"/>
  <c r="G48" i="61"/>
  <c r="F48" i="61"/>
  <c r="E48" i="61"/>
  <c r="D48" i="61"/>
  <c r="L47" i="61"/>
  <c r="K47" i="61"/>
  <c r="J47" i="61"/>
  <c r="I47" i="61"/>
  <c r="H47" i="61"/>
  <c r="G47" i="61"/>
  <c r="F47" i="61"/>
  <c r="E47" i="61"/>
  <c r="D47" i="61"/>
  <c r="L46" i="61"/>
  <c r="K46" i="61"/>
  <c r="J46" i="61"/>
  <c r="I46" i="61"/>
  <c r="H46" i="61"/>
  <c r="G46" i="61"/>
  <c r="F46" i="61"/>
  <c r="E46" i="61"/>
  <c r="D46" i="61"/>
  <c r="L45" i="61"/>
  <c r="K45" i="61"/>
  <c r="J45" i="61"/>
  <c r="I45" i="61"/>
  <c r="H45" i="61"/>
  <c r="G45" i="61"/>
  <c r="F45" i="61"/>
  <c r="E45" i="61"/>
  <c r="D45" i="61"/>
  <c r="AC44" i="61"/>
  <c r="AB44" i="61"/>
  <c r="AB43" i="61"/>
  <c r="AH43" i="61"/>
  <c r="AE42" i="61"/>
  <c r="AD42" i="61"/>
  <c r="AB42" i="61"/>
  <c r="AB41" i="61"/>
  <c r="AH41" i="61"/>
  <c r="AC40" i="61"/>
  <c r="AB40" i="61"/>
  <c r="AI40" i="61"/>
  <c r="AD39" i="61"/>
  <c r="AC39" i="61"/>
  <c r="AB39" i="61"/>
  <c r="S109" i="61"/>
  <c r="AI39" i="61"/>
  <c r="AE38" i="61"/>
  <c r="AD38" i="61"/>
  <c r="AB38" i="61"/>
  <c r="AB37" i="61"/>
  <c r="AH37" i="61"/>
  <c r="AC36" i="61"/>
  <c r="AB36" i="61"/>
  <c r="AH36" i="61"/>
  <c r="AD35" i="61"/>
  <c r="AB35" i="61"/>
  <c r="AI35" i="61"/>
  <c r="AE34" i="61"/>
  <c r="AC34" i="61"/>
  <c r="AB34" i="61"/>
  <c r="AB33" i="61"/>
  <c r="AC32" i="61"/>
  <c r="AB32" i="61"/>
  <c r="AH32" i="61"/>
  <c r="AD31" i="61"/>
  <c r="AB31" i="61"/>
  <c r="S101" i="61"/>
  <c r="AI31" i="61"/>
  <c r="AE30" i="61"/>
  <c r="AC30" i="61"/>
  <c r="AB30" i="61"/>
  <c r="AB29" i="61"/>
  <c r="AH29" i="61"/>
  <c r="AC28" i="61"/>
  <c r="AB28" i="61"/>
  <c r="AH28" i="61"/>
  <c r="AD27" i="61"/>
  <c r="AB27" i="61"/>
  <c r="AH27" i="61"/>
  <c r="AI27" i="61"/>
  <c r="AE26" i="61"/>
  <c r="AC26" i="61"/>
  <c r="AB26" i="61"/>
  <c r="AB25" i="61"/>
  <c r="AH25" i="61"/>
  <c r="AC24" i="61"/>
  <c r="AB24" i="61"/>
  <c r="T59" i="61"/>
  <c r="Q47" i="61"/>
  <c r="Q94" i="61"/>
  <c r="E22" i="61"/>
  <c r="F22" i="61" s="1"/>
  <c r="G22" i="61" s="1"/>
  <c r="H22" i="61" s="1"/>
  <c r="I22" i="61" s="1"/>
  <c r="Z19" i="61"/>
  <c r="J19" i="61"/>
  <c r="A19" i="61"/>
  <c r="Z17" i="61"/>
  <c r="J17" i="61"/>
  <c r="A17" i="61"/>
  <c r="K15" i="61"/>
  <c r="Z5" i="61"/>
  <c r="A4" i="61"/>
  <c r="A18" i="61" s="1"/>
  <c r="Z3" i="61"/>
  <c r="A2" i="61"/>
  <c r="A16" i="61" s="1"/>
  <c r="K1" i="61"/>
  <c r="J1" i="61"/>
  <c r="J85" i="61" s="1"/>
  <c r="I1" i="61"/>
  <c r="B1" i="61"/>
  <c r="B15" i="61" s="1"/>
  <c r="A1" i="61"/>
  <c r="A15" i="61" s="1"/>
  <c r="M114" i="60"/>
  <c r="L114" i="60"/>
  <c r="K114" i="60"/>
  <c r="O113" i="60"/>
  <c r="L113" i="60"/>
  <c r="K113" i="60"/>
  <c r="P112" i="60"/>
  <c r="O112" i="60"/>
  <c r="N112" i="60"/>
  <c r="M112" i="60"/>
  <c r="L112" i="60"/>
  <c r="K112" i="60"/>
  <c r="L111" i="60"/>
  <c r="K111" i="60"/>
  <c r="M110" i="60"/>
  <c r="L110" i="60"/>
  <c r="K110" i="60"/>
  <c r="O109" i="60"/>
  <c r="L109" i="60"/>
  <c r="K109" i="60"/>
  <c r="L108" i="60"/>
  <c r="K108" i="60"/>
  <c r="L107" i="60"/>
  <c r="K107" i="60"/>
  <c r="L106" i="60"/>
  <c r="K106" i="60"/>
  <c r="L105" i="60"/>
  <c r="K105" i="60"/>
  <c r="O104" i="60"/>
  <c r="N104" i="60"/>
  <c r="M104" i="60"/>
  <c r="L104" i="60"/>
  <c r="K104" i="60"/>
  <c r="L103" i="60"/>
  <c r="K103" i="60"/>
  <c r="Q102" i="60"/>
  <c r="P102" i="60"/>
  <c r="O102" i="60"/>
  <c r="N102" i="60"/>
  <c r="M102" i="60"/>
  <c r="L102" i="60"/>
  <c r="K102" i="60"/>
  <c r="O101" i="60"/>
  <c r="L101" i="60"/>
  <c r="K101" i="60"/>
  <c r="L100" i="60"/>
  <c r="K100" i="60"/>
  <c r="L99" i="60"/>
  <c r="K99" i="60"/>
  <c r="M98" i="60"/>
  <c r="L98" i="60"/>
  <c r="K98" i="60"/>
  <c r="O97" i="60"/>
  <c r="L97" i="60"/>
  <c r="K97" i="60"/>
  <c r="L96" i="60"/>
  <c r="K96" i="60"/>
  <c r="P95" i="60"/>
  <c r="O95" i="60"/>
  <c r="N95" i="60"/>
  <c r="M95" i="60"/>
  <c r="L95" i="60"/>
  <c r="K95" i="60"/>
  <c r="L94" i="60"/>
  <c r="K94" i="60"/>
  <c r="Z89" i="60"/>
  <c r="J89" i="60"/>
  <c r="Z87" i="60"/>
  <c r="J87" i="60"/>
  <c r="K85" i="60"/>
  <c r="P79" i="60"/>
  <c r="L79" i="60"/>
  <c r="K79" i="60"/>
  <c r="J79" i="60"/>
  <c r="I79" i="60"/>
  <c r="H79" i="60"/>
  <c r="G79" i="60"/>
  <c r="F79" i="60"/>
  <c r="S78" i="60"/>
  <c r="O78" i="60"/>
  <c r="L78" i="60"/>
  <c r="K78" i="60"/>
  <c r="J78" i="60"/>
  <c r="I78" i="60"/>
  <c r="H78" i="60"/>
  <c r="G78" i="60"/>
  <c r="F78" i="60"/>
  <c r="R77" i="60"/>
  <c r="P77" i="60"/>
  <c r="O77" i="60"/>
  <c r="N77" i="60"/>
  <c r="M77" i="60"/>
  <c r="L77" i="60"/>
  <c r="K77" i="60"/>
  <c r="J77" i="60"/>
  <c r="I77" i="60"/>
  <c r="H77" i="60"/>
  <c r="G77" i="60"/>
  <c r="F77" i="60"/>
  <c r="Q76" i="60"/>
  <c r="M76" i="60"/>
  <c r="L76" i="60"/>
  <c r="K76" i="60"/>
  <c r="J76" i="60"/>
  <c r="I76" i="60"/>
  <c r="H76" i="60"/>
  <c r="G76" i="60"/>
  <c r="F76" i="60"/>
  <c r="T75" i="60"/>
  <c r="L75" i="60"/>
  <c r="K75" i="60"/>
  <c r="J75" i="60"/>
  <c r="I75" i="60"/>
  <c r="H75" i="60"/>
  <c r="G75" i="60"/>
  <c r="F75" i="60"/>
  <c r="S74" i="60"/>
  <c r="O74" i="60"/>
  <c r="L74" i="60"/>
  <c r="K74" i="60"/>
  <c r="J74" i="60"/>
  <c r="I74" i="60"/>
  <c r="H74" i="60"/>
  <c r="G74" i="60"/>
  <c r="F74" i="60"/>
  <c r="L73" i="60"/>
  <c r="K73" i="60"/>
  <c r="J73" i="60"/>
  <c r="I73" i="60"/>
  <c r="H73" i="60"/>
  <c r="G73" i="60"/>
  <c r="F73" i="60"/>
  <c r="M72" i="60"/>
  <c r="L72" i="60"/>
  <c r="K72" i="60"/>
  <c r="J72" i="60"/>
  <c r="I72" i="60"/>
  <c r="H72" i="60"/>
  <c r="G72" i="60"/>
  <c r="F72" i="60"/>
  <c r="T71" i="60"/>
  <c r="L71" i="60"/>
  <c r="K71" i="60"/>
  <c r="J71" i="60"/>
  <c r="I71" i="60"/>
  <c r="H71" i="60"/>
  <c r="G71" i="60"/>
  <c r="F71" i="60"/>
  <c r="O70" i="60"/>
  <c r="L70" i="60"/>
  <c r="K70" i="60"/>
  <c r="J70" i="60"/>
  <c r="I70" i="60"/>
  <c r="H70" i="60"/>
  <c r="G70" i="60"/>
  <c r="F70" i="60"/>
  <c r="O69" i="60"/>
  <c r="N69" i="60"/>
  <c r="M69" i="60"/>
  <c r="L69" i="60"/>
  <c r="K69" i="60"/>
  <c r="J69" i="60"/>
  <c r="I69" i="60"/>
  <c r="H69" i="60"/>
  <c r="G69" i="60"/>
  <c r="F69" i="60"/>
  <c r="M68" i="60"/>
  <c r="L68" i="60"/>
  <c r="K68" i="60"/>
  <c r="J68" i="60"/>
  <c r="I68" i="60"/>
  <c r="H68" i="60"/>
  <c r="G68" i="60"/>
  <c r="F68" i="60"/>
  <c r="Q67" i="60"/>
  <c r="P67" i="60"/>
  <c r="O67" i="60"/>
  <c r="N67" i="60"/>
  <c r="M67" i="60"/>
  <c r="L67" i="60"/>
  <c r="K67" i="60"/>
  <c r="J67" i="60"/>
  <c r="I67" i="60"/>
  <c r="H67" i="60"/>
  <c r="G67" i="60"/>
  <c r="F67" i="60"/>
  <c r="L66" i="60"/>
  <c r="K66" i="60"/>
  <c r="J66" i="60"/>
  <c r="I66" i="60"/>
  <c r="H66" i="60"/>
  <c r="G66" i="60"/>
  <c r="F66" i="60"/>
  <c r="L65" i="60"/>
  <c r="K65" i="60"/>
  <c r="J65" i="60"/>
  <c r="I65" i="60"/>
  <c r="H65" i="60"/>
  <c r="G65" i="60"/>
  <c r="F65" i="60"/>
  <c r="M64" i="60"/>
  <c r="L64" i="60"/>
  <c r="K64" i="60"/>
  <c r="J64" i="60"/>
  <c r="I64" i="60"/>
  <c r="H64" i="60"/>
  <c r="G64" i="60"/>
  <c r="F64" i="60"/>
  <c r="L63" i="60"/>
  <c r="K63" i="60"/>
  <c r="J63" i="60"/>
  <c r="I63" i="60"/>
  <c r="H63" i="60"/>
  <c r="G63" i="60"/>
  <c r="F63" i="60"/>
  <c r="L62" i="60"/>
  <c r="K62" i="60"/>
  <c r="J62" i="60"/>
  <c r="I62" i="60"/>
  <c r="H62" i="60"/>
  <c r="G62" i="60"/>
  <c r="F62" i="60"/>
  <c r="L61" i="60"/>
  <c r="K61" i="60"/>
  <c r="J61" i="60"/>
  <c r="I61" i="60"/>
  <c r="H61" i="60"/>
  <c r="G61" i="60"/>
  <c r="F61" i="60"/>
  <c r="P60" i="60"/>
  <c r="O60" i="60"/>
  <c r="N60" i="60"/>
  <c r="M60" i="60"/>
  <c r="L60" i="60"/>
  <c r="K60" i="60"/>
  <c r="J60" i="60"/>
  <c r="I60" i="60"/>
  <c r="H60" i="60"/>
  <c r="G60" i="60"/>
  <c r="F60" i="60"/>
  <c r="L59" i="60"/>
  <c r="K59" i="60"/>
  <c r="J59" i="60"/>
  <c r="I59" i="60"/>
  <c r="H59" i="60"/>
  <c r="G59" i="60"/>
  <c r="F59" i="60"/>
  <c r="Z54" i="60"/>
  <c r="J54" i="60"/>
  <c r="Z52" i="60"/>
  <c r="J52" i="60"/>
  <c r="K50" i="60"/>
  <c r="L48" i="60"/>
  <c r="K48" i="60"/>
  <c r="J48" i="60"/>
  <c r="I48" i="60"/>
  <c r="H48" i="60"/>
  <c r="G48" i="60"/>
  <c r="F48" i="60"/>
  <c r="E48" i="60"/>
  <c r="D48" i="60"/>
  <c r="L47" i="60"/>
  <c r="K47" i="60"/>
  <c r="J47" i="60"/>
  <c r="I47" i="60"/>
  <c r="H47" i="60"/>
  <c r="G47" i="60"/>
  <c r="F47" i="60"/>
  <c r="E47" i="60"/>
  <c r="D47" i="60"/>
  <c r="L46" i="60"/>
  <c r="K46" i="60"/>
  <c r="J46" i="60"/>
  <c r="I46" i="60"/>
  <c r="H46" i="60"/>
  <c r="G46" i="60"/>
  <c r="F46" i="60"/>
  <c r="E46" i="60"/>
  <c r="D46" i="60"/>
  <c r="L45" i="60"/>
  <c r="K45" i="60"/>
  <c r="J45" i="60"/>
  <c r="I45" i="60"/>
  <c r="H45" i="60"/>
  <c r="G45" i="60"/>
  <c r="F45" i="60"/>
  <c r="E45" i="60"/>
  <c r="D45" i="60"/>
  <c r="AD44" i="60"/>
  <c r="AB44" i="60"/>
  <c r="AE43" i="60"/>
  <c r="AC43" i="60"/>
  <c r="AB43" i="60"/>
  <c r="S113" i="60"/>
  <c r="AJ42" i="60"/>
  <c r="AF42" i="60"/>
  <c r="AE42" i="60"/>
  <c r="AD42" i="60"/>
  <c r="AC42" i="60"/>
  <c r="AB42" i="60"/>
  <c r="AG41" i="60"/>
  <c r="AC41" i="60"/>
  <c r="AB41" i="60"/>
  <c r="S111" i="60"/>
  <c r="AD40" i="60"/>
  <c r="AB40" i="60"/>
  <c r="AE39" i="60"/>
  <c r="AC39" i="60"/>
  <c r="AB39" i="60"/>
  <c r="AB38" i="60"/>
  <c r="M108" i="60"/>
  <c r="AE37" i="60"/>
  <c r="AC37" i="60"/>
  <c r="AB37" i="60"/>
  <c r="AH36" i="60"/>
  <c r="AD36" i="60"/>
  <c r="AB36" i="60"/>
  <c r="Q106" i="60"/>
  <c r="AE35" i="60"/>
  <c r="AC35" i="60"/>
  <c r="AB35" i="60"/>
  <c r="S70" i="60"/>
  <c r="AF34" i="60"/>
  <c r="AE34" i="60"/>
  <c r="AD34" i="60"/>
  <c r="AC34" i="60"/>
  <c r="AB34" i="60"/>
  <c r="AH34" i="60"/>
  <c r="Q104" i="60"/>
  <c r="AD33" i="60"/>
  <c r="AB33" i="60"/>
  <c r="AI33" i="60"/>
  <c r="AI32" i="60"/>
  <c r="AG32" i="60"/>
  <c r="AF32" i="60"/>
  <c r="AE32" i="60"/>
  <c r="AD32" i="60"/>
  <c r="AC32" i="60"/>
  <c r="AB32" i="60"/>
  <c r="AJ32" i="60"/>
  <c r="AE31" i="60"/>
  <c r="AC31" i="60"/>
  <c r="AB31" i="60"/>
  <c r="AB30" i="60"/>
  <c r="AC29" i="60"/>
  <c r="AB29" i="60"/>
  <c r="AI29" i="60"/>
  <c r="S99" i="60"/>
  <c r="AD28" i="60"/>
  <c r="AB28" i="60"/>
  <c r="Q98" i="60"/>
  <c r="AE27" i="60"/>
  <c r="AC27" i="60"/>
  <c r="AB27" i="60"/>
  <c r="AI27" i="60"/>
  <c r="AB26" i="60"/>
  <c r="AH26" i="60"/>
  <c r="AG25" i="60"/>
  <c r="AF25" i="60"/>
  <c r="AE25" i="60"/>
  <c r="AD25" i="60"/>
  <c r="AC25" i="60"/>
  <c r="AB25" i="60"/>
  <c r="AI25" i="60"/>
  <c r="S95" i="60"/>
  <c r="AD24" i="60"/>
  <c r="AB24" i="60"/>
  <c r="S46" i="60"/>
  <c r="T59" i="60"/>
  <c r="O46" i="60"/>
  <c r="M94" i="60"/>
  <c r="E22" i="60"/>
  <c r="F22" i="60" s="1"/>
  <c r="G22" i="60" s="1"/>
  <c r="H22" i="60" s="1"/>
  <c r="I22" i="60" s="1"/>
  <c r="J22" i="60" s="1"/>
  <c r="Z19" i="60"/>
  <c r="J19" i="60"/>
  <c r="Z17" i="60"/>
  <c r="J17" i="60"/>
  <c r="K15" i="60"/>
  <c r="Z5" i="60"/>
  <c r="A4" i="60"/>
  <c r="Z3" i="60"/>
  <c r="A2" i="60"/>
  <c r="K1" i="60"/>
  <c r="J1" i="60"/>
  <c r="J50" i="60" s="1"/>
  <c r="I1" i="60"/>
  <c r="I15" i="60" s="1"/>
  <c r="B1" i="60"/>
  <c r="B15" i="60" s="1"/>
  <c r="A1" i="60"/>
  <c r="L114" i="59"/>
  <c r="K114" i="59"/>
  <c r="L113" i="59"/>
  <c r="K113" i="59"/>
  <c r="L112" i="59"/>
  <c r="K112" i="59"/>
  <c r="L111" i="59"/>
  <c r="K111" i="59"/>
  <c r="L110" i="59"/>
  <c r="K110" i="59"/>
  <c r="L109" i="59"/>
  <c r="K109" i="59"/>
  <c r="L108" i="59"/>
  <c r="K108" i="59"/>
  <c r="L107" i="59"/>
  <c r="K107" i="59"/>
  <c r="L106" i="59"/>
  <c r="K106" i="59"/>
  <c r="L105" i="59"/>
  <c r="K105" i="59"/>
  <c r="N104" i="59"/>
  <c r="M104" i="59"/>
  <c r="L104" i="59"/>
  <c r="K104" i="59"/>
  <c r="N103" i="59"/>
  <c r="L103" i="59"/>
  <c r="K103" i="59"/>
  <c r="L102" i="59"/>
  <c r="K102" i="59"/>
  <c r="L101" i="59"/>
  <c r="K101" i="59"/>
  <c r="M100" i="59"/>
  <c r="L100" i="59"/>
  <c r="K100" i="59"/>
  <c r="O99" i="59"/>
  <c r="L99" i="59"/>
  <c r="K99" i="59"/>
  <c r="L98" i="59"/>
  <c r="K98" i="59"/>
  <c r="L97" i="59"/>
  <c r="K97" i="59"/>
  <c r="M96" i="59"/>
  <c r="L96" i="59"/>
  <c r="K96" i="59"/>
  <c r="O95" i="59"/>
  <c r="L95" i="59"/>
  <c r="K95" i="59"/>
  <c r="L94" i="59"/>
  <c r="K94" i="59"/>
  <c r="Z89" i="59"/>
  <c r="A89" i="59"/>
  <c r="Z87" i="59"/>
  <c r="A87" i="59"/>
  <c r="K85" i="59"/>
  <c r="L79" i="59"/>
  <c r="K79" i="59"/>
  <c r="J79" i="59"/>
  <c r="I79" i="59"/>
  <c r="H79" i="59"/>
  <c r="G79" i="59"/>
  <c r="F79" i="59"/>
  <c r="L78" i="59"/>
  <c r="K78" i="59"/>
  <c r="J78" i="59"/>
  <c r="I78" i="59"/>
  <c r="H78" i="59"/>
  <c r="G78" i="59"/>
  <c r="F78" i="59"/>
  <c r="P77" i="59"/>
  <c r="L77" i="59"/>
  <c r="K77" i="59"/>
  <c r="J77" i="59"/>
  <c r="I77" i="59"/>
  <c r="H77" i="59"/>
  <c r="G77" i="59"/>
  <c r="F77" i="59"/>
  <c r="L76" i="59"/>
  <c r="K76" i="59"/>
  <c r="J76" i="59"/>
  <c r="I76" i="59"/>
  <c r="H76" i="59"/>
  <c r="G76" i="59"/>
  <c r="F76" i="59"/>
  <c r="L75" i="59"/>
  <c r="K75" i="59"/>
  <c r="J75" i="59"/>
  <c r="I75" i="59"/>
  <c r="H75" i="59"/>
  <c r="G75" i="59"/>
  <c r="F75" i="59"/>
  <c r="L74" i="59"/>
  <c r="K74" i="59"/>
  <c r="J74" i="59"/>
  <c r="I74" i="59"/>
  <c r="H74" i="59"/>
  <c r="G74" i="59"/>
  <c r="F74" i="59"/>
  <c r="P73" i="59"/>
  <c r="L73" i="59"/>
  <c r="K73" i="59"/>
  <c r="J73" i="59"/>
  <c r="I73" i="59"/>
  <c r="H73" i="59"/>
  <c r="G73" i="59"/>
  <c r="F73" i="59"/>
  <c r="L72" i="59"/>
  <c r="K72" i="59"/>
  <c r="J72" i="59"/>
  <c r="I72" i="59"/>
  <c r="H72" i="59"/>
  <c r="G72" i="59"/>
  <c r="F72" i="59"/>
  <c r="L71" i="59"/>
  <c r="K71" i="59"/>
  <c r="J71" i="59"/>
  <c r="I71" i="59"/>
  <c r="H71" i="59"/>
  <c r="G71" i="59"/>
  <c r="F71" i="59"/>
  <c r="L70" i="59"/>
  <c r="K70" i="59"/>
  <c r="J70" i="59"/>
  <c r="I70" i="59"/>
  <c r="H70" i="59"/>
  <c r="G70" i="59"/>
  <c r="F70" i="59"/>
  <c r="P69" i="59"/>
  <c r="N69" i="59"/>
  <c r="M69" i="59"/>
  <c r="L69" i="59"/>
  <c r="K69" i="59"/>
  <c r="J69" i="59"/>
  <c r="I69" i="59"/>
  <c r="H69" i="59"/>
  <c r="G69" i="59"/>
  <c r="F69" i="59"/>
  <c r="L68" i="59"/>
  <c r="K68" i="59"/>
  <c r="J68" i="59"/>
  <c r="I68" i="59"/>
  <c r="H68" i="59"/>
  <c r="G68" i="59"/>
  <c r="F68" i="59"/>
  <c r="L67" i="59"/>
  <c r="K67" i="59"/>
  <c r="J67" i="59"/>
  <c r="I67" i="59"/>
  <c r="H67" i="59"/>
  <c r="G67" i="59"/>
  <c r="F67" i="59"/>
  <c r="Q66" i="59"/>
  <c r="L66" i="59"/>
  <c r="K66" i="59"/>
  <c r="J66" i="59"/>
  <c r="I66" i="59"/>
  <c r="H66" i="59"/>
  <c r="G66" i="59"/>
  <c r="F66" i="59"/>
  <c r="L65" i="59"/>
  <c r="K65" i="59"/>
  <c r="J65" i="59"/>
  <c r="I65" i="59"/>
  <c r="H65" i="59"/>
  <c r="G65" i="59"/>
  <c r="F65" i="59"/>
  <c r="L64" i="59"/>
  <c r="K64" i="59"/>
  <c r="J64" i="59"/>
  <c r="I64" i="59"/>
  <c r="H64" i="59"/>
  <c r="G64" i="59"/>
  <c r="F64" i="59"/>
  <c r="L63" i="59"/>
  <c r="K63" i="59"/>
  <c r="J63" i="59"/>
  <c r="I63" i="59"/>
  <c r="H63" i="59"/>
  <c r="G63" i="59"/>
  <c r="F63" i="59"/>
  <c r="Q62" i="59"/>
  <c r="L62" i="59"/>
  <c r="K62" i="59"/>
  <c r="J62" i="59"/>
  <c r="I62" i="59"/>
  <c r="H62" i="59"/>
  <c r="G62" i="59"/>
  <c r="F62" i="59"/>
  <c r="L61" i="59"/>
  <c r="K61" i="59"/>
  <c r="J61" i="59"/>
  <c r="I61" i="59"/>
  <c r="H61" i="59"/>
  <c r="G61" i="59"/>
  <c r="F61" i="59"/>
  <c r="L60" i="59"/>
  <c r="K60" i="59"/>
  <c r="J60" i="59"/>
  <c r="I60" i="59"/>
  <c r="H60" i="59"/>
  <c r="G60" i="59"/>
  <c r="F60" i="59"/>
  <c r="L59" i="59"/>
  <c r="K59" i="59"/>
  <c r="J59" i="59"/>
  <c r="I59" i="59"/>
  <c r="H59" i="59"/>
  <c r="G59" i="59"/>
  <c r="F59" i="59"/>
  <c r="Z54" i="59"/>
  <c r="A54" i="59"/>
  <c r="Z52" i="59"/>
  <c r="A52" i="59"/>
  <c r="K50" i="59"/>
  <c r="L48" i="59"/>
  <c r="K48" i="59"/>
  <c r="J48" i="59"/>
  <c r="I48" i="59"/>
  <c r="H48" i="59"/>
  <c r="G48" i="59"/>
  <c r="F48" i="59"/>
  <c r="E48" i="59"/>
  <c r="D48" i="59"/>
  <c r="L47" i="59"/>
  <c r="K47" i="59"/>
  <c r="J47" i="59"/>
  <c r="I47" i="59"/>
  <c r="H47" i="59"/>
  <c r="G47" i="59"/>
  <c r="F47" i="59"/>
  <c r="E47" i="59"/>
  <c r="D47" i="59"/>
  <c r="L46" i="59"/>
  <c r="K46" i="59"/>
  <c r="J46" i="59"/>
  <c r="I46" i="59"/>
  <c r="H46" i="59"/>
  <c r="G46" i="59"/>
  <c r="F46" i="59"/>
  <c r="E46" i="59"/>
  <c r="D46" i="59"/>
  <c r="L45" i="59"/>
  <c r="K45" i="59"/>
  <c r="J45" i="59"/>
  <c r="I45" i="59"/>
  <c r="H45" i="59"/>
  <c r="G45" i="59"/>
  <c r="F45" i="59"/>
  <c r="E45" i="59"/>
  <c r="D45" i="59"/>
  <c r="AD44" i="59"/>
  <c r="AC44" i="59"/>
  <c r="AB44" i="59"/>
  <c r="AI44" i="59"/>
  <c r="AE43" i="59"/>
  <c r="AB43" i="59"/>
  <c r="AI43" i="59"/>
  <c r="AB42" i="59"/>
  <c r="AH42" i="59"/>
  <c r="AC41" i="59"/>
  <c r="AB41" i="59"/>
  <c r="R111" i="59"/>
  <c r="AD40" i="59"/>
  <c r="AC40" i="59"/>
  <c r="AB40" i="59"/>
  <c r="Q75" i="59"/>
  <c r="AE39" i="59"/>
  <c r="AB39" i="59"/>
  <c r="AI39" i="59"/>
  <c r="AB38" i="59"/>
  <c r="AH38" i="59"/>
  <c r="AC37" i="59"/>
  <c r="AB37" i="59"/>
  <c r="R107" i="59"/>
  <c r="AD36" i="59"/>
  <c r="AC36" i="59"/>
  <c r="AB36" i="59"/>
  <c r="AI36" i="59"/>
  <c r="AE35" i="59"/>
  <c r="AB35" i="59"/>
  <c r="R70" i="59"/>
  <c r="AF34" i="59"/>
  <c r="AE34" i="59"/>
  <c r="AD34" i="59"/>
  <c r="AC34" i="59"/>
  <c r="AB34" i="59"/>
  <c r="P104" i="59"/>
  <c r="AE33" i="59"/>
  <c r="AB33" i="59"/>
  <c r="R68" i="59"/>
  <c r="AB32" i="59"/>
  <c r="T67" i="59"/>
  <c r="AH32" i="59"/>
  <c r="AC31" i="59"/>
  <c r="AB31" i="59"/>
  <c r="AI31" i="59"/>
  <c r="AD30" i="59"/>
  <c r="AC30" i="59"/>
  <c r="AB30" i="59"/>
  <c r="Q65" i="59"/>
  <c r="Q100" i="59"/>
  <c r="AE29" i="59"/>
  <c r="AB29" i="59"/>
  <c r="AI29" i="59"/>
  <c r="AB28" i="59"/>
  <c r="P63" i="59"/>
  <c r="AH28" i="59"/>
  <c r="AC27" i="59"/>
  <c r="AB27" i="59"/>
  <c r="R47" i="59"/>
  <c r="O97" i="59"/>
  <c r="AI27" i="59"/>
  <c r="AD26" i="59"/>
  <c r="AC26" i="59"/>
  <c r="AB26" i="59"/>
  <c r="T61" i="59"/>
  <c r="AI26" i="59"/>
  <c r="Q96" i="59"/>
  <c r="AE25" i="59"/>
  <c r="AB25" i="59"/>
  <c r="AB24" i="59"/>
  <c r="T48" i="59"/>
  <c r="S47" i="59"/>
  <c r="Q47" i="59"/>
  <c r="P46" i="59"/>
  <c r="N59" i="59"/>
  <c r="E22" i="59"/>
  <c r="F22" i="59" s="1"/>
  <c r="G22" i="59" s="1"/>
  <c r="H22" i="59" s="1"/>
  <c r="I22" i="59" s="1"/>
  <c r="Z19" i="59"/>
  <c r="A19" i="59"/>
  <c r="Z17" i="59"/>
  <c r="A17" i="59"/>
  <c r="K15" i="59"/>
  <c r="Z5" i="59"/>
  <c r="A4" i="59"/>
  <c r="A53" i="59" s="1"/>
  <c r="Z3" i="59"/>
  <c r="A2" i="59"/>
  <c r="A86" i="59" s="1"/>
  <c r="K1" i="59"/>
  <c r="J1" i="59"/>
  <c r="J85" i="59" s="1"/>
  <c r="I1" i="59"/>
  <c r="B1" i="59"/>
  <c r="A1" i="59"/>
  <c r="A15" i="59" s="1"/>
  <c r="L114" i="58"/>
  <c r="K114" i="58"/>
  <c r="L113" i="58"/>
  <c r="K113" i="58"/>
  <c r="L112" i="58"/>
  <c r="K112" i="58"/>
  <c r="L111" i="58"/>
  <c r="K111" i="58"/>
  <c r="L110" i="58"/>
  <c r="K110" i="58"/>
  <c r="L109" i="58"/>
  <c r="K109" i="58"/>
  <c r="L108" i="58"/>
  <c r="K108" i="58"/>
  <c r="L107" i="58"/>
  <c r="K107" i="58"/>
  <c r="L106" i="58"/>
  <c r="K106" i="58"/>
  <c r="L105" i="58"/>
  <c r="K105" i="58"/>
  <c r="L104" i="58"/>
  <c r="K104" i="58"/>
  <c r="L103" i="58"/>
  <c r="K103" i="58"/>
  <c r="L102" i="58"/>
  <c r="K102" i="58"/>
  <c r="L101" i="58"/>
  <c r="K101" i="58"/>
  <c r="L100" i="58"/>
  <c r="K100" i="58"/>
  <c r="L99" i="58"/>
  <c r="K99" i="58"/>
  <c r="O98" i="58"/>
  <c r="N98" i="58"/>
  <c r="M98" i="58"/>
  <c r="L98" i="58"/>
  <c r="K98" i="58"/>
  <c r="M97" i="58"/>
  <c r="L97" i="58"/>
  <c r="K97" i="58"/>
  <c r="L96" i="58"/>
  <c r="K96" i="58"/>
  <c r="M95" i="58"/>
  <c r="L95" i="58"/>
  <c r="K95" i="58"/>
  <c r="L94" i="58"/>
  <c r="K94" i="58"/>
  <c r="Z89" i="58"/>
  <c r="J89" i="58"/>
  <c r="A89" i="58"/>
  <c r="Z87" i="58"/>
  <c r="J87" i="58"/>
  <c r="A87" i="58"/>
  <c r="K85" i="58"/>
  <c r="L79" i="58"/>
  <c r="K79" i="58"/>
  <c r="J79" i="58"/>
  <c r="I79" i="58"/>
  <c r="H79" i="58"/>
  <c r="G79" i="58"/>
  <c r="F79" i="58"/>
  <c r="L78" i="58"/>
  <c r="K78" i="58"/>
  <c r="J78" i="58"/>
  <c r="I78" i="58"/>
  <c r="H78" i="58"/>
  <c r="G78" i="58"/>
  <c r="F78" i="58"/>
  <c r="L77" i="58"/>
  <c r="K77" i="58"/>
  <c r="J77" i="58"/>
  <c r="I77" i="58"/>
  <c r="H77" i="58"/>
  <c r="G77" i="58"/>
  <c r="F77" i="58"/>
  <c r="L76" i="58"/>
  <c r="K76" i="58"/>
  <c r="J76" i="58"/>
  <c r="I76" i="58"/>
  <c r="H76" i="58"/>
  <c r="G76" i="58"/>
  <c r="F76" i="58"/>
  <c r="L75" i="58"/>
  <c r="K75" i="58"/>
  <c r="J75" i="58"/>
  <c r="I75" i="58"/>
  <c r="H75" i="58"/>
  <c r="G75" i="58"/>
  <c r="F75" i="58"/>
  <c r="L74" i="58"/>
  <c r="K74" i="58"/>
  <c r="J74" i="58"/>
  <c r="I74" i="58"/>
  <c r="H74" i="58"/>
  <c r="G74" i="58"/>
  <c r="F74" i="58"/>
  <c r="L73" i="58"/>
  <c r="K73" i="58"/>
  <c r="J73" i="58"/>
  <c r="I73" i="58"/>
  <c r="H73" i="58"/>
  <c r="G73" i="58"/>
  <c r="F73" i="58"/>
  <c r="L72" i="58"/>
  <c r="K72" i="58"/>
  <c r="J72" i="58"/>
  <c r="I72" i="58"/>
  <c r="H72" i="58"/>
  <c r="G72" i="58"/>
  <c r="F72" i="58"/>
  <c r="L71" i="58"/>
  <c r="K71" i="58"/>
  <c r="J71" i="58"/>
  <c r="I71" i="58"/>
  <c r="H71" i="58"/>
  <c r="G71" i="58"/>
  <c r="F71" i="58"/>
  <c r="L70" i="58"/>
  <c r="K70" i="58"/>
  <c r="J70" i="58"/>
  <c r="I70" i="58"/>
  <c r="H70" i="58"/>
  <c r="G70" i="58"/>
  <c r="F70" i="58"/>
  <c r="L69" i="58"/>
  <c r="K69" i="58"/>
  <c r="J69" i="58"/>
  <c r="I69" i="58"/>
  <c r="H69" i="58"/>
  <c r="G69" i="58"/>
  <c r="F69" i="58"/>
  <c r="L68" i="58"/>
  <c r="K68" i="58"/>
  <c r="J68" i="58"/>
  <c r="I68" i="58"/>
  <c r="H68" i="58"/>
  <c r="G68" i="58"/>
  <c r="F68" i="58"/>
  <c r="L67" i="58"/>
  <c r="K67" i="58"/>
  <c r="J67" i="58"/>
  <c r="I67" i="58"/>
  <c r="H67" i="58"/>
  <c r="G67" i="58"/>
  <c r="F67" i="58"/>
  <c r="L66" i="58"/>
  <c r="K66" i="58"/>
  <c r="J66" i="58"/>
  <c r="I66" i="58"/>
  <c r="H66" i="58"/>
  <c r="G66" i="58"/>
  <c r="F66" i="58"/>
  <c r="L65" i="58"/>
  <c r="K65" i="58"/>
  <c r="J65" i="58"/>
  <c r="I65" i="58"/>
  <c r="H65" i="58"/>
  <c r="G65" i="58"/>
  <c r="F65" i="58"/>
  <c r="L64" i="58"/>
  <c r="K64" i="58"/>
  <c r="J64" i="58"/>
  <c r="I64" i="58"/>
  <c r="H64" i="58"/>
  <c r="G64" i="58"/>
  <c r="F64" i="58"/>
  <c r="O63" i="58"/>
  <c r="N63" i="58"/>
  <c r="M63" i="58"/>
  <c r="L63" i="58"/>
  <c r="K63" i="58"/>
  <c r="J63" i="58"/>
  <c r="I63" i="58"/>
  <c r="H63" i="58"/>
  <c r="G63" i="58"/>
  <c r="F63" i="58"/>
  <c r="M62" i="58"/>
  <c r="L62" i="58"/>
  <c r="K62" i="58"/>
  <c r="J62" i="58"/>
  <c r="I62" i="58"/>
  <c r="H62" i="58"/>
  <c r="G62" i="58"/>
  <c r="F62" i="58"/>
  <c r="L61" i="58"/>
  <c r="K61" i="58"/>
  <c r="J61" i="58"/>
  <c r="I61" i="58"/>
  <c r="H61" i="58"/>
  <c r="G61" i="58"/>
  <c r="F61" i="58"/>
  <c r="L60" i="58"/>
  <c r="K60" i="58"/>
  <c r="J60" i="58"/>
  <c r="I60" i="58"/>
  <c r="H60" i="58"/>
  <c r="G60" i="58"/>
  <c r="F60" i="58"/>
  <c r="L59" i="58"/>
  <c r="K59" i="58"/>
  <c r="J59" i="58"/>
  <c r="I59" i="58"/>
  <c r="H59" i="58"/>
  <c r="G59" i="58"/>
  <c r="F59" i="58"/>
  <c r="Z54" i="58"/>
  <c r="J54" i="58"/>
  <c r="A54" i="58"/>
  <c r="Z52" i="58"/>
  <c r="J52" i="58"/>
  <c r="A52" i="58"/>
  <c r="K50" i="58"/>
  <c r="AB46" i="58"/>
  <c r="AE44" i="58"/>
  <c r="AC44" i="58"/>
  <c r="AB44" i="58"/>
  <c r="AB43" i="58"/>
  <c r="M78" i="58"/>
  <c r="AC42" i="58"/>
  <c r="AB42" i="58"/>
  <c r="AI42" i="58"/>
  <c r="AD41" i="58"/>
  <c r="AB41" i="58"/>
  <c r="AI41" i="58"/>
  <c r="AE40" i="58"/>
  <c r="AC40" i="58"/>
  <c r="AB40" i="58"/>
  <c r="AB39" i="58"/>
  <c r="Q74" i="58"/>
  <c r="AC38" i="58"/>
  <c r="AB38" i="58"/>
  <c r="AI38" i="58"/>
  <c r="AD37" i="58"/>
  <c r="AB37" i="58"/>
  <c r="AH37" i="58"/>
  <c r="AI37" i="58"/>
  <c r="AE36" i="58"/>
  <c r="AC36" i="58"/>
  <c r="AB36" i="58"/>
  <c r="AB35" i="58"/>
  <c r="M70" i="58"/>
  <c r="AC34" i="58"/>
  <c r="AB34" i="58"/>
  <c r="AD33" i="58"/>
  <c r="AB33" i="58"/>
  <c r="AI33" i="58"/>
  <c r="AE32" i="58"/>
  <c r="AC32" i="58"/>
  <c r="AB32" i="58"/>
  <c r="AB31" i="58"/>
  <c r="AG31" i="58"/>
  <c r="AC30" i="58"/>
  <c r="AB30" i="58"/>
  <c r="AI30" i="58"/>
  <c r="AD29" i="58"/>
  <c r="AB29" i="58"/>
  <c r="AH29" i="58"/>
  <c r="AI29" i="58"/>
  <c r="AE28" i="58"/>
  <c r="AD28" i="58"/>
  <c r="AC28" i="58"/>
  <c r="AB28" i="58"/>
  <c r="AJ28" i="58"/>
  <c r="AC27" i="58"/>
  <c r="AB27" i="58"/>
  <c r="AI27" i="58"/>
  <c r="AD26" i="58"/>
  <c r="AB26" i="58"/>
  <c r="O96" i="58"/>
  <c r="S96" i="58"/>
  <c r="AE25" i="58"/>
  <c r="AD25" i="58"/>
  <c r="AC25" i="58"/>
  <c r="AB25" i="58"/>
  <c r="AB24" i="58"/>
  <c r="R59" i="58"/>
  <c r="E22" i="58"/>
  <c r="F22" i="58" s="1"/>
  <c r="G22" i="58" s="1"/>
  <c r="H22" i="58" s="1"/>
  <c r="I22" i="58" s="1"/>
  <c r="Z19" i="58"/>
  <c r="J19" i="58"/>
  <c r="A19" i="58"/>
  <c r="Z17" i="58"/>
  <c r="J17" i="58"/>
  <c r="A17" i="58"/>
  <c r="K15" i="58"/>
  <c r="Z5" i="58"/>
  <c r="A4" i="58"/>
  <c r="Z3" i="58"/>
  <c r="A2" i="58"/>
  <c r="K1" i="58"/>
  <c r="J1" i="58"/>
  <c r="I1" i="58"/>
  <c r="I15" i="58" s="1"/>
  <c r="B1" i="58"/>
  <c r="B50" i="58" s="1"/>
  <c r="A1" i="58"/>
  <c r="A15" i="58" s="1"/>
  <c r="L114" i="57"/>
  <c r="K114" i="57"/>
  <c r="L113" i="57"/>
  <c r="K113" i="57"/>
  <c r="L112" i="57"/>
  <c r="K112" i="57"/>
  <c r="L111" i="57"/>
  <c r="K111" i="57"/>
  <c r="L110" i="57"/>
  <c r="K110" i="57"/>
  <c r="L109" i="57"/>
  <c r="K109" i="57"/>
  <c r="L108" i="57"/>
  <c r="K108" i="57"/>
  <c r="L107" i="57"/>
  <c r="K107" i="57"/>
  <c r="L106" i="57"/>
  <c r="K106" i="57"/>
  <c r="L105" i="57"/>
  <c r="K105" i="57"/>
  <c r="N104" i="57"/>
  <c r="M104" i="57"/>
  <c r="L104" i="57"/>
  <c r="K104" i="57"/>
  <c r="L103" i="57"/>
  <c r="K103" i="57"/>
  <c r="L102" i="57"/>
  <c r="K102" i="57"/>
  <c r="N101" i="57"/>
  <c r="L101" i="57"/>
  <c r="K101" i="57"/>
  <c r="L100" i="57"/>
  <c r="K100" i="57"/>
  <c r="L99" i="57"/>
  <c r="K99" i="57"/>
  <c r="L98" i="57"/>
  <c r="K98" i="57"/>
  <c r="N97" i="57"/>
  <c r="L97" i="57"/>
  <c r="K97" i="57"/>
  <c r="L96" i="57"/>
  <c r="K96" i="57"/>
  <c r="L95" i="57"/>
  <c r="K95" i="57"/>
  <c r="N94" i="57"/>
  <c r="L94" i="57"/>
  <c r="K94" i="57"/>
  <c r="Z89" i="57"/>
  <c r="J89" i="57"/>
  <c r="A89" i="57"/>
  <c r="Z87" i="57"/>
  <c r="J87" i="57"/>
  <c r="A87" i="57"/>
  <c r="K85" i="57"/>
  <c r="L79" i="57"/>
  <c r="K79" i="57"/>
  <c r="J79" i="57"/>
  <c r="I79" i="57"/>
  <c r="H79" i="57"/>
  <c r="G79" i="57"/>
  <c r="F79" i="57"/>
  <c r="L78" i="57"/>
  <c r="K78" i="57"/>
  <c r="J78" i="57"/>
  <c r="I78" i="57"/>
  <c r="H78" i="57"/>
  <c r="G78" i="57"/>
  <c r="F78" i="57"/>
  <c r="L77" i="57"/>
  <c r="K77" i="57"/>
  <c r="J77" i="57"/>
  <c r="I77" i="57"/>
  <c r="H77" i="57"/>
  <c r="G77" i="57"/>
  <c r="F77" i="57"/>
  <c r="L76" i="57"/>
  <c r="K76" i="57"/>
  <c r="J76" i="57"/>
  <c r="I76" i="57"/>
  <c r="H76" i="57"/>
  <c r="G76" i="57"/>
  <c r="F76" i="57"/>
  <c r="L75" i="57"/>
  <c r="K75" i="57"/>
  <c r="J75" i="57"/>
  <c r="I75" i="57"/>
  <c r="H75" i="57"/>
  <c r="G75" i="57"/>
  <c r="F75" i="57"/>
  <c r="L74" i="57"/>
  <c r="K74" i="57"/>
  <c r="J74" i="57"/>
  <c r="I74" i="57"/>
  <c r="H74" i="57"/>
  <c r="G74" i="57"/>
  <c r="F74" i="57"/>
  <c r="L73" i="57"/>
  <c r="K73" i="57"/>
  <c r="J73" i="57"/>
  <c r="I73" i="57"/>
  <c r="H73" i="57"/>
  <c r="G73" i="57"/>
  <c r="F73" i="57"/>
  <c r="L72" i="57"/>
  <c r="K72" i="57"/>
  <c r="J72" i="57"/>
  <c r="I72" i="57"/>
  <c r="H72" i="57"/>
  <c r="G72" i="57"/>
  <c r="F72" i="57"/>
  <c r="L71" i="57"/>
  <c r="K71" i="57"/>
  <c r="J71" i="57"/>
  <c r="I71" i="57"/>
  <c r="H71" i="57"/>
  <c r="G71" i="57"/>
  <c r="F71" i="57"/>
  <c r="L70" i="57"/>
  <c r="K70" i="57"/>
  <c r="J70" i="57"/>
  <c r="I70" i="57"/>
  <c r="H70" i="57"/>
  <c r="G70" i="57"/>
  <c r="F70" i="57"/>
  <c r="N69" i="57"/>
  <c r="M69" i="57"/>
  <c r="L69" i="57"/>
  <c r="K69" i="57"/>
  <c r="J69" i="57"/>
  <c r="I69" i="57"/>
  <c r="H69" i="57"/>
  <c r="G69" i="57"/>
  <c r="F69" i="57"/>
  <c r="Q68" i="57"/>
  <c r="L68" i="57"/>
  <c r="K68" i="57"/>
  <c r="J68" i="57"/>
  <c r="I68" i="57"/>
  <c r="H68" i="57"/>
  <c r="G68" i="57"/>
  <c r="F68" i="57"/>
  <c r="L67" i="57"/>
  <c r="K67" i="57"/>
  <c r="J67" i="57"/>
  <c r="I67" i="57"/>
  <c r="H67" i="57"/>
  <c r="G67" i="57"/>
  <c r="F67" i="57"/>
  <c r="L66" i="57"/>
  <c r="K66" i="57"/>
  <c r="J66" i="57"/>
  <c r="I66" i="57"/>
  <c r="H66" i="57"/>
  <c r="G66" i="57"/>
  <c r="F66" i="57"/>
  <c r="L65" i="57"/>
  <c r="K65" i="57"/>
  <c r="J65" i="57"/>
  <c r="I65" i="57"/>
  <c r="H65" i="57"/>
  <c r="G65" i="57"/>
  <c r="F65" i="57"/>
  <c r="L64" i="57"/>
  <c r="K64" i="57"/>
  <c r="J64" i="57"/>
  <c r="I64" i="57"/>
  <c r="H64" i="57"/>
  <c r="G64" i="57"/>
  <c r="F64" i="57"/>
  <c r="L63" i="57"/>
  <c r="K63" i="57"/>
  <c r="J63" i="57"/>
  <c r="I63" i="57"/>
  <c r="H63" i="57"/>
  <c r="G63" i="57"/>
  <c r="F63" i="57"/>
  <c r="M62" i="57"/>
  <c r="L62" i="57"/>
  <c r="K62" i="57"/>
  <c r="J62" i="57"/>
  <c r="I62" i="57"/>
  <c r="H62" i="57"/>
  <c r="G62" i="57"/>
  <c r="F62" i="57"/>
  <c r="T61" i="57"/>
  <c r="P61" i="57"/>
  <c r="L61" i="57"/>
  <c r="K61" i="57"/>
  <c r="J61" i="57"/>
  <c r="I61" i="57"/>
  <c r="H61" i="57"/>
  <c r="G61" i="57"/>
  <c r="F61" i="57"/>
  <c r="L60" i="57"/>
  <c r="K60" i="57"/>
  <c r="J60" i="57"/>
  <c r="I60" i="57"/>
  <c r="H60" i="57"/>
  <c r="G60" i="57"/>
  <c r="F60" i="57"/>
  <c r="R59" i="57"/>
  <c r="N59" i="57"/>
  <c r="L59" i="57"/>
  <c r="K59" i="57"/>
  <c r="J59" i="57"/>
  <c r="I59" i="57"/>
  <c r="H59" i="57"/>
  <c r="G59" i="57"/>
  <c r="F59" i="57"/>
  <c r="Z54" i="57"/>
  <c r="J54" i="57"/>
  <c r="A54" i="57"/>
  <c r="Z52" i="57"/>
  <c r="J52" i="57"/>
  <c r="A52" i="57"/>
  <c r="K50" i="57"/>
  <c r="AB45" i="57"/>
  <c r="AB44" i="57"/>
  <c r="S114" i="57"/>
  <c r="AC43" i="57"/>
  <c r="AB43" i="57"/>
  <c r="R113" i="57"/>
  <c r="AD42" i="57"/>
  <c r="AC42" i="57"/>
  <c r="AB42" i="57"/>
  <c r="M112" i="57"/>
  <c r="AE41" i="57"/>
  <c r="AD41" i="57"/>
  <c r="AB41" i="57"/>
  <c r="AB40" i="57"/>
  <c r="S75" i="57"/>
  <c r="M110" i="57"/>
  <c r="AC39" i="57"/>
  <c r="AB39" i="57"/>
  <c r="R109" i="57"/>
  <c r="AD38" i="57"/>
  <c r="AC38" i="57"/>
  <c r="AB38" i="57"/>
  <c r="Q73" i="57"/>
  <c r="M108" i="57"/>
  <c r="AE37" i="57"/>
  <c r="AD37" i="57"/>
  <c r="AB37" i="57"/>
  <c r="AB36" i="57"/>
  <c r="S106" i="57"/>
  <c r="AC35" i="57"/>
  <c r="AB35" i="57"/>
  <c r="R105" i="57"/>
  <c r="AD34" i="57"/>
  <c r="AC34" i="57"/>
  <c r="AB34" i="57"/>
  <c r="AC33" i="57"/>
  <c r="AB33" i="57"/>
  <c r="M68" i="57"/>
  <c r="AD32" i="57"/>
  <c r="AC32" i="57"/>
  <c r="AB32" i="57"/>
  <c r="T102" i="57"/>
  <c r="AE31" i="57"/>
  <c r="AD31" i="57"/>
  <c r="AC31" i="57"/>
  <c r="AB31" i="57"/>
  <c r="P66" i="57"/>
  <c r="AB30" i="57"/>
  <c r="AC29" i="57"/>
  <c r="AB29" i="57"/>
  <c r="AD28" i="57"/>
  <c r="AC28" i="57"/>
  <c r="AB28" i="57"/>
  <c r="T98" i="57"/>
  <c r="AE27" i="57"/>
  <c r="AD27" i="57"/>
  <c r="AC27" i="57"/>
  <c r="AB27" i="57"/>
  <c r="T62" i="57"/>
  <c r="AB26" i="57"/>
  <c r="N61" i="57"/>
  <c r="AC25" i="57"/>
  <c r="AB25" i="57"/>
  <c r="M60" i="57"/>
  <c r="AD24" i="57"/>
  <c r="AC24" i="57"/>
  <c r="AB24" i="57"/>
  <c r="R94" i="57"/>
  <c r="E22" i="57"/>
  <c r="F22" i="57" s="1"/>
  <c r="G22" i="57" s="1"/>
  <c r="H22" i="57" s="1"/>
  <c r="I22" i="57" s="1"/>
  <c r="Z19" i="57"/>
  <c r="J19" i="57"/>
  <c r="A19" i="57"/>
  <c r="Z17" i="57"/>
  <c r="J17" i="57"/>
  <c r="A17" i="57"/>
  <c r="K15" i="57"/>
  <c r="Z5" i="57"/>
  <c r="A4" i="57"/>
  <c r="A18" i="57" s="1"/>
  <c r="Z3" i="57"/>
  <c r="A2" i="57"/>
  <c r="A16" i="57" s="1"/>
  <c r="K1" i="57"/>
  <c r="J1" i="57"/>
  <c r="J85" i="57" s="1"/>
  <c r="I1" i="57"/>
  <c r="I85" i="57" s="1"/>
  <c r="B1" i="57"/>
  <c r="B15" i="57" s="1"/>
  <c r="A1" i="57"/>
  <c r="A15" i="57" s="1"/>
  <c r="N114" i="56"/>
  <c r="L114" i="56"/>
  <c r="K114" i="56"/>
  <c r="P113" i="56"/>
  <c r="L113" i="56"/>
  <c r="K113" i="56"/>
  <c r="P112" i="56"/>
  <c r="O112" i="56"/>
  <c r="N112" i="56"/>
  <c r="M112" i="56"/>
  <c r="L112" i="56"/>
  <c r="K112" i="56"/>
  <c r="L111" i="56"/>
  <c r="K111" i="56"/>
  <c r="N110" i="56"/>
  <c r="L110" i="56"/>
  <c r="K110" i="56"/>
  <c r="L109" i="56"/>
  <c r="K109" i="56"/>
  <c r="L108" i="56"/>
  <c r="K108" i="56"/>
  <c r="L107" i="56"/>
  <c r="K107" i="56"/>
  <c r="L106" i="56"/>
  <c r="K106" i="56"/>
  <c r="L105" i="56"/>
  <c r="K105" i="56"/>
  <c r="O104" i="56"/>
  <c r="N104" i="56"/>
  <c r="M104" i="56"/>
  <c r="L104" i="56"/>
  <c r="K104" i="56"/>
  <c r="L103" i="56"/>
  <c r="K103" i="56"/>
  <c r="S102" i="56"/>
  <c r="R102" i="56"/>
  <c r="Q102" i="56"/>
  <c r="P102" i="56"/>
  <c r="O102" i="56"/>
  <c r="N102" i="56"/>
  <c r="M102" i="56"/>
  <c r="L102" i="56"/>
  <c r="K102" i="56"/>
  <c r="L101" i="56"/>
  <c r="K101" i="56"/>
  <c r="L100" i="56"/>
  <c r="K100" i="56"/>
  <c r="L99" i="56"/>
  <c r="K99" i="56"/>
  <c r="L98" i="56"/>
  <c r="K98" i="56"/>
  <c r="L97" i="56"/>
  <c r="K97" i="56"/>
  <c r="L96" i="56"/>
  <c r="K96" i="56"/>
  <c r="P95" i="56"/>
  <c r="O95" i="56"/>
  <c r="N95" i="56"/>
  <c r="M95" i="56"/>
  <c r="L95" i="56"/>
  <c r="K95" i="56"/>
  <c r="L94" i="56"/>
  <c r="K94" i="56"/>
  <c r="Z89" i="56"/>
  <c r="J89" i="56"/>
  <c r="A89" i="56"/>
  <c r="Z87" i="56"/>
  <c r="J87" i="56"/>
  <c r="A87" i="56"/>
  <c r="K85" i="56"/>
  <c r="M79" i="56"/>
  <c r="L79" i="56"/>
  <c r="K79" i="56"/>
  <c r="J79" i="56"/>
  <c r="I79" i="56"/>
  <c r="H79" i="56"/>
  <c r="G79" i="56"/>
  <c r="F79" i="56"/>
  <c r="T78" i="56"/>
  <c r="P78" i="56"/>
  <c r="L78" i="56"/>
  <c r="K78" i="56"/>
  <c r="J78" i="56"/>
  <c r="I78" i="56"/>
  <c r="H78" i="56"/>
  <c r="G78" i="56"/>
  <c r="F78" i="56"/>
  <c r="P77" i="56"/>
  <c r="O77" i="56"/>
  <c r="N77" i="56"/>
  <c r="M77" i="56"/>
  <c r="L77" i="56"/>
  <c r="K77" i="56"/>
  <c r="J77" i="56"/>
  <c r="I77" i="56"/>
  <c r="H77" i="56"/>
  <c r="G77" i="56"/>
  <c r="F77" i="56"/>
  <c r="R76" i="56"/>
  <c r="N76" i="56"/>
  <c r="L76" i="56"/>
  <c r="K76" i="56"/>
  <c r="J76" i="56"/>
  <c r="I76" i="56"/>
  <c r="H76" i="56"/>
  <c r="G76" i="56"/>
  <c r="F76" i="56"/>
  <c r="M75" i="56"/>
  <c r="L75" i="56"/>
  <c r="K75" i="56"/>
  <c r="J75" i="56"/>
  <c r="I75" i="56"/>
  <c r="H75" i="56"/>
  <c r="G75" i="56"/>
  <c r="F75" i="56"/>
  <c r="T74" i="56"/>
  <c r="P74" i="56"/>
  <c r="L74" i="56"/>
  <c r="K74" i="56"/>
  <c r="J74" i="56"/>
  <c r="I74" i="56"/>
  <c r="H74" i="56"/>
  <c r="G74" i="56"/>
  <c r="F74" i="56"/>
  <c r="S73" i="56"/>
  <c r="L73" i="56"/>
  <c r="K73" i="56"/>
  <c r="J73" i="56"/>
  <c r="I73" i="56"/>
  <c r="H73" i="56"/>
  <c r="G73" i="56"/>
  <c r="F73" i="56"/>
  <c r="R72" i="56"/>
  <c r="N72" i="56"/>
  <c r="L72" i="56"/>
  <c r="K72" i="56"/>
  <c r="J72" i="56"/>
  <c r="I72" i="56"/>
  <c r="H72" i="56"/>
  <c r="G72" i="56"/>
  <c r="F72" i="56"/>
  <c r="M71" i="56"/>
  <c r="L71" i="56"/>
  <c r="K71" i="56"/>
  <c r="J71" i="56"/>
  <c r="I71" i="56"/>
  <c r="H71" i="56"/>
  <c r="G71" i="56"/>
  <c r="F71" i="56"/>
  <c r="P70" i="56"/>
  <c r="L70" i="56"/>
  <c r="K70" i="56"/>
  <c r="J70" i="56"/>
  <c r="I70" i="56"/>
  <c r="H70" i="56"/>
  <c r="G70" i="56"/>
  <c r="F70" i="56"/>
  <c r="O69" i="56"/>
  <c r="N69" i="56"/>
  <c r="M69" i="56"/>
  <c r="L69" i="56"/>
  <c r="K69" i="56"/>
  <c r="J69" i="56"/>
  <c r="I69" i="56"/>
  <c r="H69" i="56"/>
  <c r="G69" i="56"/>
  <c r="F69" i="56"/>
  <c r="N68" i="56"/>
  <c r="L68" i="56"/>
  <c r="K68" i="56"/>
  <c r="J68" i="56"/>
  <c r="I68" i="56"/>
  <c r="H68" i="56"/>
  <c r="G68" i="56"/>
  <c r="F68" i="56"/>
  <c r="S67" i="56"/>
  <c r="R67" i="56"/>
  <c r="Q67" i="56"/>
  <c r="P67" i="56"/>
  <c r="O67" i="56"/>
  <c r="N67" i="56"/>
  <c r="M67" i="56"/>
  <c r="L67" i="56"/>
  <c r="K67" i="56"/>
  <c r="J67" i="56"/>
  <c r="I67" i="56"/>
  <c r="H67" i="56"/>
  <c r="G67" i="56"/>
  <c r="F67" i="56"/>
  <c r="L66" i="56"/>
  <c r="K66" i="56"/>
  <c r="J66" i="56"/>
  <c r="I66" i="56"/>
  <c r="H66" i="56"/>
  <c r="G66" i="56"/>
  <c r="F66" i="56"/>
  <c r="O65" i="56"/>
  <c r="L65" i="56"/>
  <c r="K65" i="56"/>
  <c r="J65" i="56"/>
  <c r="I65" i="56"/>
  <c r="H65" i="56"/>
  <c r="G65" i="56"/>
  <c r="F65" i="56"/>
  <c r="L64" i="56"/>
  <c r="K64" i="56"/>
  <c r="J64" i="56"/>
  <c r="I64" i="56"/>
  <c r="H64" i="56"/>
  <c r="G64" i="56"/>
  <c r="F64" i="56"/>
  <c r="L63" i="56"/>
  <c r="K63" i="56"/>
  <c r="J63" i="56"/>
  <c r="I63" i="56"/>
  <c r="H63" i="56"/>
  <c r="G63" i="56"/>
  <c r="F63" i="56"/>
  <c r="L62" i="56"/>
  <c r="K62" i="56"/>
  <c r="J62" i="56"/>
  <c r="I62" i="56"/>
  <c r="H62" i="56"/>
  <c r="G62" i="56"/>
  <c r="F62" i="56"/>
  <c r="O61" i="56"/>
  <c r="L61" i="56"/>
  <c r="K61" i="56"/>
  <c r="J61" i="56"/>
  <c r="I61" i="56"/>
  <c r="H61" i="56"/>
  <c r="G61" i="56"/>
  <c r="F61" i="56"/>
  <c r="P60" i="56"/>
  <c r="O60" i="56"/>
  <c r="N60" i="56"/>
  <c r="M60" i="56"/>
  <c r="L60" i="56"/>
  <c r="G60" i="56"/>
  <c r="F60" i="56"/>
  <c r="Q59" i="56"/>
  <c r="L59" i="56"/>
  <c r="K59" i="56"/>
  <c r="J59" i="56"/>
  <c r="I59" i="56"/>
  <c r="H59" i="56"/>
  <c r="G59" i="56"/>
  <c r="F59" i="56"/>
  <c r="Z54" i="56"/>
  <c r="J54" i="56"/>
  <c r="A54" i="56"/>
  <c r="Z52" i="56"/>
  <c r="J52" i="56"/>
  <c r="A52" i="56"/>
  <c r="K50" i="56"/>
  <c r="AB44" i="56"/>
  <c r="S114" i="56"/>
  <c r="AJ43" i="56"/>
  <c r="AF43" i="56"/>
  <c r="AB43" i="56"/>
  <c r="T113" i="56"/>
  <c r="AG42" i="56"/>
  <c r="AF42" i="56"/>
  <c r="AC42" i="56"/>
  <c r="AB42" i="56"/>
  <c r="R112" i="56"/>
  <c r="AC41" i="56"/>
  <c r="AB41" i="56"/>
  <c r="AE40" i="56"/>
  <c r="AB40" i="56"/>
  <c r="AI40" i="56"/>
  <c r="AB39" i="56"/>
  <c r="AG38" i="56"/>
  <c r="AC38" i="56"/>
  <c r="AB38" i="56"/>
  <c r="N108" i="56"/>
  <c r="AH37" i="56"/>
  <c r="AC37" i="56"/>
  <c r="AB37" i="56"/>
  <c r="T107" i="56"/>
  <c r="AC36" i="56"/>
  <c r="AB36" i="56"/>
  <c r="R106" i="56"/>
  <c r="AB35" i="56"/>
  <c r="T105" i="56"/>
  <c r="AG34" i="56"/>
  <c r="AF34" i="56"/>
  <c r="AC34" i="56"/>
  <c r="AB34" i="56"/>
  <c r="AH34" i="56"/>
  <c r="AC33" i="56"/>
  <c r="AB33" i="56"/>
  <c r="AJ32" i="56"/>
  <c r="AI32" i="56"/>
  <c r="AH32" i="56"/>
  <c r="AG32" i="56"/>
  <c r="AF32" i="56"/>
  <c r="AC32" i="56"/>
  <c r="AB32" i="56"/>
  <c r="AD32" i="56"/>
  <c r="AC31" i="56"/>
  <c r="AB31" i="56"/>
  <c r="AD31" i="56"/>
  <c r="AI31" i="56"/>
  <c r="AB30" i="56"/>
  <c r="AI30" i="56"/>
  <c r="AB29" i="56"/>
  <c r="AG29" i="56"/>
  <c r="AC28" i="56"/>
  <c r="AB28" i="56"/>
  <c r="N98" i="56"/>
  <c r="AC27" i="56"/>
  <c r="AB27" i="56"/>
  <c r="AI27" i="56"/>
  <c r="AB26" i="56"/>
  <c r="AI26" i="56"/>
  <c r="AF25" i="56"/>
  <c r="AC25" i="56"/>
  <c r="AB25" i="56"/>
  <c r="AG25" i="56"/>
  <c r="AC24" i="56"/>
  <c r="AB24" i="56"/>
  <c r="E22" i="56"/>
  <c r="F22" i="56" s="1"/>
  <c r="G22" i="56" s="1"/>
  <c r="H22" i="56" s="1"/>
  <c r="I22" i="56" s="1"/>
  <c r="Z19" i="56"/>
  <c r="J19" i="56"/>
  <c r="A19" i="56"/>
  <c r="Z17" i="56"/>
  <c r="J17" i="56"/>
  <c r="A17" i="56"/>
  <c r="K15" i="56"/>
  <c r="Z5" i="56"/>
  <c r="A4" i="56"/>
  <c r="A18" i="56" s="1"/>
  <c r="Z3" i="56"/>
  <c r="A2" i="56"/>
  <c r="K1" i="56"/>
  <c r="J1" i="56"/>
  <c r="J15" i="56" s="1"/>
  <c r="I1" i="56"/>
  <c r="I15" i="56" s="1"/>
  <c r="B1" i="56"/>
  <c r="A1" i="56"/>
  <c r="A50" i="56" s="1"/>
  <c r="O114" i="55"/>
  <c r="N114" i="55"/>
  <c r="M114" i="55"/>
  <c r="L114" i="55"/>
  <c r="K114" i="55"/>
  <c r="O113" i="55"/>
  <c r="N113" i="55"/>
  <c r="M113" i="55"/>
  <c r="L113" i="55"/>
  <c r="K113" i="55"/>
  <c r="O112" i="55"/>
  <c r="N112" i="55"/>
  <c r="M112" i="55"/>
  <c r="L112" i="55"/>
  <c r="K112" i="55"/>
  <c r="O111" i="55"/>
  <c r="N111" i="55"/>
  <c r="M111" i="55"/>
  <c r="L111" i="55"/>
  <c r="K111" i="55"/>
  <c r="O110" i="55"/>
  <c r="N110" i="55"/>
  <c r="M110" i="55"/>
  <c r="L110" i="55"/>
  <c r="K110" i="55"/>
  <c r="O109" i="55"/>
  <c r="N109" i="55"/>
  <c r="M109" i="55"/>
  <c r="L109" i="55"/>
  <c r="K109" i="55"/>
  <c r="O108" i="55"/>
  <c r="N108" i="55"/>
  <c r="M108" i="55"/>
  <c r="L108" i="55"/>
  <c r="K108" i="55"/>
  <c r="O107" i="55"/>
  <c r="N107" i="55"/>
  <c r="M107" i="55"/>
  <c r="L107" i="55"/>
  <c r="K107" i="55"/>
  <c r="L106" i="55"/>
  <c r="K106" i="55"/>
  <c r="O105" i="55"/>
  <c r="N105" i="55"/>
  <c r="M105" i="55"/>
  <c r="L105" i="55"/>
  <c r="K105" i="55"/>
  <c r="O104" i="55"/>
  <c r="N104" i="55"/>
  <c r="M104" i="55"/>
  <c r="L104" i="55"/>
  <c r="K104" i="55"/>
  <c r="O103" i="55"/>
  <c r="N103" i="55"/>
  <c r="M103" i="55"/>
  <c r="L103" i="55"/>
  <c r="K103" i="55"/>
  <c r="O102" i="55"/>
  <c r="N102" i="55"/>
  <c r="M102" i="55"/>
  <c r="L102" i="55"/>
  <c r="K102" i="55"/>
  <c r="O101" i="55"/>
  <c r="N101" i="55"/>
  <c r="M101" i="55"/>
  <c r="L101" i="55"/>
  <c r="K101" i="55"/>
  <c r="O100" i="55"/>
  <c r="N100" i="55"/>
  <c r="M100" i="55"/>
  <c r="L100" i="55"/>
  <c r="K100" i="55"/>
  <c r="S99" i="55"/>
  <c r="R99" i="55"/>
  <c r="Q99" i="55"/>
  <c r="P99" i="55"/>
  <c r="O99" i="55"/>
  <c r="N99" i="55"/>
  <c r="M99" i="55"/>
  <c r="L99" i="55"/>
  <c r="K99" i="55"/>
  <c r="O98" i="55"/>
  <c r="N98" i="55"/>
  <c r="M98" i="55"/>
  <c r="L98" i="55"/>
  <c r="K98" i="55"/>
  <c r="O97" i="55"/>
  <c r="N97" i="55"/>
  <c r="M97" i="55"/>
  <c r="L97" i="55"/>
  <c r="K97" i="55"/>
  <c r="N96" i="55"/>
  <c r="M96" i="55"/>
  <c r="L96" i="55"/>
  <c r="K96" i="55"/>
  <c r="O95" i="55"/>
  <c r="N95" i="55"/>
  <c r="M95" i="55"/>
  <c r="L95" i="55"/>
  <c r="K95" i="55"/>
  <c r="O94" i="55"/>
  <c r="N94" i="55"/>
  <c r="M94" i="55"/>
  <c r="L94" i="55"/>
  <c r="K94" i="55"/>
  <c r="Z89" i="55"/>
  <c r="J89" i="55"/>
  <c r="A89" i="55"/>
  <c r="Z87" i="55"/>
  <c r="J87" i="55"/>
  <c r="A87" i="55"/>
  <c r="K85" i="55"/>
  <c r="O79" i="55"/>
  <c r="N79" i="55"/>
  <c r="M79" i="55"/>
  <c r="L79" i="55"/>
  <c r="K79" i="55"/>
  <c r="J79" i="55"/>
  <c r="I79" i="55"/>
  <c r="H79" i="55"/>
  <c r="G79" i="55"/>
  <c r="F79" i="55"/>
  <c r="O78" i="55"/>
  <c r="N78" i="55"/>
  <c r="M78" i="55"/>
  <c r="L78" i="55"/>
  <c r="K78" i="55"/>
  <c r="J78" i="55"/>
  <c r="I78" i="55"/>
  <c r="H78" i="55"/>
  <c r="G78" i="55"/>
  <c r="F78" i="55"/>
  <c r="O77" i="55"/>
  <c r="N77" i="55"/>
  <c r="M77" i="55"/>
  <c r="L77" i="55"/>
  <c r="K77" i="55"/>
  <c r="J77" i="55"/>
  <c r="I77" i="55"/>
  <c r="H77" i="55"/>
  <c r="G77" i="55"/>
  <c r="F77" i="55"/>
  <c r="O76" i="55"/>
  <c r="N76" i="55"/>
  <c r="M76" i="55"/>
  <c r="L76" i="55"/>
  <c r="K76" i="55"/>
  <c r="J76" i="55"/>
  <c r="I76" i="55"/>
  <c r="H76" i="55"/>
  <c r="G76" i="55"/>
  <c r="F76" i="55"/>
  <c r="O75" i="55"/>
  <c r="N75" i="55"/>
  <c r="M75" i="55"/>
  <c r="L75" i="55"/>
  <c r="K75" i="55"/>
  <c r="J75" i="55"/>
  <c r="I75" i="55"/>
  <c r="H75" i="55"/>
  <c r="G75" i="55"/>
  <c r="F75" i="55"/>
  <c r="O74" i="55"/>
  <c r="N74" i="55"/>
  <c r="M74" i="55"/>
  <c r="L74" i="55"/>
  <c r="K74" i="55"/>
  <c r="J74" i="55"/>
  <c r="I74" i="55"/>
  <c r="H74" i="55"/>
  <c r="G74" i="55"/>
  <c r="F74" i="55"/>
  <c r="O73" i="55"/>
  <c r="N73" i="55"/>
  <c r="M73" i="55"/>
  <c r="L73" i="55"/>
  <c r="K73" i="55"/>
  <c r="J73" i="55"/>
  <c r="I73" i="55"/>
  <c r="H73" i="55"/>
  <c r="G73" i="55"/>
  <c r="F73" i="55"/>
  <c r="O72" i="55"/>
  <c r="N72" i="55"/>
  <c r="M72" i="55"/>
  <c r="L72" i="55"/>
  <c r="K72" i="55"/>
  <c r="J72" i="55"/>
  <c r="I72" i="55"/>
  <c r="H72" i="55"/>
  <c r="G72" i="55"/>
  <c r="F72" i="55"/>
  <c r="L71" i="55"/>
  <c r="K71" i="55"/>
  <c r="J71" i="55"/>
  <c r="I71" i="55"/>
  <c r="H71" i="55"/>
  <c r="G71" i="55"/>
  <c r="F71" i="55"/>
  <c r="O70" i="55"/>
  <c r="N70" i="55"/>
  <c r="M70" i="55"/>
  <c r="L70" i="55"/>
  <c r="K70" i="55"/>
  <c r="J70" i="55"/>
  <c r="I70" i="55"/>
  <c r="H70" i="55"/>
  <c r="G70" i="55"/>
  <c r="F70" i="55"/>
  <c r="O69" i="55"/>
  <c r="N69" i="55"/>
  <c r="M69" i="55"/>
  <c r="L69" i="55"/>
  <c r="K69" i="55"/>
  <c r="J69" i="55"/>
  <c r="I69" i="55"/>
  <c r="H69" i="55"/>
  <c r="G69" i="55"/>
  <c r="F69" i="55"/>
  <c r="O68" i="55"/>
  <c r="N68" i="55"/>
  <c r="M68" i="55"/>
  <c r="L68" i="55"/>
  <c r="K68" i="55"/>
  <c r="J68" i="55"/>
  <c r="I68" i="55"/>
  <c r="H68" i="55"/>
  <c r="G68" i="55"/>
  <c r="F68" i="55"/>
  <c r="Q67" i="55"/>
  <c r="O67" i="55"/>
  <c r="N67" i="55"/>
  <c r="M67" i="55"/>
  <c r="L67" i="55"/>
  <c r="K67" i="55"/>
  <c r="J67" i="55"/>
  <c r="I67" i="55"/>
  <c r="H67" i="55"/>
  <c r="G67" i="55"/>
  <c r="F67" i="55"/>
  <c r="T66" i="55"/>
  <c r="P66" i="55"/>
  <c r="O66" i="55"/>
  <c r="N66" i="55"/>
  <c r="M66" i="55"/>
  <c r="L66" i="55"/>
  <c r="K66" i="55"/>
  <c r="J66" i="55"/>
  <c r="I66" i="55"/>
  <c r="H66" i="55"/>
  <c r="G66" i="55"/>
  <c r="F66" i="55"/>
  <c r="O65" i="55"/>
  <c r="N65" i="55"/>
  <c r="M65" i="55"/>
  <c r="L65" i="55"/>
  <c r="K65" i="55"/>
  <c r="J65" i="55"/>
  <c r="I65" i="55"/>
  <c r="H65" i="55"/>
  <c r="G65" i="55"/>
  <c r="F65" i="55"/>
  <c r="S64" i="55"/>
  <c r="R64" i="55"/>
  <c r="Q64" i="55"/>
  <c r="P64" i="55"/>
  <c r="O64" i="55"/>
  <c r="N64" i="55"/>
  <c r="M64" i="55"/>
  <c r="L64" i="55"/>
  <c r="K64" i="55"/>
  <c r="J64" i="55"/>
  <c r="I64" i="55"/>
  <c r="H64" i="55"/>
  <c r="G64" i="55"/>
  <c r="F64" i="55"/>
  <c r="Q63" i="55"/>
  <c r="O63" i="55"/>
  <c r="N63" i="55"/>
  <c r="M63" i="55"/>
  <c r="L63" i="55"/>
  <c r="K63" i="55"/>
  <c r="J63" i="55"/>
  <c r="I63" i="55"/>
  <c r="H63" i="55"/>
  <c r="G63" i="55"/>
  <c r="F63" i="55"/>
  <c r="T62" i="55"/>
  <c r="P62" i="55"/>
  <c r="O62" i="55"/>
  <c r="N62" i="55"/>
  <c r="M62" i="55"/>
  <c r="L62" i="55"/>
  <c r="K62" i="55"/>
  <c r="J62" i="55"/>
  <c r="I62" i="55"/>
  <c r="H62" i="55"/>
  <c r="G62" i="55"/>
  <c r="F62" i="55"/>
  <c r="N61" i="55"/>
  <c r="M61" i="55"/>
  <c r="L61" i="55"/>
  <c r="K61" i="55"/>
  <c r="J61" i="55"/>
  <c r="I61" i="55"/>
  <c r="H61" i="55"/>
  <c r="G61" i="55"/>
  <c r="F61" i="55"/>
  <c r="O60" i="55"/>
  <c r="N60" i="55"/>
  <c r="M60" i="55"/>
  <c r="L60" i="55"/>
  <c r="K60" i="55"/>
  <c r="J60" i="55"/>
  <c r="I60" i="55"/>
  <c r="H60" i="55"/>
  <c r="G60" i="55"/>
  <c r="F60" i="55"/>
  <c r="O59" i="55"/>
  <c r="N59" i="55"/>
  <c r="M59" i="55"/>
  <c r="L59" i="55"/>
  <c r="K59" i="55"/>
  <c r="J59" i="55"/>
  <c r="I59" i="55"/>
  <c r="H59" i="55"/>
  <c r="G59" i="55"/>
  <c r="F59" i="55"/>
  <c r="Z54" i="55"/>
  <c r="J54" i="55"/>
  <c r="A54" i="55"/>
  <c r="Z52" i="55"/>
  <c r="J52" i="55"/>
  <c r="A52" i="55"/>
  <c r="K50" i="55"/>
  <c r="AB45" i="55"/>
  <c r="AE44" i="55"/>
  <c r="AD44" i="55"/>
  <c r="AC44" i="55"/>
  <c r="AB44" i="55"/>
  <c r="P114" i="55"/>
  <c r="AG43" i="55"/>
  <c r="AE43" i="55"/>
  <c r="AD43" i="55"/>
  <c r="AC43" i="55"/>
  <c r="AB43" i="55"/>
  <c r="R78" i="55"/>
  <c r="AH43" i="55"/>
  <c r="AE42" i="55"/>
  <c r="AD42" i="55"/>
  <c r="AC42" i="55"/>
  <c r="AB42" i="55"/>
  <c r="T112" i="55"/>
  <c r="AG41" i="55"/>
  <c r="AE41" i="55"/>
  <c r="AD41" i="55"/>
  <c r="AC41" i="55"/>
  <c r="AB41" i="55"/>
  <c r="AE40" i="55"/>
  <c r="AD40" i="55"/>
  <c r="AC40" i="55"/>
  <c r="AB40" i="55"/>
  <c r="AG40" i="55"/>
  <c r="AG39" i="55"/>
  <c r="AE39" i="55"/>
  <c r="AD39" i="55"/>
  <c r="AC39" i="55"/>
  <c r="AB39" i="55"/>
  <c r="R109" i="55"/>
  <c r="AE38" i="55"/>
  <c r="AD38" i="55"/>
  <c r="AC38" i="55"/>
  <c r="AB38" i="55"/>
  <c r="P108" i="55"/>
  <c r="AG37" i="55"/>
  <c r="AE37" i="55"/>
  <c r="AD37" i="55"/>
  <c r="AC37" i="55"/>
  <c r="AB37" i="55"/>
  <c r="T72" i="55"/>
  <c r="AH37" i="55"/>
  <c r="AE36" i="55"/>
  <c r="AC36" i="55"/>
  <c r="AB36" i="55"/>
  <c r="R71" i="55"/>
  <c r="AF35" i="55"/>
  <c r="AE35" i="55"/>
  <c r="AD35" i="55"/>
  <c r="AC35" i="55"/>
  <c r="AB35" i="55"/>
  <c r="T70" i="55"/>
  <c r="R105" i="55"/>
  <c r="AH34" i="55"/>
  <c r="AF34" i="55"/>
  <c r="AE34" i="55"/>
  <c r="AD34" i="55"/>
  <c r="AC34" i="55"/>
  <c r="AB34" i="55"/>
  <c r="AF33" i="55"/>
  <c r="AE33" i="55"/>
  <c r="AD33" i="55"/>
  <c r="AC33" i="55"/>
  <c r="AB33" i="55"/>
  <c r="T68" i="55"/>
  <c r="P68" i="55"/>
  <c r="AH32" i="55"/>
  <c r="AF32" i="55"/>
  <c r="AE32" i="55"/>
  <c r="AD32" i="55"/>
  <c r="AC32" i="55"/>
  <c r="AB32" i="55"/>
  <c r="AF31" i="55"/>
  <c r="AE31" i="55"/>
  <c r="AD31" i="55"/>
  <c r="AC31" i="55"/>
  <c r="AB31" i="55"/>
  <c r="R66" i="55"/>
  <c r="AH30" i="55"/>
  <c r="AF30" i="55"/>
  <c r="AE30" i="55"/>
  <c r="AD30" i="55"/>
  <c r="AC30" i="55"/>
  <c r="AB30" i="55"/>
  <c r="AJ29" i="55"/>
  <c r="AI29" i="55"/>
  <c r="AH29" i="55"/>
  <c r="AG29" i="55"/>
  <c r="AF29" i="55"/>
  <c r="AE29" i="55"/>
  <c r="AD29" i="55"/>
  <c r="AC29" i="55"/>
  <c r="AB29" i="55"/>
  <c r="T64" i="55"/>
  <c r="AH28" i="55"/>
  <c r="AF28" i="55"/>
  <c r="AE28" i="55"/>
  <c r="AD28" i="55"/>
  <c r="AC28" i="55"/>
  <c r="AB28" i="55"/>
  <c r="AF27" i="55"/>
  <c r="AE27" i="55"/>
  <c r="AD27" i="55"/>
  <c r="AC27" i="55"/>
  <c r="AB27" i="55"/>
  <c r="R62" i="55"/>
  <c r="AD26" i="55"/>
  <c r="AC26" i="55"/>
  <c r="AB26" i="55"/>
  <c r="R61" i="55"/>
  <c r="Q61" i="55"/>
  <c r="AG25" i="55"/>
  <c r="AE25" i="55"/>
  <c r="AD25" i="55"/>
  <c r="AC25" i="55"/>
  <c r="AB25" i="55"/>
  <c r="AH25" i="55"/>
  <c r="AE24" i="55"/>
  <c r="AD24" i="55"/>
  <c r="AC24" i="55"/>
  <c r="AB24" i="55"/>
  <c r="E22" i="55"/>
  <c r="F22" i="55" s="1"/>
  <c r="G22" i="55" s="1"/>
  <c r="H22" i="55" s="1"/>
  <c r="I22" i="55" s="1"/>
  <c r="J22" i="55" s="1"/>
  <c r="K22" i="55" s="1"/>
  <c r="L22" i="55" s="1"/>
  <c r="M22" i="55" s="1"/>
  <c r="Z19" i="55"/>
  <c r="J19" i="55"/>
  <c r="A19" i="55"/>
  <c r="Z17" i="55"/>
  <c r="J17" i="55"/>
  <c r="A17" i="55"/>
  <c r="K15" i="55"/>
  <c r="Z5" i="55"/>
  <c r="A4" i="55"/>
  <c r="A53" i="55" s="1"/>
  <c r="Z3" i="55"/>
  <c r="A2" i="55"/>
  <c r="A51" i="55" s="1"/>
  <c r="K1" i="55"/>
  <c r="J1" i="55"/>
  <c r="I1" i="55"/>
  <c r="I50" i="55" s="1"/>
  <c r="B1" i="55"/>
  <c r="B50" i="55" s="1"/>
  <c r="A1" i="55"/>
  <c r="A50" i="55" s="1"/>
  <c r="AO46" i="64" l="1"/>
  <c r="AN46" i="64"/>
  <c r="AM46" i="64"/>
  <c r="AL46" i="64"/>
  <c r="L118" i="62"/>
  <c r="AK46" i="64"/>
  <c r="I80" i="63"/>
  <c r="G81" i="63"/>
  <c r="O81" i="63"/>
  <c r="A15" i="55"/>
  <c r="J85" i="63"/>
  <c r="I15" i="64"/>
  <c r="I15" i="57"/>
  <c r="B50" i="64"/>
  <c r="J15" i="57"/>
  <c r="A53" i="57"/>
  <c r="B85" i="58"/>
  <c r="A18" i="59"/>
  <c r="J83" i="59"/>
  <c r="I15" i="62"/>
  <c r="AB45" i="63"/>
  <c r="AB46" i="63"/>
  <c r="A50" i="63"/>
  <c r="J15" i="64"/>
  <c r="I15" i="55"/>
  <c r="J50" i="59"/>
  <c r="J50" i="63"/>
  <c r="A51" i="64"/>
  <c r="A53" i="64"/>
  <c r="L118" i="55"/>
  <c r="J15" i="60"/>
  <c r="J15" i="61"/>
  <c r="AF45" i="64"/>
  <c r="A88" i="64"/>
  <c r="AE46" i="64"/>
  <c r="Q82" i="64"/>
  <c r="AC46" i="64"/>
  <c r="AI46" i="64"/>
  <c r="AB45" i="64"/>
  <c r="AB46" i="64"/>
  <c r="AH46" i="64"/>
  <c r="AC45" i="64"/>
  <c r="AG45" i="64"/>
  <c r="F80" i="64"/>
  <c r="J80" i="64"/>
  <c r="N80" i="64"/>
  <c r="I81" i="63"/>
  <c r="Q81" i="63"/>
  <c r="F80" i="63"/>
  <c r="N80" i="63"/>
  <c r="F82" i="63"/>
  <c r="J82" i="63"/>
  <c r="N82" i="63"/>
  <c r="R82" i="63"/>
  <c r="O82" i="63"/>
  <c r="AC46" i="63"/>
  <c r="AG46" i="63"/>
  <c r="AD46" i="63"/>
  <c r="J81" i="63"/>
  <c r="R81" i="63"/>
  <c r="J81" i="62"/>
  <c r="H83" i="61"/>
  <c r="L83" i="61"/>
  <c r="AB45" i="60"/>
  <c r="H83" i="60"/>
  <c r="L83" i="60"/>
  <c r="G80" i="59"/>
  <c r="K118" i="59"/>
  <c r="AB45" i="59"/>
  <c r="H81" i="59"/>
  <c r="AB46" i="59"/>
  <c r="I82" i="59"/>
  <c r="L118" i="59"/>
  <c r="L116" i="59"/>
  <c r="J83" i="58"/>
  <c r="K118" i="57"/>
  <c r="L118" i="57"/>
  <c r="I83" i="56"/>
  <c r="J81" i="56"/>
  <c r="K118" i="56"/>
  <c r="L80" i="55"/>
  <c r="I81" i="55"/>
  <c r="AJ46" i="64"/>
  <c r="AH45" i="64"/>
  <c r="AF46" i="64"/>
  <c r="M115" i="64"/>
  <c r="O116" i="64"/>
  <c r="Q117" i="64"/>
  <c r="S118" i="64"/>
  <c r="T45" i="64"/>
  <c r="AJ45" i="64" s="1"/>
  <c r="AE45" i="64"/>
  <c r="AI45" i="64"/>
  <c r="AG46" i="64"/>
  <c r="T47" i="64"/>
  <c r="I50" i="64"/>
  <c r="T60" i="64"/>
  <c r="T64" i="64"/>
  <c r="T68" i="64"/>
  <c r="T72" i="64"/>
  <c r="T76" i="64"/>
  <c r="H80" i="64"/>
  <c r="L80" i="64"/>
  <c r="P80" i="64"/>
  <c r="I81" i="64"/>
  <c r="M81" i="64"/>
  <c r="Q81" i="64"/>
  <c r="F82" i="64"/>
  <c r="J82" i="64"/>
  <c r="N82" i="64"/>
  <c r="R82" i="64"/>
  <c r="G83" i="64"/>
  <c r="K83" i="64"/>
  <c r="O83" i="64"/>
  <c r="S83" i="64"/>
  <c r="T94" i="64"/>
  <c r="T96" i="64"/>
  <c r="T98" i="64"/>
  <c r="T102" i="64"/>
  <c r="T106" i="64"/>
  <c r="T108" i="64"/>
  <c r="T110" i="64"/>
  <c r="T112" i="64"/>
  <c r="T114" i="64"/>
  <c r="N115" i="64"/>
  <c r="R115" i="64"/>
  <c r="L116" i="64"/>
  <c r="P116" i="64"/>
  <c r="N117" i="64"/>
  <c r="R117" i="64"/>
  <c r="L118" i="64"/>
  <c r="P118" i="64"/>
  <c r="AD45" i="64"/>
  <c r="G80" i="64"/>
  <c r="O80" i="64"/>
  <c r="H81" i="64"/>
  <c r="L81" i="64"/>
  <c r="M82" i="64"/>
  <c r="R83" i="64"/>
  <c r="Q115" i="64"/>
  <c r="M117" i="64"/>
  <c r="K118" i="64"/>
  <c r="B15" i="64"/>
  <c r="A16" i="64"/>
  <c r="AJ25" i="64"/>
  <c r="AJ27" i="64"/>
  <c r="AJ29" i="64"/>
  <c r="AJ31" i="64"/>
  <c r="AJ33" i="64"/>
  <c r="AJ35" i="64"/>
  <c r="AJ37" i="64"/>
  <c r="AJ39" i="64"/>
  <c r="AJ41" i="64"/>
  <c r="AJ43" i="64"/>
  <c r="AD46" i="64"/>
  <c r="T48" i="64"/>
  <c r="J50" i="64"/>
  <c r="T59" i="64"/>
  <c r="T71" i="64"/>
  <c r="T75" i="64"/>
  <c r="T79" i="64"/>
  <c r="I80" i="64"/>
  <c r="M80" i="64"/>
  <c r="Q80" i="64"/>
  <c r="F81" i="64"/>
  <c r="J81" i="64"/>
  <c r="N81" i="64"/>
  <c r="R81" i="64"/>
  <c r="G82" i="64"/>
  <c r="K82" i="64"/>
  <c r="O82" i="64"/>
  <c r="S82" i="64"/>
  <c r="H83" i="64"/>
  <c r="L83" i="64"/>
  <c r="P83" i="64"/>
  <c r="K115" i="64"/>
  <c r="O115" i="64"/>
  <c r="S115" i="64"/>
  <c r="M116" i="64"/>
  <c r="Q116" i="64"/>
  <c r="K117" i="64"/>
  <c r="O117" i="64"/>
  <c r="S117" i="64"/>
  <c r="M118" i="64"/>
  <c r="Q118" i="64"/>
  <c r="K80" i="64"/>
  <c r="S80" i="64"/>
  <c r="P81" i="64"/>
  <c r="I82" i="64"/>
  <c r="F83" i="64"/>
  <c r="J83" i="64"/>
  <c r="N83" i="64"/>
  <c r="K116" i="64"/>
  <c r="S116" i="64"/>
  <c r="O118" i="64"/>
  <c r="A50" i="64"/>
  <c r="T62" i="64"/>
  <c r="T66" i="64"/>
  <c r="T70" i="64"/>
  <c r="T74" i="64"/>
  <c r="T78" i="64"/>
  <c r="R80" i="64"/>
  <c r="G81" i="64"/>
  <c r="K81" i="64"/>
  <c r="O81" i="64"/>
  <c r="S81" i="64"/>
  <c r="H82" i="64"/>
  <c r="L82" i="64"/>
  <c r="P82" i="64"/>
  <c r="I83" i="64"/>
  <c r="M83" i="64"/>
  <c r="Q83" i="64"/>
  <c r="A85" i="64"/>
  <c r="T95" i="64"/>
  <c r="T111" i="64"/>
  <c r="L115" i="64"/>
  <c r="P115" i="64"/>
  <c r="N116" i="64"/>
  <c r="R116" i="64"/>
  <c r="L117" i="64"/>
  <c r="P117" i="64"/>
  <c r="N118" i="64"/>
  <c r="R118" i="64"/>
  <c r="AD45" i="63"/>
  <c r="AC45" i="63"/>
  <c r="AH45" i="63"/>
  <c r="AG45" i="63"/>
  <c r="AF45" i="63"/>
  <c r="I85" i="63"/>
  <c r="I50" i="63"/>
  <c r="I15" i="63"/>
  <c r="AE45" i="63"/>
  <c r="AI45" i="63"/>
  <c r="AF46" i="63"/>
  <c r="AE46" i="63"/>
  <c r="AH46" i="63"/>
  <c r="AI46" i="63"/>
  <c r="Q80" i="63"/>
  <c r="G82" i="63"/>
  <c r="S82" i="63"/>
  <c r="L83" i="63"/>
  <c r="O115" i="63"/>
  <c r="Q116" i="63"/>
  <c r="S117" i="63"/>
  <c r="Q118" i="63"/>
  <c r="T46" i="63"/>
  <c r="AJ46" i="63" s="1"/>
  <c r="J80" i="63"/>
  <c r="R80" i="63"/>
  <c r="K81" i="63"/>
  <c r="S81" i="63"/>
  <c r="H82" i="63"/>
  <c r="L82" i="63"/>
  <c r="P82" i="63"/>
  <c r="I83" i="63"/>
  <c r="M83" i="63"/>
  <c r="Q83" i="63"/>
  <c r="L115" i="63"/>
  <c r="P115" i="63"/>
  <c r="N116" i="63"/>
  <c r="R116" i="63"/>
  <c r="L117" i="63"/>
  <c r="P117" i="63"/>
  <c r="N118" i="63"/>
  <c r="R118" i="63"/>
  <c r="F81" i="63"/>
  <c r="P83" i="63"/>
  <c r="S115" i="63"/>
  <c r="K117" i="63"/>
  <c r="M118" i="63"/>
  <c r="AJ24" i="63"/>
  <c r="AJ26" i="63"/>
  <c r="AJ28" i="63"/>
  <c r="AJ30" i="63"/>
  <c r="AJ32" i="63"/>
  <c r="AJ34" i="63"/>
  <c r="AJ36" i="63"/>
  <c r="AJ38" i="63"/>
  <c r="AJ40" i="63"/>
  <c r="AJ42" i="63"/>
  <c r="AJ44" i="63"/>
  <c r="B50" i="63"/>
  <c r="A51" i="63"/>
  <c r="A53" i="63"/>
  <c r="T61" i="63"/>
  <c r="T65" i="63"/>
  <c r="T69" i="63"/>
  <c r="T73" i="63"/>
  <c r="T77" i="63"/>
  <c r="G80" i="63"/>
  <c r="K80" i="63"/>
  <c r="O80" i="63"/>
  <c r="S80" i="63"/>
  <c r="H81" i="63"/>
  <c r="L81" i="63"/>
  <c r="P81" i="63"/>
  <c r="I82" i="63"/>
  <c r="M82" i="63"/>
  <c r="Q82" i="63"/>
  <c r="F83" i="63"/>
  <c r="J83" i="63"/>
  <c r="N83" i="63"/>
  <c r="R83" i="63"/>
  <c r="B85" i="63"/>
  <c r="A86" i="63"/>
  <c r="A88" i="63"/>
  <c r="M115" i="63"/>
  <c r="Q115" i="63"/>
  <c r="K116" i="63"/>
  <c r="O116" i="63"/>
  <c r="S116" i="63"/>
  <c r="M117" i="63"/>
  <c r="Q117" i="63"/>
  <c r="K118" i="63"/>
  <c r="O118" i="63"/>
  <c r="S118" i="63"/>
  <c r="M80" i="63"/>
  <c r="N81" i="63"/>
  <c r="K82" i="63"/>
  <c r="H83" i="63"/>
  <c r="K115" i="63"/>
  <c r="M116" i="63"/>
  <c r="O117" i="63"/>
  <c r="A15" i="63"/>
  <c r="T45" i="63"/>
  <c r="AJ45" i="63" s="1"/>
  <c r="T47" i="63"/>
  <c r="H80" i="63"/>
  <c r="L80" i="63"/>
  <c r="P80" i="63"/>
  <c r="M81" i="63"/>
  <c r="G83" i="63"/>
  <c r="K83" i="63"/>
  <c r="O83" i="63"/>
  <c r="S83" i="63"/>
  <c r="T94" i="63"/>
  <c r="T96" i="63"/>
  <c r="T106" i="63"/>
  <c r="T108" i="63"/>
  <c r="T110" i="63"/>
  <c r="T112" i="63"/>
  <c r="T114" i="63"/>
  <c r="N115" i="63"/>
  <c r="R115" i="63"/>
  <c r="L116" i="63"/>
  <c r="P116" i="63"/>
  <c r="N117" i="63"/>
  <c r="R117" i="63"/>
  <c r="L118" i="63"/>
  <c r="P118" i="63"/>
  <c r="P69" i="62"/>
  <c r="AI34" i="62"/>
  <c r="AI40" i="62"/>
  <c r="AE40" i="62"/>
  <c r="AI42" i="62"/>
  <c r="O66" i="62"/>
  <c r="S96" i="62"/>
  <c r="R99" i="62"/>
  <c r="S100" i="62"/>
  <c r="S112" i="62"/>
  <c r="Q94" i="62"/>
  <c r="R94" i="62"/>
  <c r="M94" i="62"/>
  <c r="O59" i="62"/>
  <c r="M46" i="62"/>
  <c r="P94" i="62"/>
  <c r="N59" i="62"/>
  <c r="M48" i="62"/>
  <c r="T94" i="62"/>
  <c r="O94" i="62"/>
  <c r="M59" i="62"/>
  <c r="M47" i="62"/>
  <c r="M45" i="62"/>
  <c r="S59" i="62"/>
  <c r="Q46" i="62"/>
  <c r="Q48" i="62"/>
  <c r="Q47" i="62"/>
  <c r="Q45" i="62"/>
  <c r="AF24" i="62"/>
  <c r="AJ24" i="62"/>
  <c r="R60" i="62"/>
  <c r="AE25" i="62"/>
  <c r="Q61" i="62"/>
  <c r="P62" i="62"/>
  <c r="T62" i="62"/>
  <c r="AC27" i="62"/>
  <c r="Q98" i="62"/>
  <c r="M98" i="62"/>
  <c r="R98" i="62"/>
  <c r="O63" i="62"/>
  <c r="P98" i="62"/>
  <c r="N63" i="62"/>
  <c r="T98" i="62"/>
  <c r="O98" i="62"/>
  <c r="M63" i="62"/>
  <c r="S63" i="62"/>
  <c r="AF28" i="62"/>
  <c r="AJ28" i="62"/>
  <c r="R64" i="62"/>
  <c r="AE29" i="62"/>
  <c r="Q65" i="62"/>
  <c r="P66" i="62"/>
  <c r="T66" i="62"/>
  <c r="AC31" i="62"/>
  <c r="R102" i="62"/>
  <c r="N102" i="62"/>
  <c r="Q102" i="62"/>
  <c r="M102" i="62"/>
  <c r="P102" i="62"/>
  <c r="O67" i="62"/>
  <c r="O102" i="62"/>
  <c r="N67" i="62"/>
  <c r="T102" i="62"/>
  <c r="M67" i="62"/>
  <c r="S67" i="62"/>
  <c r="AF32" i="62"/>
  <c r="AJ32" i="62"/>
  <c r="R68" i="62"/>
  <c r="AE33" i="62"/>
  <c r="AI33" i="62"/>
  <c r="Q69" i="62"/>
  <c r="AE34" i="62"/>
  <c r="T105" i="62"/>
  <c r="P105" i="62"/>
  <c r="S105" i="62"/>
  <c r="O105" i="62"/>
  <c r="R105" i="62"/>
  <c r="N70" i="62"/>
  <c r="AG35" i="62"/>
  <c r="AC35" i="62"/>
  <c r="Q105" i="62"/>
  <c r="M70" i="62"/>
  <c r="N105" i="62"/>
  <c r="AI35" i="62"/>
  <c r="AE35" i="62"/>
  <c r="AJ35" i="62"/>
  <c r="T107" i="62"/>
  <c r="P107" i="62"/>
  <c r="S107" i="62"/>
  <c r="O107" i="62"/>
  <c r="R107" i="62"/>
  <c r="AI37" i="62"/>
  <c r="AE37" i="62"/>
  <c r="Q107" i="62"/>
  <c r="O72" i="62"/>
  <c r="AH37" i="62"/>
  <c r="AD37" i="62"/>
  <c r="N107" i="62"/>
  <c r="N72" i="62"/>
  <c r="AG37" i="62"/>
  <c r="AC37" i="62"/>
  <c r="S72" i="62"/>
  <c r="T74" i="62"/>
  <c r="AG40" i="62"/>
  <c r="AB46" i="62"/>
  <c r="N46" i="62"/>
  <c r="S62" i="62"/>
  <c r="P63" i="62"/>
  <c r="S66" i="62"/>
  <c r="P67" i="62"/>
  <c r="S70" i="62"/>
  <c r="P71" i="62"/>
  <c r="S74" i="62"/>
  <c r="P75" i="62"/>
  <c r="S78" i="62"/>
  <c r="P79" i="62"/>
  <c r="M107" i="62"/>
  <c r="B50" i="62"/>
  <c r="B85" i="62"/>
  <c r="A51" i="62"/>
  <c r="A86" i="62"/>
  <c r="R59" i="62"/>
  <c r="P46" i="62"/>
  <c r="P48" i="62"/>
  <c r="T46" i="62"/>
  <c r="T48" i="62"/>
  <c r="AI24" i="62"/>
  <c r="AH25" i="62"/>
  <c r="P61" i="62"/>
  <c r="T61" i="62"/>
  <c r="AG26" i="62"/>
  <c r="S97" i="62"/>
  <c r="O97" i="62"/>
  <c r="Q97" i="62"/>
  <c r="N62" i="62"/>
  <c r="P97" i="62"/>
  <c r="M62" i="62"/>
  <c r="T97" i="62"/>
  <c r="N97" i="62"/>
  <c r="AF27" i="62"/>
  <c r="AJ27" i="62"/>
  <c r="R63" i="62"/>
  <c r="AI28" i="62"/>
  <c r="AH29" i="62"/>
  <c r="P65" i="62"/>
  <c r="T65" i="62"/>
  <c r="AG30" i="62"/>
  <c r="T101" i="62"/>
  <c r="P101" i="62"/>
  <c r="S101" i="62"/>
  <c r="O101" i="62"/>
  <c r="R101" i="62"/>
  <c r="N66" i="62"/>
  <c r="Q101" i="62"/>
  <c r="M66" i="62"/>
  <c r="N101" i="62"/>
  <c r="AF31" i="62"/>
  <c r="AJ31" i="62"/>
  <c r="R67" i="62"/>
  <c r="AI32" i="62"/>
  <c r="AH33" i="62"/>
  <c r="T69" i="62"/>
  <c r="P45" i="62"/>
  <c r="H80" i="62"/>
  <c r="H81" i="62"/>
  <c r="H82" i="62"/>
  <c r="L80" i="62"/>
  <c r="L81" i="62"/>
  <c r="L82" i="62"/>
  <c r="O62" i="62"/>
  <c r="R65" i="62"/>
  <c r="R69" i="62"/>
  <c r="R77" i="62"/>
  <c r="R95" i="62"/>
  <c r="R97" i="62"/>
  <c r="S104" i="62"/>
  <c r="A53" i="62"/>
  <c r="A88" i="62"/>
  <c r="N48" i="62"/>
  <c r="N47" i="62"/>
  <c r="N45" i="62"/>
  <c r="R48" i="62"/>
  <c r="R47" i="62"/>
  <c r="R45" i="62"/>
  <c r="AG24" i="62"/>
  <c r="S95" i="62"/>
  <c r="O95" i="62"/>
  <c r="Q95" i="62"/>
  <c r="P95" i="62"/>
  <c r="O60" i="62"/>
  <c r="T95" i="62"/>
  <c r="N95" i="62"/>
  <c r="N60" i="62"/>
  <c r="S60" i="62"/>
  <c r="AF25" i="62"/>
  <c r="AJ25" i="62"/>
  <c r="AE26" i="62"/>
  <c r="AI26" i="62"/>
  <c r="Q62" i="62"/>
  <c r="AD27" i="62"/>
  <c r="AH27" i="62"/>
  <c r="S99" i="62"/>
  <c r="O99" i="62"/>
  <c r="Q99" i="62"/>
  <c r="P99" i="62"/>
  <c r="O64" i="62"/>
  <c r="T99" i="62"/>
  <c r="N99" i="62"/>
  <c r="N64" i="62"/>
  <c r="S64" i="62"/>
  <c r="AF29" i="62"/>
  <c r="AJ29" i="62"/>
  <c r="AE30" i="62"/>
  <c r="AI30" i="62"/>
  <c r="Q66" i="62"/>
  <c r="AD31" i="62"/>
  <c r="AH31" i="62"/>
  <c r="AG32" i="62"/>
  <c r="T103" i="62"/>
  <c r="P103" i="62"/>
  <c r="S103" i="62"/>
  <c r="O103" i="62"/>
  <c r="R103" i="62"/>
  <c r="Q103" i="62"/>
  <c r="O68" i="62"/>
  <c r="N103" i="62"/>
  <c r="N68" i="62"/>
  <c r="S68" i="62"/>
  <c r="AF33" i="62"/>
  <c r="AJ33" i="62"/>
  <c r="AF34" i="62"/>
  <c r="Q74" i="62"/>
  <c r="AH39" i="62"/>
  <c r="T111" i="62"/>
  <c r="P111" i="62"/>
  <c r="S111" i="62"/>
  <c r="O111" i="62"/>
  <c r="R111" i="62"/>
  <c r="AI41" i="62"/>
  <c r="AE41" i="62"/>
  <c r="Q111" i="62"/>
  <c r="O76" i="62"/>
  <c r="AH41" i="62"/>
  <c r="AD41" i="62"/>
  <c r="N111" i="62"/>
  <c r="N76" i="62"/>
  <c r="AG41" i="62"/>
  <c r="AC41" i="62"/>
  <c r="S76" i="62"/>
  <c r="R46" i="62"/>
  <c r="P47" i="62"/>
  <c r="T59" i="62"/>
  <c r="M60" i="62"/>
  <c r="T63" i="62"/>
  <c r="M64" i="62"/>
  <c r="T67" i="62"/>
  <c r="M68" i="62"/>
  <c r="T71" i="62"/>
  <c r="M72" i="62"/>
  <c r="T75" i="62"/>
  <c r="M76" i="62"/>
  <c r="T79" i="62"/>
  <c r="F81" i="62"/>
  <c r="G82" i="62"/>
  <c r="H83" i="62"/>
  <c r="J85" i="62"/>
  <c r="S102" i="62"/>
  <c r="S110" i="62"/>
  <c r="S114" i="62"/>
  <c r="K118" i="62"/>
  <c r="A50" i="62"/>
  <c r="A85" i="62"/>
  <c r="J15" i="62"/>
  <c r="O47" i="62"/>
  <c r="O45" i="62"/>
  <c r="Q59" i="62"/>
  <c r="O46" i="62"/>
  <c r="S47" i="62"/>
  <c r="S45" i="62"/>
  <c r="S46" i="62"/>
  <c r="AD24" i="62"/>
  <c r="AH24" i="62"/>
  <c r="P60" i="62"/>
  <c r="T60" i="62"/>
  <c r="AC25" i="62"/>
  <c r="AG25" i="62"/>
  <c r="Q96" i="62"/>
  <c r="M96" i="62"/>
  <c r="R96" i="62"/>
  <c r="M61" i="62"/>
  <c r="P96" i="62"/>
  <c r="T96" i="62"/>
  <c r="O96" i="62"/>
  <c r="O61" i="62"/>
  <c r="S61" i="62"/>
  <c r="AF26" i="62"/>
  <c r="AJ26" i="62"/>
  <c r="R62" i="62"/>
  <c r="AE27" i="62"/>
  <c r="AI27" i="62"/>
  <c r="Q63" i="62"/>
  <c r="AD28" i="62"/>
  <c r="AH28" i="62"/>
  <c r="P64" i="62"/>
  <c r="T64" i="62"/>
  <c r="AC29" i="62"/>
  <c r="AG29" i="62"/>
  <c r="Q100" i="62"/>
  <c r="M100" i="62"/>
  <c r="R100" i="62"/>
  <c r="M65" i="62"/>
  <c r="P100" i="62"/>
  <c r="T100" i="62"/>
  <c r="O100" i="62"/>
  <c r="O65" i="62"/>
  <c r="S65" i="62"/>
  <c r="AF30" i="62"/>
  <c r="AJ30" i="62"/>
  <c r="R66" i="62"/>
  <c r="AE31" i="62"/>
  <c r="AI31" i="62"/>
  <c r="Q67" i="62"/>
  <c r="AD32" i="62"/>
  <c r="AH32" i="62"/>
  <c r="P68" i="62"/>
  <c r="T68" i="62"/>
  <c r="AC33" i="62"/>
  <c r="AG33" i="62"/>
  <c r="R104" i="62"/>
  <c r="N104" i="62"/>
  <c r="Q104" i="62"/>
  <c r="M104" i="62"/>
  <c r="P104" i="62"/>
  <c r="M69" i="62"/>
  <c r="AH34" i="62"/>
  <c r="AD34" i="62"/>
  <c r="O104" i="62"/>
  <c r="T104" i="62"/>
  <c r="O69" i="62"/>
  <c r="AJ34" i="62"/>
  <c r="S69" i="62"/>
  <c r="AG34" i="62"/>
  <c r="Q70" i="62"/>
  <c r="AF35" i="62"/>
  <c r="AI36" i="62"/>
  <c r="AE36" i="62"/>
  <c r="AJ37" i="62"/>
  <c r="AI38" i="62"/>
  <c r="O110" i="62"/>
  <c r="AF41" i="62"/>
  <c r="Q78" i="62"/>
  <c r="AH43" i="62"/>
  <c r="T47" i="62"/>
  <c r="I50" i="62"/>
  <c r="Q60" i="62"/>
  <c r="N61" i="62"/>
  <c r="Q64" i="62"/>
  <c r="N65" i="62"/>
  <c r="Q68" i="62"/>
  <c r="N69" i="62"/>
  <c r="Q72" i="62"/>
  <c r="Q76" i="62"/>
  <c r="I80" i="62"/>
  <c r="K82" i="62"/>
  <c r="L83" i="62"/>
  <c r="N94" i="62"/>
  <c r="M95" i="62"/>
  <c r="N96" i="62"/>
  <c r="M97" i="62"/>
  <c r="N98" i="62"/>
  <c r="M99" i="62"/>
  <c r="N100" i="62"/>
  <c r="M101" i="62"/>
  <c r="M105" i="62"/>
  <c r="AD36" i="62"/>
  <c r="AH36" i="62"/>
  <c r="R108" i="62"/>
  <c r="N108" i="62"/>
  <c r="Q108" i="62"/>
  <c r="M108" i="62"/>
  <c r="AF38" i="62"/>
  <c r="AJ38" i="62"/>
  <c r="AE39" i="62"/>
  <c r="AI39" i="62"/>
  <c r="AD40" i="62"/>
  <c r="AH40" i="62"/>
  <c r="R112" i="62"/>
  <c r="N112" i="62"/>
  <c r="Q112" i="62"/>
  <c r="M112" i="62"/>
  <c r="AF42" i="62"/>
  <c r="AJ42" i="62"/>
  <c r="AE43" i="62"/>
  <c r="AI43" i="62"/>
  <c r="AD44" i="62"/>
  <c r="AH44" i="62"/>
  <c r="AB45" i="62"/>
  <c r="P70" i="62"/>
  <c r="T70" i="62"/>
  <c r="M71" i="62"/>
  <c r="Q71" i="62"/>
  <c r="R72" i="62"/>
  <c r="O73" i="62"/>
  <c r="S73" i="62"/>
  <c r="P74" i="62"/>
  <c r="M75" i="62"/>
  <c r="Q75" i="62"/>
  <c r="R76" i="62"/>
  <c r="O77" i="62"/>
  <c r="S77" i="62"/>
  <c r="T78" i="62"/>
  <c r="M79" i="62"/>
  <c r="Q79" i="62"/>
  <c r="F80" i="62"/>
  <c r="J80" i="62"/>
  <c r="G81" i="62"/>
  <c r="K81" i="62"/>
  <c r="I83" i="62"/>
  <c r="K117" i="62"/>
  <c r="K115" i="62"/>
  <c r="T106" i="62"/>
  <c r="T108" i="62"/>
  <c r="T110" i="62"/>
  <c r="T112" i="62"/>
  <c r="T114" i="62"/>
  <c r="AG38" i="62"/>
  <c r="T109" i="62"/>
  <c r="P109" i="62"/>
  <c r="S109" i="62"/>
  <c r="O109" i="62"/>
  <c r="AF39" i="62"/>
  <c r="AJ39" i="62"/>
  <c r="AG42" i="62"/>
  <c r="T113" i="62"/>
  <c r="P113" i="62"/>
  <c r="S113" i="62"/>
  <c r="O113" i="62"/>
  <c r="AF43" i="62"/>
  <c r="AJ43" i="62"/>
  <c r="AE44" i="62"/>
  <c r="AI44" i="62"/>
  <c r="N71" i="62"/>
  <c r="R71" i="62"/>
  <c r="P73" i="62"/>
  <c r="T73" i="62"/>
  <c r="M74" i="62"/>
  <c r="N75" i="62"/>
  <c r="R75" i="62"/>
  <c r="P77" i="62"/>
  <c r="T77" i="62"/>
  <c r="M78" i="62"/>
  <c r="N79" i="62"/>
  <c r="R79" i="62"/>
  <c r="G80" i="62"/>
  <c r="K80" i="62"/>
  <c r="I82" i="62"/>
  <c r="F83" i="62"/>
  <c r="J83" i="62"/>
  <c r="L117" i="62"/>
  <c r="L115" i="62"/>
  <c r="O108" i="62"/>
  <c r="Q109" i="62"/>
  <c r="O112" i="62"/>
  <c r="Q113" i="62"/>
  <c r="K116" i="62"/>
  <c r="R106" i="62"/>
  <c r="N106" i="62"/>
  <c r="Q106" i="62"/>
  <c r="M106" i="62"/>
  <c r="AF36" i="62"/>
  <c r="AJ36" i="62"/>
  <c r="AD38" i="62"/>
  <c r="AH38" i="62"/>
  <c r="AC39" i="62"/>
  <c r="AG39" i="62"/>
  <c r="R110" i="62"/>
  <c r="N110" i="62"/>
  <c r="Q110" i="62"/>
  <c r="M110" i="62"/>
  <c r="AF40" i="62"/>
  <c r="AJ40" i="62"/>
  <c r="AD42" i="62"/>
  <c r="AH42" i="62"/>
  <c r="AC43" i="62"/>
  <c r="AG43" i="62"/>
  <c r="R114" i="62"/>
  <c r="N114" i="62"/>
  <c r="Q114" i="62"/>
  <c r="M114" i="62"/>
  <c r="AF44" i="62"/>
  <c r="AJ44" i="62"/>
  <c r="R70" i="62"/>
  <c r="O71" i="62"/>
  <c r="P72" i="62"/>
  <c r="T72" i="62"/>
  <c r="M73" i="62"/>
  <c r="Q73" i="62"/>
  <c r="N74" i="62"/>
  <c r="R74" i="62"/>
  <c r="O75" i="62"/>
  <c r="S75" i="62"/>
  <c r="P76" i="62"/>
  <c r="T76" i="62"/>
  <c r="M77" i="62"/>
  <c r="Q77" i="62"/>
  <c r="N78" i="62"/>
  <c r="R78" i="62"/>
  <c r="O79" i="62"/>
  <c r="S79" i="62"/>
  <c r="I81" i="62"/>
  <c r="F82" i="62"/>
  <c r="J82" i="62"/>
  <c r="G83" i="62"/>
  <c r="K83" i="62"/>
  <c r="P106" i="62"/>
  <c r="P108" i="62"/>
  <c r="R109" i="62"/>
  <c r="P110" i="62"/>
  <c r="P112" i="62"/>
  <c r="R113" i="62"/>
  <c r="P114" i="62"/>
  <c r="L116" i="62"/>
  <c r="S60" i="61"/>
  <c r="AF25" i="61"/>
  <c r="AG28" i="61"/>
  <c r="S64" i="61"/>
  <c r="R103" i="61"/>
  <c r="N103" i="61"/>
  <c r="Q103" i="61"/>
  <c r="M103" i="61"/>
  <c r="O68" i="61"/>
  <c r="T103" i="61"/>
  <c r="P103" i="61"/>
  <c r="N68" i="61"/>
  <c r="AI34" i="61"/>
  <c r="Q70" i="61"/>
  <c r="AG36" i="61"/>
  <c r="AJ37" i="61"/>
  <c r="AI38" i="61"/>
  <c r="AH39" i="61"/>
  <c r="AG40" i="61"/>
  <c r="S76" i="61"/>
  <c r="AF41" i="61"/>
  <c r="AI42" i="61"/>
  <c r="Q78" i="61"/>
  <c r="AE43" i="61"/>
  <c r="T45" i="61"/>
  <c r="O46" i="61"/>
  <c r="M47" i="61"/>
  <c r="T48" i="61"/>
  <c r="P59" i="61"/>
  <c r="S62" i="61"/>
  <c r="P63" i="61"/>
  <c r="S66" i="61"/>
  <c r="P67" i="61"/>
  <c r="S70" i="61"/>
  <c r="P71" i="61"/>
  <c r="S74" i="61"/>
  <c r="P75" i="61"/>
  <c r="S78" i="61"/>
  <c r="P79" i="61"/>
  <c r="S95" i="61"/>
  <c r="Q96" i="61"/>
  <c r="S97" i="61"/>
  <c r="Q98" i="61"/>
  <c r="S99" i="61"/>
  <c r="Q100" i="61"/>
  <c r="Q102" i="61"/>
  <c r="S103" i="61"/>
  <c r="Q104" i="61"/>
  <c r="S105" i="61"/>
  <c r="Q106" i="61"/>
  <c r="S107" i="61"/>
  <c r="Q108" i="61"/>
  <c r="Q110" i="61"/>
  <c r="S111" i="61"/>
  <c r="Q112" i="61"/>
  <c r="S113" i="61"/>
  <c r="Q114" i="61"/>
  <c r="B85" i="61"/>
  <c r="B50" i="61"/>
  <c r="A86" i="61"/>
  <c r="A51" i="61"/>
  <c r="O48" i="61"/>
  <c r="O47" i="61"/>
  <c r="O45" i="61"/>
  <c r="Q59" i="61"/>
  <c r="S48" i="61"/>
  <c r="S47" i="61"/>
  <c r="S45" i="61"/>
  <c r="AD24" i="61"/>
  <c r="AH24" i="61"/>
  <c r="P60" i="61"/>
  <c r="T60" i="61"/>
  <c r="AC25" i="61"/>
  <c r="AG25" i="61"/>
  <c r="T96" i="61"/>
  <c r="P96" i="61"/>
  <c r="M61" i="61"/>
  <c r="S96" i="61"/>
  <c r="O96" i="61"/>
  <c r="R96" i="61"/>
  <c r="N96" i="61"/>
  <c r="O61" i="61"/>
  <c r="S61" i="61"/>
  <c r="AF26" i="61"/>
  <c r="AJ26" i="61"/>
  <c r="R62" i="61"/>
  <c r="AE27" i="61"/>
  <c r="Q63" i="61"/>
  <c r="AD28" i="61"/>
  <c r="P64" i="61"/>
  <c r="T64" i="61"/>
  <c r="AC29" i="61"/>
  <c r="AG29" i="61"/>
  <c r="T100" i="61"/>
  <c r="P100" i="61"/>
  <c r="M65" i="61"/>
  <c r="S100" i="61"/>
  <c r="O100" i="61"/>
  <c r="R100" i="61"/>
  <c r="N100" i="61"/>
  <c r="O65" i="61"/>
  <c r="S65" i="61"/>
  <c r="AF30" i="61"/>
  <c r="AJ30" i="61"/>
  <c r="R66" i="61"/>
  <c r="AE31" i="61"/>
  <c r="Q67" i="61"/>
  <c r="AD32" i="61"/>
  <c r="P68" i="61"/>
  <c r="T68" i="61"/>
  <c r="AC33" i="61"/>
  <c r="AG33" i="61"/>
  <c r="T104" i="61"/>
  <c r="P104" i="61"/>
  <c r="M69" i="61"/>
  <c r="S104" i="61"/>
  <c r="O104" i="61"/>
  <c r="R104" i="61"/>
  <c r="N104" i="61"/>
  <c r="O69" i="61"/>
  <c r="S69" i="61"/>
  <c r="AF34" i="61"/>
  <c r="AJ34" i="61"/>
  <c r="R70" i="61"/>
  <c r="AE35" i="61"/>
  <c r="Q71" i="61"/>
  <c r="AD36" i="61"/>
  <c r="P72" i="61"/>
  <c r="T72" i="61"/>
  <c r="AC37" i="61"/>
  <c r="AG37" i="61"/>
  <c r="T108" i="61"/>
  <c r="P108" i="61"/>
  <c r="M73" i="61"/>
  <c r="S108" i="61"/>
  <c r="O108" i="61"/>
  <c r="R108" i="61"/>
  <c r="N108" i="61"/>
  <c r="O73" i="61"/>
  <c r="S73" i="61"/>
  <c r="AF38" i="61"/>
  <c r="AJ38" i="61"/>
  <c r="R74" i="61"/>
  <c r="AE39" i="61"/>
  <c r="Q75" i="61"/>
  <c r="AD40" i="61"/>
  <c r="AH40" i="61"/>
  <c r="P76" i="61"/>
  <c r="T76" i="61"/>
  <c r="AC41" i="61"/>
  <c r="AG41" i="61"/>
  <c r="T112" i="61"/>
  <c r="P112" i="61"/>
  <c r="M77" i="61"/>
  <c r="S112" i="61"/>
  <c r="O112" i="61"/>
  <c r="R112" i="61"/>
  <c r="N112" i="61"/>
  <c r="O77" i="61"/>
  <c r="S77" i="61"/>
  <c r="AF42" i="61"/>
  <c r="AJ42" i="61"/>
  <c r="R78" i="61"/>
  <c r="Q79" i="61"/>
  <c r="AD44" i="61"/>
  <c r="M45" i="61"/>
  <c r="AB45" i="61"/>
  <c r="R46" i="61"/>
  <c r="J50" i="61"/>
  <c r="M60" i="61"/>
  <c r="T63" i="61"/>
  <c r="M64" i="61"/>
  <c r="T67" i="61"/>
  <c r="M68" i="61"/>
  <c r="T71" i="61"/>
  <c r="M72" i="61"/>
  <c r="T75" i="61"/>
  <c r="M76" i="61"/>
  <c r="T79" i="61"/>
  <c r="F81" i="61"/>
  <c r="G82" i="61"/>
  <c r="K115" i="61"/>
  <c r="A85" i="61"/>
  <c r="A50" i="61"/>
  <c r="N48" i="61"/>
  <c r="N47" i="61"/>
  <c r="N45" i="61"/>
  <c r="AG24" i="61"/>
  <c r="AJ25" i="61"/>
  <c r="AI30" i="61"/>
  <c r="Q66" i="61"/>
  <c r="AH31" i="61"/>
  <c r="AG32" i="61"/>
  <c r="S68" i="61"/>
  <c r="AF33" i="61"/>
  <c r="AJ33" i="61"/>
  <c r="S72" i="61"/>
  <c r="I85" i="61"/>
  <c r="I50" i="61"/>
  <c r="P47" i="61"/>
  <c r="R59" i="61"/>
  <c r="P46" i="61"/>
  <c r="T47" i="61"/>
  <c r="T46" i="61"/>
  <c r="AE24" i="61"/>
  <c r="AI24" i="61"/>
  <c r="AD25" i="61"/>
  <c r="P61" i="61"/>
  <c r="T61" i="61"/>
  <c r="AG26" i="61"/>
  <c r="R97" i="61"/>
  <c r="N97" i="61"/>
  <c r="N62" i="61"/>
  <c r="Q97" i="61"/>
  <c r="M97" i="61"/>
  <c r="M62" i="61"/>
  <c r="T97" i="61"/>
  <c r="P97" i="61"/>
  <c r="AF27" i="61"/>
  <c r="AJ27" i="61"/>
  <c r="R63" i="61"/>
  <c r="AE28" i="61"/>
  <c r="AI28" i="61"/>
  <c r="AD29" i="61"/>
  <c r="P65" i="61"/>
  <c r="T65" i="61"/>
  <c r="AG30" i="61"/>
  <c r="R101" i="61"/>
  <c r="N101" i="61"/>
  <c r="N66" i="61"/>
  <c r="Q101" i="61"/>
  <c r="M101" i="61"/>
  <c r="M66" i="61"/>
  <c r="T101" i="61"/>
  <c r="P101" i="61"/>
  <c r="AF31" i="61"/>
  <c r="AJ31" i="61"/>
  <c r="R67" i="61"/>
  <c r="AE32" i="61"/>
  <c r="AI32" i="61"/>
  <c r="AD33" i="61"/>
  <c r="AH33" i="61"/>
  <c r="P69" i="61"/>
  <c r="T69" i="61"/>
  <c r="AG34" i="61"/>
  <c r="R105" i="61"/>
  <c r="N105" i="61"/>
  <c r="N70" i="61"/>
  <c r="Q105" i="61"/>
  <c r="M105" i="61"/>
  <c r="M70" i="61"/>
  <c r="T105" i="61"/>
  <c r="P105" i="61"/>
  <c r="AF35" i="61"/>
  <c r="AJ35" i="61"/>
  <c r="R71" i="61"/>
  <c r="AE36" i="61"/>
  <c r="AI36" i="61"/>
  <c r="AD37" i="61"/>
  <c r="P73" i="61"/>
  <c r="T73" i="61"/>
  <c r="AC38" i="61"/>
  <c r="AG38" i="61"/>
  <c r="R109" i="61"/>
  <c r="N109" i="61"/>
  <c r="N74" i="61"/>
  <c r="Q109" i="61"/>
  <c r="M109" i="61"/>
  <c r="M74" i="61"/>
  <c r="T109" i="61"/>
  <c r="P109" i="61"/>
  <c r="AF39" i="61"/>
  <c r="AJ39" i="61"/>
  <c r="R75" i="61"/>
  <c r="AE40" i="61"/>
  <c r="AD41" i="61"/>
  <c r="P77" i="61"/>
  <c r="T77" i="61"/>
  <c r="AC42" i="61"/>
  <c r="AG42" i="61"/>
  <c r="R113" i="61"/>
  <c r="N113" i="61"/>
  <c r="N78" i="61"/>
  <c r="Q113" i="61"/>
  <c r="M113" i="61"/>
  <c r="M78" i="61"/>
  <c r="AG43" i="61"/>
  <c r="AC43" i="61"/>
  <c r="T113" i="61"/>
  <c r="P113" i="61"/>
  <c r="AJ43" i="61"/>
  <c r="AF43" i="61"/>
  <c r="AI43" i="61"/>
  <c r="R79" i="61"/>
  <c r="AG44" i="61"/>
  <c r="P45" i="61"/>
  <c r="S46" i="61"/>
  <c r="Q60" i="61"/>
  <c r="N61" i="61"/>
  <c r="Q64" i="61"/>
  <c r="N65" i="61"/>
  <c r="Q68" i="61"/>
  <c r="N69" i="61"/>
  <c r="Q72" i="61"/>
  <c r="N73" i="61"/>
  <c r="Q76" i="61"/>
  <c r="N77" i="61"/>
  <c r="I80" i="61"/>
  <c r="J81" i="61"/>
  <c r="K82" i="61"/>
  <c r="K117" i="61"/>
  <c r="R48" i="61"/>
  <c r="R47" i="61"/>
  <c r="R45" i="61"/>
  <c r="R95" i="61"/>
  <c r="N95" i="61"/>
  <c r="Q95" i="61"/>
  <c r="M95" i="61"/>
  <c r="O60" i="61"/>
  <c r="T95" i="61"/>
  <c r="P95" i="61"/>
  <c r="N60" i="61"/>
  <c r="AI26" i="61"/>
  <c r="Q62" i="61"/>
  <c r="R99" i="61"/>
  <c r="N99" i="61"/>
  <c r="Q99" i="61"/>
  <c r="M99" i="61"/>
  <c r="O64" i="61"/>
  <c r="T99" i="61"/>
  <c r="P99" i="61"/>
  <c r="N64" i="61"/>
  <c r="AF29" i="61"/>
  <c r="AJ29" i="61"/>
  <c r="AH35" i="61"/>
  <c r="R107" i="61"/>
  <c r="N107" i="61"/>
  <c r="Q107" i="61"/>
  <c r="M107" i="61"/>
  <c r="O72" i="61"/>
  <c r="T107" i="61"/>
  <c r="P107" i="61"/>
  <c r="N72" i="61"/>
  <c r="AF37" i="61"/>
  <c r="Q74" i="61"/>
  <c r="R111" i="61"/>
  <c r="N111" i="61"/>
  <c r="Q111" i="61"/>
  <c r="M111" i="61"/>
  <c r="O76" i="61"/>
  <c r="T111" i="61"/>
  <c r="P111" i="61"/>
  <c r="N76" i="61"/>
  <c r="AJ41" i="61"/>
  <c r="A88" i="61"/>
  <c r="A53" i="61"/>
  <c r="I15" i="61"/>
  <c r="T94" i="61"/>
  <c r="P94" i="61"/>
  <c r="O59" i="61"/>
  <c r="S94" i="61"/>
  <c r="O94" i="61"/>
  <c r="N59" i="61"/>
  <c r="M46" i="61"/>
  <c r="R94" i="61"/>
  <c r="N94" i="61"/>
  <c r="M59" i="61"/>
  <c r="M48" i="61"/>
  <c r="S59" i="61"/>
  <c r="Q46" i="61"/>
  <c r="Q48" i="61"/>
  <c r="AF24" i="61"/>
  <c r="AJ24" i="61"/>
  <c r="R60" i="61"/>
  <c r="AE25" i="61"/>
  <c r="AI25" i="61"/>
  <c r="Q61" i="61"/>
  <c r="AD26" i="61"/>
  <c r="AH26" i="61"/>
  <c r="P62" i="61"/>
  <c r="T62" i="61"/>
  <c r="AC27" i="61"/>
  <c r="AG27" i="61"/>
  <c r="T98" i="61"/>
  <c r="P98" i="61"/>
  <c r="O63" i="61"/>
  <c r="S98" i="61"/>
  <c r="O98" i="61"/>
  <c r="N63" i="61"/>
  <c r="R98" i="61"/>
  <c r="N98" i="61"/>
  <c r="M63" i="61"/>
  <c r="S63" i="61"/>
  <c r="AF28" i="61"/>
  <c r="AJ28" i="61"/>
  <c r="R64" i="61"/>
  <c r="AE29" i="61"/>
  <c r="AI29" i="61"/>
  <c r="Q65" i="61"/>
  <c r="AD30" i="61"/>
  <c r="AH30" i="61"/>
  <c r="P66" i="61"/>
  <c r="T66" i="61"/>
  <c r="AC31" i="61"/>
  <c r="AG31" i="61"/>
  <c r="T102" i="61"/>
  <c r="P102" i="61"/>
  <c r="O67" i="61"/>
  <c r="S102" i="61"/>
  <c r="O102" i="61"/>
  <c r="N67" i="61"/>
  <c r="R102" i="61"/>
  <c r="N102" i="61"/>
  <c r="M67" i="61"/>
  <c r="S67" i="61"/>
  <c r="AF32" i="61"/>
  <c r="AJ32" i="61"/>
  <c r="R68" i="61"/>
  <c r="AE33" i="61"/>
  <c r="AI33" i="61"/>
  <c r="Q69" i="61"/>
  <c r="AD34" i="61"/>
  <c r="AH34" i="61"/>
  <c r="P70" i="61"/>
  <c r="T70" i="61"/>
  <c r="AC35" i="61"/>
  <c r="AG35" i="61"/>
  <c r="T106" i="61"/>
  <c r="P106" i="61"/>
  <c r="O71" i="61"/>
  <c r="S106" i="61"/>
  <c r="O106" i="61"/>
  <c r="N71" i="61"/>
  <c r="R106" i="61"/>
  <c r="N106" i="61"/>
  <c r="M71" i="61"/>
  <c r="S71" i="61"/>
  <c r="AF36" i="61"/>
  <c r="AJ36" i="61"/>
  <c r="R72" i="61"/>
  <c r="AE37" i="61"/>
  <c r="AI37" i="61"/>
  <c r="Q73" i="61"/>
  <c r="AH38" i="61"/>
  <c r="P74" i="61"/>
  <c r="T74" i="61"/>
  <c r="AG39" i="61"/>
  <c r="T110" i="61"/>
  <c r="P110" i="61"/>
  <c r="O75" i="61"/>
  <c r="S110" i="61"/>
  <c r="O110" i="61"/>
  <c r="N75" i="61"/>
  <c r="R110" i="61"/>
  <c r="N110" i="61"/>
  <c r="M75" i="61"/>
  <c r="S75" i="61"/>
  <c r="AF40" i="61"/>
  <c r="AJ40" i="61"/>
  <c r="R76" i="61"/>
  <c r="AE41" i="61"/>
  <c r="AI41" i="61"/>
  <c r="Q77" i="61"/>
  <c r="AH42" i="61"/>
  <c r="P78" i="61"/>
  <c r="T78" i="61"/>
  <c r="AD43" i="61"/>
  <c r="AH44" i="61"/>
  <c r="Q45" i="61"/>
  <c r="AB46" i="61"/>
  <c r="N46" i="61"/>
  <c r="P48" i="61"/>
  <c r="H80" i="61"/>
  <c r="H81" i="61"/>
  <c r="H82" i="61"/>
  <c r="L80" i="61"/>
  <c r="L81" i="61"/>
  <c r="L82" i="61"/>
  <c r="R61" i="61"/>
  <c r="O62" i="61"/>
  <c r="R65" i="61"/>
  <c r="O66" i="61"/>
  <c r="R69" i="61"/>
  <c r="O70" i="61"/>
  <c r="R73" i="61"/>
  <c r="O74" i="61"/>
  <c r="R77" i="61"/>
  <c r="O78" i="61"/>
  <c r="M94" i="61"/>
  <c r="O95" i="61"/>
  <c r="M96" i="61"/>
  <c r="O97" i="61"/>
  <c r="M98" i="61"/>
  <c r="O99" i="61"/>
  <c r="M100" i="61"/>
  <c r="O101" i="61"/>
  <c r="M102" i="61"/>
  <c r="O103" i="61"/>
  <c r="M104" i="61"/>
  <c r="O105" i="61"/>
  <c r="M106" i="61"/>
  <c r="O107" i="61"/>
  <c r="M108" i="61"/>
  <c r="O109" i="61"/>
  <c r="M110" i="61"/>
  <c r="O111" i="61"/>
  <c r="M112" i="61"/>
  <c r="O113" i="61"/>
  <c r="AE44" i="61"/>
  <c r="AI44" i="61"/>
  <c r="M79" i="61"/>
  <c r="F80" i="61"/>
  <c r="J80" i="61"/>
  <c r="G81" i="61"/>
  <c r="K81" i="61"/>
  <c r="I83" i="61"/>
  <c r="N114" i="61"/>
  <c r="R114" i="61"/>
  <c r="L115" i="61"/>
  <c r="L117" i="61"/>
  <c r="AF44" i="61"/>
  <c r="AJ44" i="61"/>
  <c r="N79" i="61"/>
  <c r="G80" i="61"/>
  <c r="K80" i="61"/>
  <c r="I82" i="61"/>
  <c r="F83" i="61"/>
  <c r="J83" i="61"/>
  <c r="O114" i="61"/>
  <c r="S114" i="61"/>
  <c r="K116" i="61"/>
  <c r="K118" i="61"/>
  <c r="O79" i="61"/>
  <c r="S79" i="61"/>
  <c r="I81" i="61"/>
  <c r="F82" i="61"/>
  <c r="J82" i="61"/>
  <c r="G83" i="61"/>
  <c r="K83" i="61"/>
  <c r="P114" i="61"/>
  <c r="T114" i="61"/>
  <c r="L116" i="61"/>
  <c r="L118" i="61"/>
  <c r="Q63" i="60"/>
  <c r="AH28" i="60"/>
  <c r="T64" i="60"/>
  <c r="T100" i="60"/>
  <c r="P100" i="60"/>
  <c r="M65" i="60"/>
  <c r="S100" i="60"/>
  <c r="O100" i="60"/>
  <c r="R100" i="60"/>
  <c r="N100" i="60"/>
  <c r="O65" i="60"/>
  <c r="AF30" i="60"/>
  <c r="R66" i="60"/>
  <c r="S73" i="60"/>
  <c r="T63" i="60"/>
  <c r="R69" i="60"/>
  <c r="M96" i="60"/>
  <c r="P47" i="60"/>
  <c r="P45" i="60"/>
  <c r="R59" i="60"/>
  <c r="P46" i="60"/>
  <c r="T47" i="60"/>
  <c r="T45" i="60"/>
  <c r="T46" i="60"/>
  <c r="AE24" i="60"/>
  <c r="AI24" i="60"/>
  <c r="AH25" i="60"/>
  <c r="P61" i="60"/>
  <c r="T61" i="60"/>
  <c r="AC26" i="60"/>
  <c r="AG26" i="60"/>
  <c r="R97" i="60"/>
  <c r="N97" i="60"/>
  <c r="N62" i="60"/>
  <c r="Q97" i="60"/>
  <c r="M97" i="60"/>
  <c r="M62" i="60"/>
  <c r="T97" i="60"/>
  <c r="P97" i="60"/>
  <c r="AF27" i="60"/>
  <c r="AJ27" i="60"/>
  <c r="R63" i="60"/>
  <c r="AE28" i="60"/>
  <c r="AI28" i="60"/>
  <c r="AD29" i="60"/>
  <c r="AH29" i="60"/>
  <c r="P65" i="60"/>
  <c r="T65" i="60"/>
  <c r="AC30" i="60"/>
  <c r="AG30" i="60"/>
  <c r="R101" i="60"/>
  <c r="N101" i="60"/>
  <c r="N66" i="60"/>
  <c r="Q101" i="60"/>
  <c r="M101" i="60"/>
  <c r="M66" i="60"/>
  <c r="T101" i="60"/>
  <c r="P101" i="60"/>
  <c r="AF31" i="60"/>
  <c r="AJ31" i="60"/>
  <c r="R68" i="60"/>
  <c r="AE33" i="60"/>
  <c r="T69" i="60"/>
  <c r="AG34" i="60"/>
  <c r="R105" i="60"/>
  <c r="N105" i="60"/>
  <c r="N70" i="60"/>
  <c r="AH35" i="60"/>
  <c r="Q105" i="60"/>
  <c r="M105" i="60"/>
  <c r="M70" i="60"/>
  <c r="T105" i="60"/>
  <c r="P105" i="60"/>
  <c r="AJ35" i="60"/>
  <c r="AF35" i="60"/>
  <c r="AG35" i="60"/>
  <c r="Q71" i="60"/>
  <c r="AF36" i="60"/>
  <c r="P72" i="60"/>
  <c r="AI37" i="60"/>
  <c r="T72" i="60"/>
  <c r="AF38" i="60"/>
  <c r="Q75" i="60"/>
  <c r="AH40" i="60"/>
  <c r="T112" i="60"/>
  <c r="Q77" i="60"/>
  <c r="AI42" i="60"/>
  <c r="S112" i="60"/>
  <c r="AH42" i="60"/>
  <c r="R112" i="60"/>
  <c r="S77" i="60"/>
  <c r="AG42" i="60"/>
  <c r="Q79" i="60"/>
  <c r="AH44" i="60"/>
  <c r="P48" i="60"/>
  <c r="Q60" i="60"/>
  <c r="N61" i="60"/>
  <c r="Q64" i="60"/>
  <c r="N65" i="60"/>
  <c r="Q68" i="60"/>
  <c r="P71" i="60"/>
  <c r="P75" i="60"/>
  <c r="T79" i="60"/>
  <c r="F81" i="60"/>
  <c r="G82" i="60"/>
  <c r="J85" i="60"/>
  <c r="Q96" i="60"/>
  <c r="S97" i="60"/>
  <c r="Q100" i="60"/>
  <c r="S101" i="60"/>
  <c r="O105" i="60"/>
  <c r="M106" i="60"/>
  <c r="O107" i="60"/>
  <c r="O111" i="60"/>
  <c r="Q112" i="60"/>
  <c r="Q114" i="60"/>
  <c r="I85" i="60"/>
  <c r="I50" i="60"/>
  <c r="O48" i="60"/>
  <c r="O47" i="60"/>
  <c r="O45" i="60"/>
  <c r="Q59" i="60"/>
  <c r="AH24" i="60"/>
  <c r="S61" i="60"/>
  <c r="AF26" i="60"/>
  <c r="R62" i="60"/>
  <c r="S65" i="60"/>
  <c r="AI31" i="60"/>
  <c r="AH33" i="60"/>
  <c r="R70" i="60"/>
  <c r="T108" i="60"/>
  <c r="P108" i="60"/>
  <c r="M73" i="60"/>
  <c r="AI38" i="60"/>
  <c r="AE38" i="60"/>
  <c r="S108" i="60"/>
  <c r="O108" i="60"/>
  <c r="AH38" i="60"/>
  <c r="AD38" i="60"/>
  <c r="R108" i="60"/>
  <c r="N108" i="60"/>
  <c r="O73" i="60"/>
  <c r="AG38" i="60"/>
  <c r="AC38" i="60"/>
  <c r="Q45" i="60"/>
  <c r="P59" i="60"/>
  <c r="R73" i="60"/>
  <c r="O99" i="60"/>
  <c r="S103" i="60"/>
  <c r="A85" i="60"/>
  <c r="A50" i="60"/>
  <c r="T94" i="60"/>
  <c r="P94" i="60"/>
  <c r="O59" i="60"/>
  <c r="S94" i="60"/>
  <c r="O94" i="60"/>
  <c r="N59" i="60"/>
  <c r="M46" i="60"/>
  <c r="R94" i="60"/>
  <c r="N94" i="60"/>
  <c r="M59" i="60"/>
  <c r="M48" i="60"/>
  <c r="S59" i="60"/>
  <c r="Q46" i="60"/>
  <c r="Q48" i="60"/>
  <c r="AF24" i="60"/>
  <c r="AJ24" i="60"/>
  <c r="Q61" i="60"/>
  <c r="AD26" i="60"/>
  <c r="P62" i="60"/>
  <c r="T62" i="60"/>
  <c r="AG27" i="60"/>
  <c r="T98" i="60"/>
  <c r="P98" i="60"/>
  <c r="O63" i="60"/>
  <c r="S98" i="60"/>
  <c r="O98" i="60"/>
  <c r="N63" i="60"/>
  <c r="R98" i="60"/>
  <c r="N98" i="60"/>
  <c r="M63" i="60"/>
  <c r="S63" i="60"/>
  <c r="AF28" i="60"/>
  <c r="AJ28" i="60"/>
  <c r="R64" i="60"/>
  <c r="AE29" i="60"/>
  <c r="Q65" i="60"/>
  <c r="AD30" i="60"/>
  <c r="AH30" i="60"/>
  <c r="P66" i="60"/>
  <c r="T66" i="60"/>
  <c r="AG31" i="60"/>
  <c r="T102" i="60"/>
  <c r="S67" i="60"/>
  <c r="S102" i="60"/>
  <c r="R67" i="60"/>
  <c r="R102" i="60"/>
  <c r="R103" i="60"/>
  <c r="N103" i="60"/>
  <c r="Q103" i="60"/>
  <c r="M103" i="60"/>
  <c r="O68" i="60"/>
  <c r="T103" i="60"/>
  <c r="P103" i="60"/>
  <c r="N68" i="60"/>
  <c r="S68" i="60"/>
  <c r="AF33" i="60"/>
  <c r="AJ33" i="60"/>
  <c r="P70" i="60"/>
  <c r="T70" i="60"/>
  <c r="AI35" i="60"/>
  <c r="AJ38" i="60"/>
  <c r="R74" i="60"/>
  <c r="AI39" i="60"/>
  <c r="R78" i="60"/>
  <c r="AI43" i="60"/>
  <c r="M47" i="60"/>
  <c r="T48" i="60"/>
  <c r="G83" i="60"/>
  <c r="R61" i="60"/>
  <c r="O62" i="60"/>
  <c r="R65" i="60"/>
  <c r="O66" i="60"/>
  <c r="I80" i="60"/>
  <c r="J81" i="60"/>
  <c r="K82" i="60"/>
  <c r="Q94" i="60"/>
  <c r="S105" i="60"/>
  <c r="S107" i="60"/>
  <c r="Q108" i="60"/>
  <c r="S109" i="60"/>
  <c r="Q110" i="60"/>
  <c r="K115" i="60"/>
  <c r="S48" i="60"/>
  <c r="S47" i="60"/>
  <c r="S45" i="60"/>
  <c r="T60" i="60"/>
  <c r="T96" i="60"/>
  <c r="P96" i="60"/>
  <c r="M61" i="60"/>
  <c r="S96" i="60"/>
  <c r="O96" i="60"/>
  <c r="R96" i="60"/>
  <c r="N96" i="60"/>
  <c r="O61" i="60"/>
  <c r="AJ26" i="60"/>
  <c r="P64" i="60"/>
  <c r="AG29" i="60"/>
  <c r="AJ30" i="60"/>
  <c r="S69" i="60"/>
  <c r="AJ34" i="60"/>
  <c r="T67" i="60"/>
  <c r="M100" i="60"/>
  <c r="B85" i="60"/>
  <c r="B50" i="60"/>
  <c r="A15" i="60"/>
  <c r="N46" i="60"/>
  <c r="N48" i="60"/>
  <c r="N47" i="60"/>
  <c r="N45" i="60"/>
  <c r="R46" i="60"/>
  <c r="R48" i="60"/>
  <c r="R47" i="60"/>
  <c r="R45" i="60"/>
  <c r="AC24" i="60"/>
  <c r="AG24" i="60"/>
  <c r="R95" i="60"/>
  <c r="Q95" i="60"/>
  <c r="S60" i="60"/>
  <c r="T95" i="60"/>
  <c r="R60" i="60"/>
  <c r="AJ25" i="60"/>
  <c r="AE26" i="60"/>
  <c r="AI26" i="60"/>
  <c r="Q62" i="60"/>
  <c r="AD27" i="60"/>
  <c r="AH27" i="60"/>
  <c r="AC28" i="60"/>
  <c r="AG28" i="60"/>
  <c r="R99" i="60"/>
  <c r="N99" i="60"/>
  <c r="Q99" i="60"/>
  <c r="M99" i="60"/>
  <c r="O64" i="60"/>
  <c r="T99" i="60"/>
  <c r="P99" i="60"/>
  <c r="N64" i="60"/>
  <c r="S64" i="60"/>
  <c r="AF29" i="60"/>
  <c r="AJ29" i="60"/>
  <c r="AE30" i="60"/>
  <c r="AI30" i="60"/>
  <c r="Q66" i="60"/>
  <c r="AD31" i="60"/>
  <c r="AH31" i="60"/>
  <c r="AH32" i="60"/>
  <c r="P68" i="60"/>
  <c r="T68" i="60"/>
  <c r="AC33" i="60"/>
  <c r="AG33" i="60"/>
  <c r="T104" i="60"/>
  <c r="P104" i="60"/>
  <c r="Q69" i="60"/>
  <c r="S104" i="60"/>
  <c r="P69" i="60"/>
  <c r="R104" i="60"/>
  <c r="AI34" i="60"/>
  <c r="Q70" i="60"/>
  <c r="AD35" i="60"/>
  <c r="T106" i="60"/>
  <c r="P106" i="60"/>
  <c r="O71" i="60"/>
  <c r="AG36" i="60"/>
  <c r="AC36" i="60"/>
  <c r="S106" i="60"/>
  <c r="O106" i="60"/>
  <c r="N71" i="60"/>
  <c r="R106" i="60"/>
  <c r="N106" i="60"/>
  <c r="M71" i="60"/>
  <c r="AI36" i="60"/>
  <c r="AE36" i="60"/>
  <c r="S71" i="60"/>
  <c r="AJ36" i="60"/>
  <c r="R72" i="60"/>
  <c r="AG37" i="60"/>
  <c r="R109" i="60"/>
  <c r="P76" i="60"/>
  <c r="AI41" i="60"/>
  <c r="AE41" i="60"/>
  <c r="T76" i="60"/>
  <c r="M45" i="60"/>
  <c r="Q47" i="60"/>
  <c r="H80" i="60"/>
  <c r="H81" i="60"/>
  <c r="H82" i="60"/>
  <c r="L80" i="60"/>
  <c r="L81" i="60"/>
  <c r="L82" i="60"/>
  <c r="S62" i="60"/>
  <c r="P63" i="60"/>
  <c r="S66" i="60"/>
  <c r="Q72" i="60"/>
  <c r="N73" i="60"/>
  <c r="O103" i="60"/>
  <c r="K117" i="60"/>
  <c r="AD37" i="60"/>
  <c r="AH37" i="60"/>
  <c r="AF39" i="60"/>
  <c r="AJ39" i="60"/>
  <c r="AE40" i="60"/>
  <c r="AI40" i="60"/>
  <c r="AD41" i="60"/>
  <c r="AH41" i="60"/>
  <c r="AF43" i="60"/>
  <c r="AJ43" i="60"/>
  <c r="AE44" i="60"/>
  <c r="AI44" i="60"/>
  <c r="N72" i="60"/>
  <c r="P74" i="60"/>
  <c r="T74" i="60"/>
  <c r="M75" i="60"/>
  <c r="N76" i="60"/>
  <c r="R76" i="60"/>
  <c r="P78" i="60"/>
  <c r="T78" i="60"/>
  <c r="M79" i="60"/>
  <c r="F80" i="60"/>
  <c r="J80" i="60"/>
  <c r="G81" i="60"/>
  <c r="K81" i="60"/>
  <c r="I83" i="60"/>
  <c r="P107" i="60"/>
  <c r="T107" i="60"/>
  <c r="P109" i="60"/>
  <c r="T109" i="60"/>
  <c r="N110" i="60"/>
  <c r="R110" i="60"/>
  <c r="P111" i="60"/>
  <c r="T111" i="60"/>
  <c r="P113" i="60"/>
  <c r="T113" i="60"/>
  <c r="N114" i="60"/>
  <c r="R114" i="60"/>
  <c r="L115" i="60"/>
  <c r="L117" i="60"/>
  <c r="AG39" i="60"/>
  <c r="AF40" i="60"/>
  <c r="AJ40" i="60"/>
  <c r="AG43" i="60"/>
  <c r="AF44" i="60"/>
  <c r="AJ44" i="60"/>
  <c r="AB46" i="60"/>
  <c r="R71" i="60"/>
  <c r="O72" i="60"/>
  <c r="S72" i="60"/>
  <c r="P73" i="60"/>
  <c r="T73" i="60"/>
  <c r="M74" i="60"/>
  <c r="Q74" i="60"/>
  <c r="N75" i="60"/>
  <c r="R75" i="60"/>
  <c r="O76" i="60"/>
  <c r="S76" i="60"/>
  <c r="T77" i="60"/>
  <c r="M78" i="60"/>
  <c r="Q78" i="60"/>
  <c r="N79" i="60"/>
  <c r="R79" i="60"/>
  <c r="G80" i="60"/>
  <c r="K80" i="60"/>
  <c r="I82" i="60"/>
  <c r="F83" i="60"/>
  <c r="J83" i="60"/>
  <c r="M107" i="60"/>
  <c r="Q107" i="60"/>
  <c r="M109" i="60"/>
  <c r="Q109" i="60"/>
  <c r="O110" i="60"/>
  <c r="S110" i="60"/>
  <c r="M111" i="60"/>
  <c r="Q111" i="60"/>
  <c r="M113" i="60"/>
  <c r="Q113" i="60"/>
  <c r="O114" i="60"/>
  <c r="S114" i="60"/>
  <c r="K116" i="60"/>
  <c r="K118" i="60"/>
  <c r="AF37" i="60"/>
  <c r="AJ37" i="60"/>
  <c r="AD39" i="60"/>
  <c r="AH39" i="60"/>
  <c r="AC40" i="60"/>
  <c r="AG40" i="60"/>
  <c r="AF41" i="60"/>
  <c r="AJ41" i="60"/>
  <c r="AD43" i="60"/>
  <c r="AH43" i="60"/>
  <c r="AC44" i="60"/>
  <c r="AG44" i="60"/>
  <c r="Q73" i="60"/>
  <c r="N74" i="60"/>
  <c r="O75" i="60"/>
  <c r="S75" i="60"/>
  <c r="N78" i="60"/>
  <c r="O79" i="60"/>
  <c r="S79" i="60"/>
  <c r="I81" i="60"/>
  <c r="F82" i="60"/>
  <c r="J82" i="60"/>
  <c r="K83" i="60"/>
  <c r="N107" i="60"/>
  <c r="R107" i="60"/>
  <c r="N109" i="60"/>
  <c r="P110" i="60"/>
  <c r="T110" i="60"/>
  <c r="N111" i="60"/>
  <c r="R111" i="60"/>
  <c r="N113" i="60"/>
  <c r="R113" i="60"/>
  <c r="P114" i="60"/>
  <c r="T114" i="60"/>
  <c r="L116" i="60"/>
  <c r="L118" i="60"/>
  <c r="B50" i="59"/>
  <c r="S63" i="59"/>
  <c r="AJ28" i="59"/>
  <c r="P66" i="59"/>
  <c r="AG31" i="59"/>
  <c r="AJ32" i="59"/>
  <c r="S69" i="59"/>
  <c r="AI35" i="59"/>
  <c r="P72" i="59"/>
  <c r="T72" i="59"/>
  <c r="AJ38" i="59"/>
  <c r="P76" i="59"/>
  <c r="AG41" i="59"/>
  <c r="Q79" i="59"/>
  <c r="Q45" i="59"/>
  <c r="M47" i="59"/>
  <c r="K81" i="59"/>
  <c r="K82" i="59"/>
  <c r="K83" i="59"/>
  <c r="N63" i="59"/>
  <c r="N67" i="59"/>
  <c r="S72" i="59"/>
  <c r="M94" i="59"/>
  <c r="I50" i="59"/>
  <c r="I85" i="59"/>
  <c r="B15" i="59"/>
  <c r="A16" i="59"/>
  <c r="P59" i="59"/>
  <c r="N48" i="59"/>
  <c r="T59" i="59"/>
  <c r="R48" i="59"/>
  <c r="AC24" i="59"/>
  <c r="AG24" i="59"/>
  <c r="R95" i="59"/>
  <c r="N95" i="59"/>
  <c r="N60" i="59"/>
  <c r="Q95" i="59"/>
  <c r="M95" i="59"/>
  <c r="M60" i="59"/>
  <c r="T95" i="59"/>
  <c r="P95" i="59"/>
  <c r="AF25" i="59"/>
  <c r="AJ25" i="59"/>
  <c r="R61" i="59"/>
  <c r="AE26" i="59"/>
  <c r="AD27" i="59"/>
  <c r="AH27" i="59"/>
  <c r="T63" i="59"/>
  <c r="AC28" i="59"/>
  <c r="AG28" i="59"/>
  <c r="R99" i="59"/>
  <c r="N99" i="59"/>
  <c r="N64" i="59"/>
  <c r="Q99" i="59"/>
  <c r="M99" i="59"/>
  <c r="M64" i="59"/>
  <c r="T99" i="59"/>
  <c r="P99" i="59"/>
  <c r="AF29" i="59"/>
  <c r="AJ29" i="59"/>
  <c r="R65" i="59"/>
  <c r="AE30" i="59"/>
  <c r="AI30" i="59"/>
  <c r="AD31" i="59"/>
  <c r="AH31" i="59"/>
  <c r="P67" i="59"/>
  <c r="AC32" i="59"/>
  <c r="AG32" i="59"/>
  <c r="T103" i="59"/>
  <c r="P103" i="59"/>
  <c r="S103" i="59"/>
  <c r="O103" i="59"/>
  <c r="M103" i="59"/>
  <c r="N68" i="59"/>
  <c r="R103" i="59"/>
  <c r="M68" i="59"/>
  <c r="Q103" i="59"/>
  <c r="AF33" i="59"/>
  <c r="AJ33" i="59"/>
  <c r="AG34" i="59"/>
  <c r="T105" i="59"/>
  <c r="P105" i="59"/>
  <c r="S105" i="59"/>
  <c r="O105" i="59"/>
  <c r="Q105" i="59"/>
  <c r="N105" i="59"/>
  <c r="O70" i="59"/>
  <c r="M105" i="59"/>
  <c r="N70" i="59"/>
  <c r="S70" i="59"/>
  <c r="AF35" i="59"/>
  <c r="AJ35" i="59"/>
  <c r="AE36" i="59"/>
  <c r="Q72" i="59"/>
  <c r="AD37" i="59"/>
  <c r="AH37" i="59"/>
  <c r="AC38" i="59"/>
  <c r="AG38" i="59"/>
  <c r="T109" i="59"/>
  <c r="P109" i="59"/>
  <c r="S109" i="59"/>
  <c r="O109" i="59"/>
  <c r="Q109" i="59"/>
  <c r="N109" i="59"/>
  <c r="O74" i="59"/>
  <c r="M109" i="59"/>
  <c r="N74" i="59"/>
  <c r="S74" i="59"/>
  <c r="AF39" i="59"/>
  <c r="AJ39" i="59"/>
  <c r="AE40" i="59"/>
  <c r="AI40" i="59"/>
  <c r="Q76" i="59"/>
  <c r="AD41" i="59"/>
  <c r="AH41" i="59"/>
  <c r="AC42" i="59"/>
  <c r="AG42" i="59"/>
  <c r="T113" i="59"/>
  <c r="P113" i="59"/>
  <c r="S113" i="59"/>
  <c r="O113" i="59"/>
  <c r="Q113" i="59"/>
  <c r="N113" i="59"/>
  <c r="O78" i="59"/>
  <c r="M113" i="59"/>
  <c r="N78" i="59"/>
  <c r="S78" i="59"/>
  <c r="AF43" i="59"/>
  <c r="AJ43" i="59"/>
  <c r="AE44" i="59"/>
  <c r="N45" i="59"/>
  <c r="R45" i="59"/>
  <c r="T46" i="59"/>
  <c r="N47" i="59"/>
  <c r="Q48" i="59"/>
  <c r="S59" i="59"/>
  <c r="O60" i="59"/>
  <c r="R63" i="59"/>
  <c r="O64" i="59"/>
  <c r="R67" i="59"/>
  <c r="O68" i="59"/>
  <c r="T69" i="59"/>
  <c r="M70" i="59"/>
  <c r="T73" i="59"/>
  <c r="M74" i="59"/>
  <c r="T77" i="59"/>
  <c r="M78" i="59"/>
  <c r="K80" i="59"/>
  <c r="L81" i="59"/>
  <c r="Q94" i="59"/>
  <c r="S95" i="59"/>
  <c r="S97" i="59"/>
  <c r="Q98" i="59"/>
  <c r="S99" i="59"/>
  <c r="S101" i="59"/>
  <c r="T102" i="59"/>
  <c r="P108" i="59"/>
  <c r="P112" i="59"/>
  <c r="AJ24" i="59"/>
  <c r="R60" i="59"/>
  <c r="AI25" i="59"/>
  <c r="Q61" i="59"/>
  <c r="AH26" i="59"/>
  <c r="AG27" i="59"/>
  <c r="S67" i="59"/>
  <c r="AF32" i="59"/>
  <c r="AJ34" i="59"/>
  <c r="Q71" i="59"/>
  <c r="AH36" i="59"/>
  <c r="AG37" i="59"/>
  <c r="S73" i="59"/>
  <c r="R74" i="59"/>
  <c r="AH40" i="59"/>
  <c r="T76" i="59"/>
  <c r="S77" i="59"/>
  <c r="AJ42" i="59"/>
  <c r="AH44" i="59"/>
  <c r="M45" i="59"/>
  <c r="S46" i="59"/>
  <c r="G81" i="59"/>
  <c r="G82" i="59"/>
  <c r="G83" i="59"/>
  <c r="M98" i="59"/>
  <c r="R109" i="59"/>
  <c r="A88" i="59"/>
  <c r="I15" i="59"/>
  <c r="Q59" i="59"/>
  <c r="O48" i="59"/>
  <c r="S48" i="59"/>
  <c r="AD24" i="59"/>
  <c r="AH24" i="59"/>
  <c r="P60" i="59"/>
  <c r="T60" i="59"/>
  <c r="AC25" i="59"/>
  <c r="AG25" i="59"/>
  <c r="T96" i="59"/>
  <c r="P96" i="59"/>
  <c r="O61" i="59"/>
  <c r="S96" i="59"/>
  <c r="O96" i="59"/>
  <c r="N61" i="59"/>
  <c r="R96" i="59"/>
  <c r="N96" i="59"/>
  <c r="M61" i="59"/>
  <c r="S61" i="59"/>
  <c r="AF26" i="59"/>
  <c r="AJ26" i="59"/>
  <c r="R62" i="59"/>
  <c r="AE27" i="59"/>
  <c r="Q63" i="59"/>
  <c r="AD28" i="59"/>
  <c r="P64" i="59"/>
  <c r="T64" i="59"/>
  <c r="AC29" i="59"/>
  <c r="AG29" i="59"/>
  <c r="T100" i="59"/>
  <c r="P100" i="59"/>
  <c r="O65" i="59"/>
  <c r="S100" i="59"/>
  <c r="O100" i="59"/>
  <c r="N65" i="59"/>
  <c r="R100" i="59"/>
  <c r="N100" i="59"/>
  <c r="M65" i="59"/>
  <c r="S65" i="59"/>
  <c r="AF30" i="59"/>
  <c r="AJ30" i="59"/>
  <c r="R66" i="59"/>
  <c r="AE31" i="59"/>
  <c r="Q67" i="59"/>
  <c r="AD32" i="59"/>
  <c r="P68" i="59"/>
  <c r="T68" i="59"/>
  <c r="AC33" i="59"/>
  <c r="AG33" i="59"/>
  <c r="R104" i="59"/>
  <c r="Q104" i="59"/>
  <c r="O104" i="59"/>
  <c r="O69" i="59"/>
  <c r="T104" i="59"/>
  <c r="S104" i="59"/>
  <c r="Q69" i="59"/>
  <c r="AH34" i="59"/>
  <c r="P70" i="59"/>
  <c r="T70" i="59"/>
  <c r="AC35" i="59"/>
  <c r="AG35" i="59"/>
  <c r="R106" i="59"/>
  <c r="N106" i="59"/>
  <c r="Q106" i="59"/>
  <c r="M106" i="59"/>
  <c r="O106" i="59"/>
  <c r="M71" i="59"/>
  <c r="T106" i="59"/>
  <c r="S106" i="59"/>
  <c r="O71" i="59"/>
  <c r="S71" i="59"/>
  <c r="AF36" i="59"/>
  <c r="AJ36" i="59"/>
  <c r="R72" i="59"/>
  <c r="AE37" i="59"/>
  <c r="AI37" i="59"/>
  <c r="Q73" i="59"/>
  <c r="AD38" i="59"/>
  <c r="P74" i="59"/>
  <c r="T74" i="59"/>
  <c r="AC39" i="59"/>
  <c r="AG39" i="59"/>
  <c r="R110" i="59"/>
  <c r="N110" i="59"/>
  <c r="Q110" i="59"/>
  <c r="M110" i="59"/>
  <c r="O110" i="59"/>
  <c r="M75" i="59"/>
  <c r="T110" i="59"/>
  <c r="S110" i="59"/>
  <c r="O75" i="59"/>
  <c r="S75" i="59"/>
  <c r="AF40" i="59"/>
  <c r="AJ40" i="59"/>
  <c r="R76" i="59"/>
  <c r="AE41" i="59"/>
  <c r="AI41" i="59"/>
  <c r="Q77" i="59"/>
  <c r="AD42" i="59"/>
  <c r="P78" i="59"/>
  <c r="T78" i="59"/>
  <c r="AC43" i="59"/>
  <c r="AG43" i="59"/>
  <c r="R114" i="59"/>
  <c r="N114" i="59"/>
  <c r="Q114" i="59"/>
  <c r="M114" i="59"/>
  <c r="O114" i="59"/>
  <c r="M79" i="59"/>
  <c r="T114" i="59"/>
  <c r="S114" i="59"/>
  <c r="O79" i="59"/>
  <c r="S79" i="59"/>
  <c r="AF44" i="59"/>
  <c r="AJ44" i="59"/>
  <c r="O45" i="59"/>
  <c r="S45" i="59"/>
  <c r="M46" i="59"/>
  <c r="Q46" i="59"/>
  <c r="AO46" i="59" s="1"/>
  <c r="O47" i="59"/>
  <c r="S60" i="59"/>
  <c r="P61" i="59"/>
  <c r="S64" i="59"/>
  <c r="P65" i="59"/>
  <c r="S68" i="59"/>
  <c r="Q70" i="59"/>
  <c r="N71" i="59"/>
  <c r="Q74" i="59"/>
  <c r="N75" i="59"/>
  <c r="Q78" i="59"/>
  <c r="N79" i="59"/>
  <c r="A51" i="59"/>
  <c r="T94" i="59"/>
  <c r="P94" i="59"/>
  <c r="M59" i="59"/>
  <c r="S94" i="59"/>
  <c r="O94" i="59"/>
  <c r="R94" i="59"/>
  <c r="N94" i="59"/>
  <c r="AF24" i="59"/>
  <c r="P62" i="59"/>
  <c r="T62" i="59"/>
  <c r="T98" i="59"/>
  <c r="P98" i="59"/>
  <c r="M63" i="59"/>
  <c r="S98" i="59"/>
  <c r="O98" i="59"/>
  <c r="R98" i="59"/>
  <c r="N98" i="59"/>
  <c r="O63" i="59"/>
  <c r="AF28" i="59"/>
  <c r="R64" i="59"/>
  <c r="AH30" i="59"/>
  <c r="T66" i="59"/>
  <c r="R102" i="59"/>
  <c r="N102" i="59"/>
  <c r="Q102" i="59"/>
  <c r="S102" i="59"/>
  <c r="M67" i="59"/>
  <c r="P102" i="59"/>
  <c r="O102" i="59"/>
  <c r="O67" i="59"/>
  <c r="AI33" i="59"/>
  <c r="R108" i="59"/>
  <c r="N108" i="59"/>
  <c r="Q108" i="59"/>
  <c r="M108" i="59"/>
  <c r="O108" i="59"/>
  <c r="O73" i="59"/>
  <c r="T108" i="59"/>
  <c r="N73" i="59"/>
  <c r="S108" i="59"/>
  <c r="M73" i="59"/>
  <c r="AF38" i="59"/>
  <c r="R112" i="59"/>
  <c r="N112" i="59"/>
  <c r="Q112" i="59"/>
  <c r="M112" i="59"/>
  <c r="O112" i="59"/>
  <c r="O77" i="59"/>
  <c r="T112" i="59"/>
  <c r="N77" i="59"/>
  <c r="S112" i="59"/>
  <c r="M77" i="59"/>
  <c r="AF42" i="59"/>
  <c r="R78" i="59"/>
  <c r="O46" i="59"/>
  <c r="P48" i="59"/>
  <c r="R59" i="59"/>
  <c r="S76" i="59"/>
  <c r="O101" i="59"/>
  <c r="M102" i="59"/>
  <c r="R105" i="59"/>
  <c r="R113" i="59"/>
  <c r="A85" i="59"/>
  <c r="J15" i="59"/>
  <c r="P47" i="59"/>
  <c r="T47" i="59"/>
  <c r="AE24" i="59"/>
  <c r="AI24" i="59"/>
  <c r="Q60" i="59"/>
  <c r="AD25" i="59"/>
  <c r="AH25" i="59"/>
  <c r="AG26" i="59"/>
  <c r="R97" i="59"/>
  <c r="N97" i="59"/>
  <c r="Q97" i="59"/>
  <c r="M97" i="59"/>
  <c r="O62" i="59"/>
  <c r="T97" i="59"/>
  <c r="P97" i="59"/>
  <c r="N62" i="59"/>
  <c r="S62" i="59"/>
  <c r="AF27" i="59"/>
  <c r="AJ27" i="59"/>
  <c r="AE28" i="59"/>
  <c r="AI28" i="59"/>
  <c r="Q64" i="59"/>
  <c r="AD29" i="59"/>
  <c r="AH29" i="59"/>
  <c r="AG30" i="59"/>
  <c r="R101" i="59"/>
  <c r="N101" i="59"/>
  <c r="Q101" i="59"/>
  <c r="M101" i="59"/>
  <c r="O66" i="59"/>
  <c r="T101" i="59"/>
  <c r="P101" i="59"/>
  <c r="N66" i="59"/>
  <c r="S66" i="59"/>
  <c r="AF31" i="59"/>
  <c r="AJ31" i="59"/>
  <c r="AE32" i="59"/>
  <c r="AI32" i="59"/>
  <c r="Q68" i="59"/>
  <c r="AD33" i="59"/>
  <c r="AH33" i="59"/>
  <c r="R69" i="59"/>
  <c r="AI34" i="59"/>
  <c r="AD35" i="59"/>
  <c r="AH35" i="59"/>
  <c r="P71" i="59"/>
  <c r="T71" i="59"/>
  <c r="AG36" i="59"/>
  <c r="T107" i="59"/>
  <c r="P107" i="59"/>
  <c r="S107" i="59"/>
  <c r="O107" i="59"/>
  <c r="Q107" i="59"/>
  <c r="N72" i="59"/>
  <c r="N107" i="59"/>
  <c r="M72" i="59"/>
  <c r="M107" i="59"/>
  <c r="AF37" i="59"/>
  <c r="AJ37" i="59"/>
  <c r="R73" i="59"/>
  <c r="AE38" i="59"/>
  <c r="AI38" i="59"/>
  <c r="AD39" i="59"/>
  <c r="AH39" i="59"/>
  <c r="P75" i="59"/>
  <c r="T75" i="59"/>
  <c r="AG40" i="59"/>
  <c r="T111" i="59"/>
  <c r="P111" i="59"/>
  <c r="S111" i="59"/>
  <c r="O111" i="59"/>
  <c r="Q111" i="59"/>
  <c r="N76" i="59"/>
  <c r="N111" i="59"/>
  <c r="M76" i="59"/>
  <c r="M111" i="59"/>
  <c r="AF41" i="59"/>
  <c r="AJ41" i="59"/>
  <c r="R77" i="59"/>
  <c r="AE42" i="59"/>
  <c r="AI42" i="59"/>
  <c r="AD43" i="59"/>
  <c r="AH43" i="59"/>
  <c r="P79" i="59"/>
  <c r="T79" i="59"/>
  <c r="AG44" i="59"/>
  <c r="P45" i="59"/>
  <c r="T45" i="59"/>
  <c r="N46" i="59"/>
  <c r="R46" i="59"/>
  <c r="M48" i="59"/>
  <c r="A50" i="59"/>
  <c r="F80" i="59"/>
  <c r="F81" i="59"/>
  <c r="F82" i="59"/>
  <c r="J80" i="59"/>
  <c r="J81" i="59"/>
  <c r="J82" i="59"/>
  <c r="O59" i="59"/>
  <c r="M62" i="59"/>
  <c r="T65" i="59"/>
  <c r="M66" i="59"/>
  <c r="R71" i="59"/>
  <c r="O72" i="59"/>
  <c r="R75" i="59"/>
  <c r="O76" i="59"/>
  <c r="R79" i="59"/>
  <c r="F83" i="59"/>
  <c r="B85" i="59"/>
  <c r="P106" i="59"/>
  <c r="P110" i="59"/>
  <c r="P114" i="59"/>
  <c r="H80" i="59"/>
  <c r="L80" i="59"/>
  <c r="I81" i="59"/>
  <c r="I80" i="59"/>
  <c r="H83" i="59"/>
  <c r="L83" i="59"/>
  <c r="K117" i="59"/>
  <c r="K115" i="59"/>
  <c r="H82" i="59"/>
  <c r="L82" i="59"/>
  <c r="I83" i="59"/>
  <c r="L117" i="59"/>
  <c r="L115" i="59"/>
  <c r="K116" i="59"/>
  <c r="J85" i="58"/>
  <c r="J50" i="58"/>
  <c r="R94" i="58"/>
  <c r="N94" i="58"/>
  <c r="M59" i="58"/>
  <c r="Q94" i="58"/>
  <c r="M94" i="58"/>
  <c r="AC45" i="58"/>
  <c r="T94" i="58"/>
  <c r="P94" i="58"/>
  <c r="O59" i="58"/>
  <c r="AF24" i="58"/>
  <c r="AI28" i="58"/>
  <c r="AG30" i="58"/>
  <c r="S66" i="58"/>
  <c r="AJ31" i="58"/>
  <c r="Q68" i="58"/>
  <c r="AH33" i="58"/>
  <c r="AJ35" i="58"/>
  <c r="T109" i="58"/>
  <c r="P109" i="58"/>
  <c r="S109" i="58"/>
  <c r="N109" i="58"/>
  <c r="R109" i="58"/>
  <c r="M109" i="58"/>
  <c r="O74" i="58"/>
  <c r="Q109" i="58"/>
  <c r="N74" i="58"/>
  <c r="AF39" i="58"/>
  <c r="Q76" i="58"/>
  <c r="AG42" i="58"/>
  <c r="S78" i="58"/>
  <c r="R67" i="58"/>
  <c r="R79" i="58"/>
  <c r="F83" i="58"/>
  <c r="O94" i="58"/>
  <c r="O105" i="58"/>
  <c r="O109" i="58"/>
  <c r="O113" i="58"/>
  <c r="A85" i="58"/>
  <c r="A50" i="58"/>
  <c r="J15" i="58"/>
  <c r="P59" i="58"/>
  <c r="T59" i="58"/>
  <c r="AC24" i="58"/>
  <c r="AG24" i="58"/>
  <c r="T95" i="58"/>
  <c r="P95" i="58"/>
  <c r="N60" i="58"/>
  <c r="S95" i="58"/>
  <c r="O95" i="58"/>
  <c r="M60" i="58"/>
  <c r="R95" i="58"/>
  <c r="N95" i="58"/>
  <c r="AF25" i="58"/>
  <c r="AJ25" i="58"/>
  <c r="R61" i="58"/>
  <c r="AE26" i="58"/>
  <c r="AI26" i="58"/>
  <c r="AD27" i="58"/>
  <c r="AH27" i="58"/>
  <c r="S63" i="58"/>
  <c r="AF28" i="58"/>
  <c r="R64" i="58"/>
  <c r="AE29" i="58"/>
  <c r="Q65" i="58"/>
  <c r="AD30" i="58"/>
  <c r="AH30" i="58"/>
  <c r="P66" i="58"/>
  <c r="T66" i="58"/>
  <c r="AC31" i="58"/>
  <c r="R102" i="58"/>
  <c r="N102" i="58"/>
  <c r="T102" i="58"/>
  <c r="O102" i="58"/>
  <c r="M67" i="58"/>
  <c r="S102" i="58"/>
  <c r="M102" i="58"/>
  <c r="Q102" i="58"/>
  <c r="O67" i="58"/>
  <c r="S67" i="58"/>
  <c r="AF32" i="58"/>
  <c r="AJ32" i="58"/>
  <c r="R68" i="58"/>
  <c r="AE33" i="58"/>
  <c r="Q69" i="58"/>
  <c r="AD34" i="58"/>
  <c r="AH34" i="58"/>
  <c r="P70" i="58"/>
  <c r="T70" i="58"/>
  <c r="AC35" i="58"/>
  <c r="AG35" i="58"/>
  <c r="R106" i="58"/>
  <c r="N106" i="58"/>
  <c r="T106" i="58"/>
  <c r="O106" i="58"/>
  <c r="M71" i="58"/>
  <c r="S106" i="58"/>
  <c r="M106" i="58"/>
  <c r="Q106" i="58"/>
  <c r="O71" i="58"/>
  <c r="S71" i="58"/>
  <c r="AF36" i="58"/>
  <c r="AJ36" i="58"/>
  <c r="R72" i="58"/>
  <c r="AE37" i="58"/>
  <c r="Q73" i="58"/>
  <c r="AD38" i="58"/>
  <c r="AH38" i="58"/>
  <c r="P74" i="58"/>
  <c r="T74" i="58"/>
  <c r="AC39" i="58"/>
  <c r="AG39" i="58"/>
  <c r="R110" i="58"/>
  <c r="N110" i="58"/>
  <c r="T110" i="58"/>
  <c r="O110" i="58"/>
  <c r="M75" i="58"/>
  <c r="S110" i="58"/>
  <c r="M110" i="58"/>
  <c r="Q110" i="58"/>
  <c r="O75" i="58"/>
  <c r="S75" i="58"/>
  <c r="AF40" i="58"/>
  <c r="AJ40" i="58"/>
  <c r="R76" i="58"/>
  <c r="AE41" i="58"/>
  <c r="Q77" i="58"/>
  <c r="AD42" i="58"/>
  <c r="AH42" i="58"/>
  <c r="P78" i="58"/>
  <c r="T78" i="58"/>
  <c r="AC43" i="58"/>
  <c r="AG43" i="58"/>
  <c r="R114" i="58"/>
  <c r="N114" i="58"/>
  <c r="T114" i="58"/>
  <c r="O114" i="58"/>
  <c r="M79" i="58"/>
  <c r="S114" i="58"/>
  <c r="M114" i="58"/>
  <c r="AH44" i="58"/>
  <c r="Q114" i="58"/>
  <c r="O79" i="58"/>
  <c r="S79" i="58"/>
  <c r="AF44" i="58"/>
  <c r="AE46" i="58"/>
  <c r="N59" i="58"/>
  <c r="Q62" i="58"/>
  <c r="S64" i="58"/>
  <c r="P65" i="58"/>
  <c r="S68" i="58"/>
  <c r="P69" i="58"/>
  <c r="S72" i="58"/>
  <c r="P73" i="58"/>
  <c r="S76" i="58"/>
  <c r="P77" i="58"/>
  <c r="G80" i="58"/>
  <c r="H81" i="58"/>
  <c r="I82" i="58"/>
  <c r="S94" i="58"/>
  <c r="Q95" i="58"/>
  <c r="Q97" i="58"/>
  <c r="P100" i="58"/>
  <c r="P104" i="58"/>
  <c r="P108" i="58"/>
  <c r="P112" i="58"/>
  <c r="S59" i="58"/>
  <c r="AJ24" i="58"/>
  <c r="R60" i="58"/>
  <c r="AI25" i="58"/>
  <c r="P62" i="58"/>
  <c r="AG27" i="58"/>
  <c r="R98" i="58"/>
  <c r="T98" i="58"/>
  <c r="Q63" i="58"/>
  <c r="S98" i="58"/>
  <c r="P63" i="58"/>
  <c r="Q98" i="58"/>
  <c r="T101" i="58"/>
  <c r="P101" i="58"/>
  <c r="S101" i="58"/>
  <c r="N101" i="58"/>
  <c r="R101" i="58"/>
  <c r="M101" i="58"/>
  <c r="O66" i="58"/>
  <c r="Q101" i="58"/>
  <c r="N66" i="58"/>
  <c r="AF31" i="58"/>
  <c r="AI32" i="58"/>
  <c r="AG34" i="58"/>
  <c r="S70" i="58"/>
  <c r="AI36" i="58"/>
  <c r="Q72" i="58"/>
  <c r="AG38" i="58"/>
  <c r="AJ39" i="58"/>
  <c r="AJ43" i="58"/>
  <c r="T61" i="58"/>
  <c r="R63" i="58"/>
  <c r="O68" i="58"/>
  <c r="R71" i="58"/>
  <c r="O72" i="58"/>
  <c r="O76" i="58"/>
  <c r="K115" i="58"/>
  <c r="Q59" i="58"/>
  <c r="AD24" i="58"/>
  <c r="AH24" i="58"/>
  <c r="P60" i="58"/>
  <c r="T60" i="58"/>
  <c r="AG25" i="58"/>
  <c r="R96" i="58"/>
  <c r="N96" i="58"/>
  <c r="O61" i="58"/>
  <c r="Q96" i="58"/>
  <c r="M96" i="58"/>
  <c r="N61" i="58"/>
  <c r="T96" i="58"/>
  <c r="P96" i="58"/>
  <c r="M61" i="58"/>
  <c r="S61" i="58"/>
  <c r="AF26" i="58"/>
  <c r="AJ26" i="58"/>
  <c r="R62" i="58"/>
  <c r="AE27" i="58"/>
  <c r="T63" i="58"/>
  <c r="AG28" i="58"/>
  <c r="T99" i="58"/>
  <c r="P99" i="58"/>
  <c r="S99" i="58"/>
  <c r="N99" i="58"/>
  <c r="N64" i="58"/>
  <c r="R99" i="58"/>
  <c r="M99" i="58"/>
  <c r="M64" i="58"/>
  <c r="Q99" i="58"/>
  <c r="AF29" i="58"/>
  <c r="AJ29" i="58"/>
  <c r="R65" i="58"/>
  <c r="AE30" i="58"/>
  <c r="AD31" i="58"/>
  <c r="AH31" i="58"/>
  <c r="P67" i="58"/>
  <c r="T67" i="58"/>
  <c r="AG32" i="58"/>
  <c r="T103" i="58"/>
  <c r="P103" i="58"/>
  <c r="S103" i="58"/>
  <c r="N103" i="58"/>
  <c r="N68" i="58"/>
  <c r="R103" i="58"/>
  <c r="M103" i="58"/>
  <c r="M68" i="58"/>
  <c r="Q103" i="58"/>
  <c r="AF33" i="58"/>
  <c r="AJ33" i="58"/>
  <c r="R69" i="58"/>
  <c r="AE34" i="58"/>
  <c r="AI34" i="58"/>
  <c r="AD35" i="58"/>
  <c r="AH35" i="58"/>
  <c r="P71" i="58"/>
  <c r="T71" i="58"/>
  <c r="AG36" i="58"/>
  <c r="T107" i="58"/>
  <c r="P107" i="58"/>
  <c r="S107" i="58"/>
  <c r="N107" i="58"/>
  <c r="N72" i="58"/>
  <c r="R107" i="58"/>
  <c r="M107" i="58"/>
  <c r="M72" i="58"/>
  <c r="Q107" i="58"/>
  <c r="AF37" i="58"/>
  <c r="AJ37" i="58"/>
  <c r="R73" i="58"/>
  <c r="AE38" i="58"/>
  <c r="AD39" i="58"/>
  <c r="AH39" i="58"/>
  <c r="P75" i="58"/>
  <c r="T75" i="58"/>
  <c r="AG40" i="58"/>
  <c r="T111" i="58"/>
  <c r="P111" i="58"/>
  <c r="S111" i="58"/>
  <c r="N111" i="58"/>
  <c r="N76" i="58"/>
  <c r="R111" i="58"/>
  <c r="M111" i="58"/>
  <c r="M76" i="58"/>
  <c r="Q111" i="58"/>
  <c r="AF41" i="58"/>
  <c r="AJ41" i="58"/>
  <c r="R77" i="58"/>
  <c r="AE42" i="58"/>
  <c r="AD43" i="58"/>
  <c r="AH43" i="58"/>
  <c r="P79" i="58"/>
  <c r="T79" i="58"/>
  <c r="AG44" i="58"/>
  <c r="AB45" i="58"/>
  <c r="A51" i="58"/>
  <c r="A53" i="58"/>
  <c r="F80" i="58"/>
  <c r="F81" i="58"/>
  <c r="F82" i="58"/>
  <c r="J80" i="58"/>
  <c r="J81" i="58"/>
  <c r="J82" i="58"/>
  <c r="O60" i="58"/>
  <c r="T65" i="58"/>
  <c r="M66" i="58"/>
  <c r="T69" i="58"/>
  <c r="T73" i="58"/>
  <c r="M74" i="58"/>
  <c r="T77" i="58"/>
  <c r="K80" i="58"/>
  <c r="L81" i="58"/>
  <c r="A86" i="58"/>
  <c r="A88" i="58"/>
  <c r="K117" i="58"/>
  <c r="K116" i="58"/>
  <c r="K118" i="58"/>
  <c r="O99" i="58"/>
  <c r="O103" i="58"/>
  <c r="O107" i="58"/>
  <c r="O111" i="58"/>
  <c r="L116" i="58"/>
  <c r="Q61" i="58"/>
  <c r="AH26" i="58"/>
  <c r="T62" i="58"/>
  <c r="Q64" i="58"/>
  <c r="T105" i="58"/>
  <c r="P105" i="58"/>
  <c r="S105" i="58"/>
  <c r="N105" i="58"/>
  <c r="R105" i="58"/>
  <c r="M105" i="58"/>
  <c r="O70" i="58"/>
  <c r="Q105" i="58"/>
  <c r="N70" i="58"/>
  <c r="AF35" i="58"/>
  <c r="S74" i="58"/>
  <c r="AI40" i="58"/>
  <c r="AH41" i="58"/>
  <c r="T113" i="58"/>
  <c r="P113" i="58"/>
  <c r="S113" i="58"/>
  <c r="N113" i="58"/>
  <c r="R113" i="58"/>
  <c r="M113" i="58"/>
  <c r="O78" i="58"/>
  <c r="Q113" i="58"/>
  <c r="N78" i="58"/>
  <c r="AF43" i="58"/>
  <c r="AJ44" i="58"/>
  <c r="O64" i="58"/>
  <c r="R75" i="58"/>
  <c r="O101" i="58"/>
  <c r="I85" i="58"/>
  <c r="I50" i="58"/>
  <c r="B15" i="58"/>
  <c r="A16" i="58"/>
  <c r="A18" i="58"/>
  <c r="AE24" i="58"/>
  <c r="AI24" i="58"/>
  <c r="Q60" i="58"/>
  <c r="AH25" i="58"/>
  <c r="AC26" i="58"/>
  <c r="AG26" i="58"/>
  <c r="T97" i="58"/>
  <c r="P97" i="58"/>
  <c r="S97" i="58"/>
  <c r="O97" i="58"/>
  <c r="O62" i="58"/>
  <c r="R97" i="58"/>
  <c r="N97" i="58"/>
  <c r="N62" i="58"/>
  <c r="S62" i="58"/>
  <c r="AF27" i="58"/>
  <c r="AJ27" i="58"/>
  <c r="AH28" i="58"/>
  <c r="P64" i="58"/>
  <c r="T64" i="58"/>
  <c r="AC29" i="58"/>
  <c r="AG29" i="58"/>
  <c r="R100" i="58"/>
  <c r="N100" i="58"/>
  <c r="T100" i="58"/>
  <c r="O100" i="58"/>
  <c r="O65" i="58"/>
  <c r="S100" i="58"/>
  <c r="M100" i="58"/>
  <c r="N65" i="58"/>
  <c r="Q100" i="58"/>
  <c r="M65" i="58"/>
  <c r="S65" i="58"/>
  <c r="AF30" i="58"/>
  <c r="AJ30" i="58"/>
  <c r="R66" i="58"/>
  <c r="AE31" i="58"/>
  <c r="AI31" i="58"/>
  <c r="Q67" i="58"/>
  <c r="AD32" i="58"/>
  <c r="AH32" i="58"/>
  <c r="P68" i="58"/>
  <c r="T68" i="58"/>
  <c r="AC33" i="58"/>
  <c r="AG33" i="58"/>
  <c r="R104" i="58"/>
  <c r="N104" i="58"/>
  <c r="T104" i="58"/>
  <c r="O104" i="58"/>
  <c r="O69" i="58"/>
  <c r="S104" i="58"/>
  <c r="M104" i="58"/>
  <c r="N69" i="58"/>
  <c r="Q104" i="58"/>
  <c r="M69" i="58"/>
  <c r="S69" i="58"/>
  <c r="AF34" i="58"/>
  <c r="AJ34" i="58"/>
  <c r="R70" i="58"/>
  <c r="AE35" i="58"/>
  <c r="AI35" i="58"/>
  <c r="Q71" i="58"/>
  <c r="AD36" i="58"/>
  <c r="AH36" i="58"/>
  <c r="P72" i="58"/>
  <c r="T72" i="58"/>
  <c r="AC37" i="58"/>
  <c r="AG37" i="58"/>
  <c r="R108" i="58"/>
  <c r="N108" i="58"/>
  <c r="T108" i="58"/>
  <c r="O108" i="58"/>
  <c r="O73" i="58"/>
  <c r="S108" i="58"/>
  <c r="M108" i="58"/>
  <c r="N73" i="58"/>
  <c r="Q108" i="58"/>
  <c r="M73" i="58"/>
  <c r="S73" i="58"/>
  <c r="AF38" i="58"/>
  <c r="AJ38" i="58"/>
  <c r="R74" i="58"/>
  <c r="AE39" i="58"/>
  <c r="AI39" i="58"/>
  <c r="Q75" i="58"/>
  <c r="AD40" i="58"/>
  <c r="AH40" i="58"/>
  <c r="P76" i="58"/>
  <c r="T76" i="58"/>
  <c r="AC41" i="58"/>
  <c r="AG41" i="58"/>
  <c r="R112" i="58"/>
  <c r="N112" i="58"/>
  <c r="T112" i="58"/>
  <c r="O112" i="58"/>
  <c r="O77" i="58"/>
  <c r="S112" i="58"/>
  <c r="M112" i="58"/>
  <c r="N77" i="58"/>
  <c r="Q112" i="58"/>
  <c r="M77" i="58"/>
  <c r="S77" i="58"/>
  <c r="AF42" i="58"/>
  <c r="AJ42" i="58"/>
  <c r="R78" i="58"/>
  <c r="AE43" i="58"/>
  <c r="AI43" i="58"/>
  <c r="Q79" i="58"/>
  <c r="AD44" i="58"/>
  <c r="AI44" i="58"/>
  <c r="AH45" i="58"/>
  <c r="K81" i="58"/>
  <c r="S60" i="58"/>
  <c r="P61" i="58"/>
  <c r="Q66" i="58"/>
  <c r="N67" i="58"/>
  <c r="Q70" i="58"/>
  <c r="N71" i="58"/>
  <c r="N75" i="58"/>
  <c r="Q78" i="58"/>
  <c r="N79" i="58"/>
  <c r="P98" i="58"/>
  <c r="P102" i="58"/>
  <c r="P106" i="58"/>
  <c r="P110" i="58"/>
  <c r="P114" i="58"/>
  <c r="H80" i="58"/>
  <c r="L80" i="58"/>
  <c r="I81" i="58"/>
  <c r="G83" i="58"/>
  <c r="K83" i="58"/>
  <c r="L117" i="58"/>
  <c r="L115" i="58"/>
  <c r="I80" i="58"/>
  <c r="G82" i="58"/>
  <c r="K82" i="58"/>
  <c r="H83" i="58"/>
  <c r="L83" i="58"/>
  <c r="G81" i="58"/>
  <c r="H82" i="58"/>
  <c r="L82" i="58"/>
  <c r="I83" i="58"/>
  <c r="L118" i="58"/>
  <c r="AF26" i="57"/>
  <c r="AH28" i="57"/>
  <c r="R100" i="57"/>
  <c r="N100" i="57"/>
  <c r="S100" i="57"/>
  <c r="M100" i="57"/>
  <c r="Q100" i="57"/>
  <c r="P100" i="57"/>
  <c r="AF30" i="57"/>
  <c r="AI31" i="57"/>
  <c r="R104" i="57"/>
  <c r="Q104" i="57"/>
  <c r="P104" i="57"/>
  <c r="Q69" i="57"/>
  <c r="T104" i="57"/>
  <c r="O104" i="57"/>
  <c r="P69" i="57"/>
  <c r="AH34" i="57"/>
  <c r="AJ36" i="57"/>
  <c r="AH38" i="57"/>
  <c r="AG39" i="57"/>
  <c r="AI41" i="57"/>
  <c r="Q77" i="57"/>
  <c r="AG43" i="57"/>
  <c r="S79" i="57"/>
  <c r="AJ44" i="57"/>
  <c r="J81" i="57"/>
  <c r="J82" i="57"/>
  <c r="J83" i="57"/>
  <c r="O60" i="57"/>
  <c r="R62" i="57"/>
  <c r="M65" i="57"/>
  <c r="R66" i="57"/>
  <c r="S69" i="57"/>
  <c r="S73" i="57"/>
  <c r="P78" i="57"/>
  <c r="L82" i="57"/>
  <c r="N99" i="57"/>
  <c r="O102" i="57"/>
  <c r="AE24" i="57"/>
  <c r="AI24" i="57"/>
  <c r="AD25" i="57"/>
  <c r="AH25" i="57"/>
  <c r="AC26" i="57"/>
  <c r="AG26" i="57"/>
  <c r="T97" i="57"/>
  <c r="P97" i="57"/>
  <c r="R97" i="57"/>
  <c r="M97" i="57"/>
  <c r="Q97" i="57"/>
  <c r="O97" i="57"/>
  <c r="AF27" i="57"/>
  <c r="AJ27" i="57"/>
  <c r="R63" i="57"/>
  <c r="AE28" i="57"/>
  <c r="AI28" i="57"/>
  <c r="AD29" i="57"/>
  <c r="AH29" i="57"/>
  <c r="P65" i="57"/>
  <c r="T65" i="57"/>
  <c r="AC30" i="57"/>
  <c r="AG30" i="57"/>
  <c r="T101" i="57"/>
  <c r="P101" i="57"/>
  <c r="R101" i="57"/>
  <c r="M101" i="57"/>
  <c r="Q101" i="57"/>
  <c r="O101" i="57"/>
  <c r="M66" i="57"/>
  <c r="AF31" i="57"/>
  <c r="AJ31" i="57"/>
  <c r="R67" i="57"/>
  <c r="AE32" i="57"/>
  <c r="AI32" i="57"/>
  <c r="AD33" i="57"/>
  <c r="AH33" i="57"/>
  <c r="R69" i="57"/>
  <c r="AE34" i="57"/>
  <c r="AI34" i="57"/>
  <c r="Q70" i="57"/>
  <c r="AD35" i="57"/>
  <c r="AH35" i="57"/>
  <c r="P71" i="57"/>
  <c r="T71" i="57"/>
  <c r="AC36" i="57"/>
  <c r="AG36" i="57"/>
  <c r="T107" i="57"/>
  <c r="P107" i="57"/>
  <c r="Q107" i="57"/>
  <c r="M72" i="57"/>
  <c r="O107" i="57"/>
  <c r="S107" i="57"/>
  <c r="N107" i="57"/>
  <c r="O72" i="57"/>
  <c r="S72" i="57"/>
  <c r="AF37" i="57"/>
  <c r="AJ37" i="57"/>
  <c r="R73" i="57"/>
  <c r="AE38" i="57"/>
  <c r="AI38" i="57"/>
  <c r="Q74" i="57"/>
  <c r="AD39" i="57"/>
  <c r="AH39" i="57"/>
  <c r="P75" i="57"/>
  <c r="T75" i="57"/>
  <c r="AC40" i="57"/>
  <c r="AG40" i="57"/>
  <c r="T111" i="57"/>
  <c r="P111" i="57"/>
  <c r="Q111" i="57"/>
  <c r="M76" i="57"/>
  <c r="O111" i="57"/>
  <c r="S111" i="57"/>
  <c r="N111" i="57"/>
  <c r="O76" i="57"/>
  <c r="S76" i="57"/>
  <c r="AF41" i="57"/>
  <c r="AJ41" i="57"/>
  <c r="R77" i="57"/>
  <c r="AE42" i="57"/>
  <c r="AI42" i="57"/>
  <c r="Q78" i="57"/>
  <c r="AD43" i="57"/>
  <c r="AH43" i="57"/>
  <c r="P79" i="57"/>
  <c r="T79" i="57"/>
  <c r="AC44" i="57"/>
  <c r="AG44" i="57"/>
  <c r="I50" i="57"/>
  <c r="G82" i="57"/>
  <c r="G83" i="57"/>
  <c r="G80" i="57"/>
  <c r="K82" i="57"/>
  <c r="K83" i="57"/>
  <c r="K80" i="57"/>
  <c r="O59" i="57"/>
  <c r="S59" i="57"/>
  <c r="P60" i="57"/>
  <c r="T60" i="57"/>
  <c r="M61" i="57"/>
  <c r="Q61" i="57"/>
  <c r="N62" i="57"/>
  <c r="S62" i="57"/>
  <c r="Q63" i="57"/>
  <c r="P64" i="57"/>
  <c r="N65" i="57"/>
  <c r="S65" i="57"/>
  <c r="N66" i="57"/>
  <c r="S66" i="57"/>
  <c r="Q67" i="57"/>
  <c r="R68" i="57"/>
  <c r="T70" i="57"/>
  <c r="M71" i="57"/>
  <c r="T74" i="57"/>
  <c r="M75" i="57"/>
  <c r="T78" i="57"/>
  <c r="M79" i="57"/>
  <c r="T95" i="57"/>
  <c r="T96" i="57"/>
  <c r="S97" i="57"/>
  <c r="S99" i="57"/>
  <c r="T100" i="57"/>
  <c r="S101" i="57"/>
  <c r="S103" i="57"/>
  <c r="M105" i="57"/>
  <c r="M106" i="57"/>
  <c r="M107" i="57"/>
  <c r="M109" i="57"/>
  <c r="M111" i="57"/>
  <c r="M113" i="57"/>
  <c r="M114" i="57"/>
  <c r="B85" i="57"/>
  <c r="AG25" i="57"/>
  <c r="AJ26" i="57"/>
  <c r="AG29" i="57"/>
  <c r="AJ30" i="57"/>
  <c r="P68" i="57"/>
  <c r="AG33" i="57"/>
  <c r="AG35" i="57"/>
  <c r="S71" i="57"/>
  <c r="AF36" i="57"/>
  <c r="AI37" i="57"/>
  <c r="R110" i="57"/>
  <c r="N110" i="57"/>
  <c r="Q110" i="57"/>
  <c r="P110" i="57"/>
  <c r="O75" i="57"/>
  <c r="T110" i="57"/>
  <c r="O110" i="57"/>
  <c r="N75" i="57"/>
  <c r="AF40" i="57"/>
  <c r="AJ40" i="57"/>
  <c r="AH42" i="57"/>
  <c r="AC46" i="57"/>
  <c r="AB46" i="57"/>
  <c r="B50" i="57"/>
  <c r="F81" i="57"/>
  <c r="F82" i="57"/>
  <c r="F83" i="57"/>
  <c r="P63" i="57"/>
  <c r="N64" i="57"/>
  <c r="P67" i="57"/>
  <c r="P70" i="57"/>
  <c r="P74" i="57"/>
  <c r="S77" i="57"/>
  <c r="J80" i="57"/>
  <c r="O96" i="57"/>
  <c r="A88" i="57"/>
  <c r="Q94" i="57"/>
  <c r="M94" i="57"/>
  <c r="T94" i="57"/>
  <c r="P94" i="57"/>
  <c r="S94" i="57"/>
  <c r="O94" i="57"/>
  <c r="AF24" i="57"/>
  <c r="AJ24" i="57"/>
  <c r="AE25" i="57"/>
  <c r="AI25" i="57"/>
  <c r="AD26" i="57"/>
  <c r="AH26" i="57"/>
  <c r="AG27" i="57"/>
  <c r="R98" i="57"/>
  <c r="N98" i="57"/>
  <c r="S98" i="57"/>
  <c r="M98" i="57"/>
  <c r="Q98" i="57"/>
  <c r="P98" i="57"/>
  <c r="N63" i="57"/>
  <c r="AF28" i="57"/>
  <c r="AJ28" i="57"/>
  <c r="AE29" i="57"/>
  <c r="AI29" i="57"/>
  <c r="AD30" i="57"/>
  <c r="AH30" i="57"/>
  <c r="AG31" i="57"/>
  <c r="R102" i="57"/>
  <c r="N102" i="57"/>
  <c r="S102" i="57"/>
  <c r="M102" i="57"/>
  <c r="Q102" i="57"/>
  <c r="P102" i="57"/>
  <c r="N67" i="57"/>
  <c r="S67" i="57"/>
  <c r="AF32" i="57"/>
  <c r="AJ32" i="57"/>
  <c r="AE33" i="57"/>
  <c r="AI33" i="57"/>
  <c r="AF34" i="57"/>
  <c r="AJ34" i="57"/>
  <c r="R70" i="57"/>
  <c r="AE35" i="57"/>
  <c r="AI35" i="57"/>
  <c r="AD36" i="57"/>
  <c r="AH36" i="57"/>
  <c r="P72" i="57"/>
  <c r="T72" i="57"/>
  <c r="AC37" i="57"/>
  <c r="AG37" i="57"/>
  <c r="R108" i="57"/>
  <c r="N108" i="57"/>
  <c r="Q108" i="57"/>
  <c r="N73" i="57"/>
  <c r="P108" i="57"/>
  <c r="M73" i="57"/>
  <c r="T108" i="57"/>
  <c r="O108" i="57"/>
  <c r="AF38" i="57"/>
  <c r="AJ38" i="57"/>
  <c r="R74" i="57"/>
  <c r="AE39" i="57"/>
  <c r="AI39" i="57"/>
  <c r="AD40" i="57"/>
  <c r="AH40" i="57"/>
  <c r="P76" i="57"/>
  <c r="T76" i="57"/>
  <c r="AC41" i="57"/>
  <c r="AG41" i="57"/>
  <c r="R112" i="57"/>
  <c r="N112" i="57"/>
  <c r="Q112" i="57"/>
  <c r="N77" i="57"/>
  <c r="P112" i="57"/>
  <c r="M77" i="57"/>
  <c r="T112" i="57"/>
  <c r="O112" i="57"/>
  <c r="AF42" i="57"/>
  <c r="AJ42" i="57"/>
  <c r="R78" i="57"/>
  <c r="AE43" i="57"/>
  <c r="AI43" i="57"/>
  <c r="AD44" i="57"/>
  <c r="AH44" i="57"/>
  <c r="AC45" i="57"/>
  <c r="J50" i="57"/>
  <c r="H83" i="57"/>
  <c r="H80" i="57"/>
  <c r="H81" i="57"/>
  <c r="L83" i="57"/>
  <c r="L80" i="57"/>
  <c r="L81" i="57"/>
  <c r="P59" i="57"/>
  <c r="T59" i="57"/>
  <c r="Q60" i="57"/>
  <c r="R61" i="57"/>
  <c r="O62" i="57"/>
  <c r="M63" i="57"/>
  <c r="S63" i="57"/>
  <c r="Q64" i="57"/>
  <c r="O65" i="57"/>
  <c r="O66" i="57"/>
  <c r="T66" i="57"/>
  <c r="M67" i="57"/>
  <c r="T67" i="57"/>
  <c r="Q71" i="57"/>
  <c r="N72" i="57"/>
  <c r="Q75" i="57"/>
  <c r="N76" i="57"/>
  <c r="Q79" i="57"/>
  <c r="A85" i="57"/>
  <c r="S104" i="57"/>
  <c r="R107" i="57"/>
  <c r="S108" i="57"/>
  <c r="S110" i="57"/>
  <c r="R111" i="57"/>
  <c r="S112" i="57"/>
  <c r="A86" i="57"/>
  <c r="AH24" i="57"/>
  <c r="R96" i="57"/>
  <c r="N96" i="57"/>
  <c r="S96" i="57"/>
  <c r="M96" i="57"/>
  <c r="Q96" i="57"/>
  <c r="P96" i="57"/>
  <c r="AI27" i="57"/>
  <c r="AH32" i="57"/>
  <c r="T68" i="57"/>
  <c r="R106" i="57"/>
  <c r="N106" i="57"/>
  <c r="Q106" i="57"/>
  <c r="P106" i="57"/>
  <c r="O71" i="57"/>
  <c r="T106" i="57"/>
  <c r="O106" i="57"/>
  <c r="N71" i="57"/>
  <c r="R114" i="57"/>
  <c r="N114" i="57"/>
  <c r="Q114" i="57"/>
  <c r="P114" i="57"/>
  <c r="O79" i="57"/>
  <c r="T114" i="57"/>
  <c r="O114" i="57"/>
  <c r="N79" i="57"/>
  <c r="AF44" i="57"/>
  <c r="A51" i="57"/>
  <c r="S60" i="57"/>
  <c r="T64" i="57"/>
  <c r="R65" i="57"/>
  <c r="K81" i="57"/>
  <c r="P95" i="57"/>
  <c r="O98" i="57"/>
  <c r="O100" i="57"/>
  <c r="N103" i="57"/>
  <c r="AG24" i="57"/>
  <c r="S95" i="57"/>
  <c r="O95" i="57"/>
  <c r="R95" i="57"/>
  <c r="N95" i="57"/>
  <c r="Q95" i="57"/>
  <c r="M95" i="57"/>
  <c r="AF25" i="57"/>
  <c r="AJ25" i="57"/>
  <c r="AE26" i="57"/>
  <c r="AI26" i="57"/>
  <c r="Q62" i="57"/>
  <c r="AH27" i="57"/>
  <c r="AG28" i="57"/>
  <c r="T99" i="57"/>
  <c r="P99" i="57"/>
  <c r="R99" i="57"/>
  <c r="M99" i="57"/>
  <c r="Q99" i="57"/>
  <c r="O99" i="57"/>
  <c r="O64" i="57"/>
  <c r="S64" i="57"/>
  <c r="AF29" i="57"/>
  <c r="AJ29" i="57"/>
  <c r="AE30" i="57"/>
  <c r="AI30" i="57"/>
  <c r="Q66" i="57"/>
  <c r="AH31" i="57"/>
  <c r="AG32" i="57"/>
  <c r="T103" i="57"/>
  <c r="P103" i="57"/>
  <c r="R103" i="57"/>
  <c r="M103" i="57"/>
  <c r="Q103" i="57"/>
  <c r="O103" i="57"/>
  <c r="O68" i="57"/>
  <c r="S68" i="57"/>
  <c r="AF33" i="57"/>
  <c r="AJ33" i="57"/>
  <c r="T69" i="57"/>
  <c r="AG34" i="57"/>
  <c r="T105" i="57"/>
  <c r="P105" i="57"/>
  <c r="Q105" i="57"/>
  <c r="O70" i="57"/>
  <c r="O105" i="57"/>
  <c r="N70" i="57"/>
  <c r="S105" i="57"/>
  <c r="N105" i="57"/>
  <c r="M70" i="57"/>
  <c r="S70" i="57"/>
  <c r="AF35" i="57"/>
  <c r="AJ35" i="57"/>
  <c r="R71" i="57"/>
  <c r="AE36" i="57"/>
  <c r="AI36" i="57"/>
  <c r="Q72" i="57"/>
  <c r="AH37" i="57"/>
  <c r="P73" i="57"/>
  <c r="T73" i="57"/>
  <c r="AG38" i="57"/>
  <c r="T109" i="57"/>
  <c r="P109" i="57"/>
  <c r="Q109" i="57"/>
  <c r="O74" i="57"/>
  <c r="O109" i="57"/>
  <c r="N74" i="57"/>
  <c r="S109" i="57"/>
  <c r="N109" i="57"/>
  <c r="M74" i="57"/>
  <c r="S74" i="57"/>
  <c r="AF39" i="57"/>
  <c r="AJ39" i="57"/>
  <c r="R75" i="57"/>
  <c r="AE40" i="57"/>
  <c r="AI40" i="57"/>
  <c r="Q76" i="57"/>
  <c r="AH41" i="57"/>
  <c r="P77" i="57"/>
  <c r="T77" i="57"/>
  <c r="AG42" i="57"/>
  <c r="T113" i="57"/>
  <c r="P113" i="57"/>
  <c r="Q113" i="57"/>
  <c r="O78" i="57"/>
  <c r="O113" i="57"/>
  <c r="N78" i="57"/>
  <c r="S113" i="57"/>
  <c r="N113" i="57"/>
  <c r="M78" i="57"/>
  <c r="S78" i="57"/>
  <c r="AF43" i="57"/>
  <c r="AJ43" i="57"/>
  <c r="R79" i="57"/>
  <c r="AE44" i="57"/>
  <c r="AI44" i="57"/>
  <c r="AJ45" i="57"/>
  <c r="A50" i="57"/>
  <c r="I80" i="57"/>
  <c r="I81" i="57"/>
  <c r="I82" i="57"/>
  <c r="M59" i="57"/>
  <c r="Q59" i="57"/>
  <c r="N60" i="57"/>
  <c r="R60" i="57"/>
  <c r="O61" i="57"/>
  <c r="S61" i="57"/>
  <c r="P62" i="57"/>
  <c r="O63" i="57"/>
  <c r="T63" i="57"/>
  <c r="M64" i="57"/>
  <c r="R64" i="57"/>
  <c r="Q65" i="57"/>
  <c r="O67" i="57"/>
  <c r="N68" i="57"/>
  <c r="O69" i="57"/>
  <c r="R72" i="57"/>
  <c r="O73" i="57"/>
  <c r="R76" i="57"/>
  <c r="O77" i="57"/>
  <c r="F80" i="57"/>
  <c r="G81" i="57"/>
  <c r="H82" i="57"/>
  <c r="I83" i="57"/>
  <c r="K116" i="57"/>
  <c r="K117" i="57"/>
  <c r="L117" i="57"/>
  <c r="L115" i="57"/>
  <c r="K115" i="57"/>
  <c r="L116" i="57"/>
  <c r="P59" i="56"/>
  <c r="AG24" i="56"/>
  <c r="AJ25" i="56"/>
  <c r="AE26" i="56"/>
  <c r="Q62" i="56"/>
  <c r="AH27" i="56"/>
  <c r="T63" i="56"/>
  <c r="S64" i="56"/>
  <c r="AI33" i="56"/>
  <c r="S70" i="56"/>
  <c r="AH35" i="56"/>
  <c r="AI36" i="56"/>
  <c r="S109" i="56"/>
  <c r="O109" i="56"/>
  <c r="O74" i="56"/>
  <c r="AI39" i="56"/>
  <c r="AE39" i="56"/>
  <c r="R109" i="56"/>
  <c r="N109" i="56"/>
  <c r="N74" i="56"/>
  <c r="AH39" i="56"/>
  <c r="AD39" i="56"/>
  <c r="Q109" i="56"/>
  <c r="M109" i="56"/>
  <c r="M74" i="56"/>
  <c r="AG39" i="56"/>
  <c r="AC39" i="56"/>
  <c r="Q76" i="56"/>
  <c r="AD41" i="56"/>
  <c r="R60" i="56"/>
  <c r="R94" i="56"/>
  <c r="T103" i="56"/>
  <c r="B85" i="56"/>
  <c r="B50" i="56"/>
  <c r="A86" i="56"/>
  <c r="A51" i="56"/>
  <c r="A15" i="56"/>
  <c r="AD24" i="56"/>
  <c r="AH24" i="56"/>
  <c r="T60" i="56"/>
  <c r="Q96" i="56"/>
  <c r="M96" i="56"/>
  <c r="N61" i="56"/>
  <c r="T96" i="56"/>
  <c r="P96" i="56"/>
  <c r="M61" i="56"/>
  <c r="S96" i="56"/>
  <c r="O96" i="56"/>
  <c r="AF26" i="56"/>
  <c r="AJ26" i="56"/>
  <c r="R62" i="56"/>
  <c r="AE27" i="56"/>
  <c r="AD28" i="56"/>
  <c r="AH28" i="56"/>
  <c r="P64" i="56"/>
  <c r="T64" i="56"/>
  <c r="AC29" i="56"/>
  <c r="Q100" i="56"/>
  <c r="M100" i="56"/>
  <c r="N65" i="56"/>
  <c r="T100" i="56"/>
  <c r="P100" i="56"/>
  <c r="M65" i="56"/>
  <c r="S100" i="56"/>
  <c r="O100" i="56"/>
  <c r="AF30" i="56"/>
  <c r="AJ30" i="56"/>
  <c r="R66" i="56"/>
  <c r="AE31" i="56"/>
  <c r="S103" i="56"/>
  <c r="O103" i="56"/>
  <c r="M68" i="56"/>
  <c r="R103" i="56"/>
  <c r="N103" i="56"/>
  <c r="Q103" i="56"/>
  <c r="M103" i="56"/>
  <c r="O68" i="56"/>
  <c r="S68" i="56"/>
  <c r="AF33" i="56"/>
  <c r="AJ33" i="56"/>
  <c r="AD34" i="56"/>
  <c r="AD35" i="56"/>
  <c r="AI35" i="56"/>
  <c r="AD36" i="56"/>
  <c r="AF39" i="56"/>
  <c r="AH41" i="56"/>
  <c r="R78" i="56"/>
  <c r="AB45" i="56"/>
  <c r="AC46" i="56"/>
  <c r="S61" i="56"/>
  <c r="P62" i="56"/>
  <c r="S65" i="56"/>
  <c r="P66" i="56"/>
  <c r="R68" i="56"/>
  <c r="T70" i="56"/>
  <c r="Q79" i="56"/>
  <c r="A85" i="56"/>
  <c r="P105" i="56"/>
  <c r="N106" i="56"/>
  <c r="P107" i="56"/>
  <c r="P109" i="56"/>
  <c r="P111" i="56"/>
  <c r="T59" i="56"/>
  <c r="S95" i="56"/>
  <c r="Q60" i="56"/>
  <c r="R95" i="56"/>
  <c r="Q95" i="56"/>
  <c r="S60" i="56"/>
  <c r="AD27" i="56"/>
  <c r="P63" i="56"/>
  <c r="AG28" i="56"/>
  <c r="S99" i="56"/>
  <c r="O99" i="56"/>
  <c r="M64" i="56"/>
  <c r="R99" i="56"/>
  <c r="N99" i="56"/>
  <c r="Q99" i="56"/>
  <c r="M99" i="56"/>
  <c r="O64" i="56"/>
  <c r="AF29" i="56"/>
  <c r="R65" i="56"/>
  <c r="AE33" i="56"/>
  <c r="S74" i="56"/>
  <c r="R79" i="56"/>
  <c r="I85" i="56"/>
  <c r="I50" i="56"/>
  <c r="B15" i="56"/>
  <c r="A16" i="56"/>
  <c r="R59" i="56"/>
  <c r="AE24" i="56"/>
  <c r="AI24" i="56"/>
  <c r="AD25" i="56"/>
  <c r="AH25" i="56"/>
  <c r="P61" i="56"/>
  <c r="T61" i="56"/>
  <c r="AC26" i="56"/>
  <c r="AG26" i="56"/>
  <c r="S97" i="56"/>
  <c r="O97" i="56"/>
  <c r="O62" i="56"/>
  <c r="R97" i="56"/>
  <c r="N97" i="56"/>
  <c r="N62" i="56"/>
  <c r="Q97" i="56"/>
  <c r="M97" i="56"/>
  <c r="M62" i="56"/>
  <c r="S62" i="56"/>
  <c r="AF27" i="56"/>
  <c r="AJ27" i="56"/>
  <c r="R63" i="56"/>
  <c r="AE28" i="56"/>
  <c r="AI28" i="56"/>
  <c r="Q64" i="56"/>
  <c r="AD29" i="56"/>
  <c r="AH29" i="56"/>
  <c r="P65" i="56"/>
  <c r="T65" i="56"/>
  <c r="AC30" i="56"/>
  <c r="AG30" i="56"/>
  <c r="S101" i="56"/>
  <c r="O101" i="56"/>
  <c r="O66" i="56"/>
  <c r="R101" i="56"/>
  <c r="N101" i="56"/>
  <c r="N66" i="56"/>
  <c r="Q101" i="56"/>
  <c r="M101" i="56"/>
  <c r="M66" i="56"/>
  <c r="S66" i="56"/>
  <c r="AF31" i="56"/>
  <c r="AJ31" i="56"/>
  <c r="P68" i="56"/>
  <c r="T68" i="56"/>
  <c r="AG33" i="56"/>
  <c r="Q104" i="56"/>
  <c r="R69" i="56"/>
  <c r="T104" i="56"/>
  <c r="P104" i="56"/>
  <c r="Q69" i="56"/>
  <c r="S104" i="56"/>
  <c r="P69" i="56"/>
  <c r="AE34" i="56"/>
  <c r="AI34" i="56"/>
  <c r="Q70" i="56"/>
  <c r="AE35" i="56"/>
  <c r="AJ35" i="56"/>
  <c r="R71" i="56"/>
  <c r="AE36" i="56"/>
  <c r="P73" i="56"/>
  <c r="T73" i="56"/>
  <c r="AJ39" i="56"/>
  <c r="R75" i="56"/>
  <c r="S113" i="56"/>
  <c r="O113" i="56"/>
  <c r="O78" i="56"/>
  <c r="AI43" i="56"/>
  <c r="AE43" i="56"/>
  <c r="R113" i="56"/>
  <c r="N113" i="56"/>
  <c r="N78" i="56"/>
  <c r="AH43" i="56"/>
  <c r="AD43" i="56"/>
  <c r="Q113" i="56"/>
  <c r="M113" i="56"/>
  <c r="M78" i="56"/>
  <c r="AG43" i="56"/>
  <c r="AC43" i="56"/>
  <c r="S78" i="56"/>
  <c r="AE44" i="56"/>
  <c r="T62" i="56"/>
  <c r="M63" i="56"/>
  <c r="T66" i="56"/>
  <c r="Q71" i="56"/>
  <c r="Q75" i="56"/>
  <c r="F80" i="56"/>
  <c r="G81" i="56"/>
  <c r="H82" i="56"/>
  <c r="L118" i="56"/>
  <c r="N96" i="56"/>
  <c r="P97" i="56"/>
  <c r="P99" i="56"/>
  <c r="N100" i="56"/>
  <c r="P101" i="56"/>
  <c r="R104" i="56"/>
  <c r="R108" i="56"/>
  <c r="T109" i="56"/>
  <c r="R110" i="56"/>
  <c r="T111" i="56"/>
  <c r="R61" i="56"/>
  <c r="AJ29" i="56"/>
  <c r="AE30" i="56"/>
  <c r="Q66" i="56"/>
  <c r="AH31" i="56"/>
  <c r="T69" i="56"/>
  <c r="S105" i="56"/>
  <c r="O105" i="56"/>
  <c r="O70" i="56"/>
  <c r="R105" i="56"/>
  <c r="N105" i="56"/>
  <c r="N70" i="56"/>
  <c r="Q105" i="56"/>
  <c r="M105" i="56"/>
  <c r="M70" i="56"/>
  <c r="AG35" i="56"/>
  <c r="AC35" i="56"/>
  <c r="P71" i="56"/>
  <c r="AG36" i="56"/>
  <c r="R64" i="56"/>
  <c r="S69" i="56"/>
  <c r="J85" i="56"/>
  <c r="J50" i="56"/>
  <c r="A88" i="56"/>
  <c r="A53" i="56"/>
  <c r="Q94" i="56"/>
  <c r="M94" i="56"/>
  <c r="T94" i="56"/>
  <c r="P94" i="56"/>
  <c r="O59" i="56"/>
  <c r="S94" i="56"/>
  <c r="O94" i="56"/>
  <c r="N59" i="56"/>
  <c r="S59" i="56"/>
  <c r="AF24" i="56"/>
  <c r="AJ24" i="56"/>
  <c r="AE25" i="56"/>
  <c r="AI25" i="56"/>
  <c r="Q61" i="56"/>
  <c r="AD26" i="56"/>
  <c r="AH26" i="56"/>
  <c r="AG27" i="56"/>
  <c r="Q98" i="56"/>
  <c r="M98" i="56"/>
  <c r="T98" i="56"/>
  <c r="P98" i="56"/>
  <c r="O63" i="56"/>
  <c r="S98" i="56"/>
  <c r="O98" i="56"/>
  <c r="N63" i="56"/>
  <c r="S63" i="56"/>
  <c r="AF28" i="56"/>
  <c r="AJ28" i="56"/>
  <c r="AE29" i="56"/>
  <c r="AI29" i="56"/>
  <c r="Q65" i="56"/>
  <c r="AD30" i="56"/>
  <c r="AH30" i="56"/>
  <c r="AG31" i="56"/>
  <c r="T67" i="56"/>
  <c r="T102" i="56"/>
  <c r="AE32" i="56"/>
  <c r="Q68" i="56"/>
  <c r="AD33" i="56"/>
  <c r="AH33" i="56"/>
  <c r="AJ34" i="56"/>
  <c r="R70" i="56"/>
  <c r="AF35" i="56"/>
  <c r="AH36" i="56"/>
  <c r="Q72" i="56"/>
  <c r="AD37" i="56"/>
  <c r="R74" i="56"/>
  <c r="T77" i="56"/>
  <c r="AI44" i="56"/>
  <c r="I80" i="56"/>
  <c r="I81" i="56"/>
  <c r="I82" i="56"/>
  <c r="M59" i="56"/>
  <c r="Q63" i="56"/>
  <c r="N64" i="56"/>
  <c r="O73" i="56"/>
  <c r="S77" i="56"/>
  <c r="J80" i="56"/>
  <c r="K81" i="56"/>
  <c r="L82" i="56"/>
  <c r="N94" i="56"/>
  <c r="T95" i="56"/>
  <c r="R96" i="56"/>
  <c r="T97" i="56"/>
  <c r="R98" i="56"/>
  <c r="T99" i="56"/>
  <c r="R100" i="56"/>
  <c r="T101" i="56"/>
  <c r="P103" i="56"/>
  <c r="AF36" i="56"/>
  <c r="AJ36" i="56"/>
  <c r="AE37" i="56"/>
  <c r="AI37" i="56"/>
  <c r="AD38" i="56"/>
  <c r="AH38" i="56"/>
  <c r="AF40" i="56"/>
  <c r="AJ40" i="56"/>
  <c r="AE41" i="56"/>
  <c r="AI41" i="56"/>
  <c r="AD42" i="56"/>
  <c r="AH42" i="56"/>
  <c r="R114" i="56"/>
  <c r="AF44" i="56"/>
  <c r="AJ44" i="56"/>
  <c r="AB46" i="56"/>
  <c r="N71" i="56"/>
  <c r="O72" i="56"/>
  <c r="S72" i="56"/>
  <c r="Q74" i="56"/>
  <c r="N75" i="56"/>
  <c r="O76" i="56"/>
  <c r="S76" i="56"/>
  <c r="Q78" i="56"/>
  <c r="N79" i="56"/>
  <c r="G80" i="56"/>
  <c r="K80" i="56"/>
  <c r="H81" i="56"/>
  <c r="L81" i="56"/>
  <c r="F83" i="56"/>
  <c r="J83" i="56"/>
  <c r="O106" i="56"/>
  <c r="S106" i="56"/>
  <c r="M107" i="56"/>
  <c r="Q107" i="56"/>
  <c r="O108" i="56"/>
  <c r="S108" i="56"/>
  <c r="O110" i="56"/>
  <c r="S110" i="56"/>
  <c r="M111" i="56"/>
  <c r="Q111" i="56"/>
  <c r="S112" i="56"/>
  <c r="O114" i="56"/>
  <c r="T114" i="56"/>
  <c r="K116" i="56"/>
  <c r="K117" i="56"/>
  <c r="AF37" i="56"/>
  <c r="AJ37" i="56"/>
  <c r="AE38" i="56"/>
  <c r="AI38" i="56"/>
  <c r="AC40" i="56"/>
  <c r="AG40" i="56"/>
  <c r="AF41" i="56"/>
  <c r="AJ41" i="56"/>
  <c r="AE42" i="56"/>
  <c r="AI42" i="56"/>
  <c r="AC44" i="56"/>
  <c r="AG44" i="56"/>
  <c r="O71" i="56"/>
  <c r="S71" i="56"/>
  <c r="P72" i="56"/>
  <c r="T72" i="56"/>
  <c r="M73" i="56"/>
  <c r="Q73" i="56"/>
  <c r="O75" i="56"/>
  <c r="S75" i="56"/>
  <c r="P76" i="56"/>
  <c r="T76" i="56"/>
  <c r="Q77" i="56"/>
  <c r="O79" i="56"/>
  <c r="S79" i="56"/>
  <c r="H80" i="56"/>
  <c r="L80" i="56"/>
  <c r="F82" i="56"/>
  <c r="J82" i="56"/>
  <c r="G83" i="56"/>
  <c r="K83" i="56"/>
  <c r="L117" i="56"/>
  <c r="L115" i="56"/>
  <c r="P106" i="56"/>
  <c r="T106" i="56"/>
  <c r="N107" i="56"/>
  <c r="R107" i="56"/>
  <c r="P108" i="56"/>
  <c r="T108" i="56"/>
  <c r="P110" i="56"/>
  <c r="T110" i="56"/>
  <c r="N111" i="56"/>
  <c r="R111" i="56"/>
  <c r="T112" i="56"/>
  <c r="P114" i="56"/>
  <c r="K115" i="56"/>
  <c r="L116" i="56"/>
  <c r="AG37" i="56"/>
  <c r="AF38" i="56"/>
  <c r="AJ38" i="56"/>
  <c r="AD40" i="56"/>
  <c r="AH40" i="56"/>
  <c r="AG41" i="56"/>
  <c r="AJ42" i="56"/>
  <c r="AD44" i="56"/>
  <c r="AH44" i="56"/>
  <c r="T71" i="56"/>
  <c r="M72" i="56"/>
  <c r="N73" i="56"/>
  <c r="R73" i="56"/>
  <c r="P75" i="56"/>
  <c r="T75" i="56"/>
  <c r="M76" i="56"/>
  <c r="R77" i="56"/>
  <c r="P79" i="56"/>
  <c r="T79" i="56"/>
  <c r="F81" i="56"/>
  <c r="G82" i="56"/>
  <c r="K82" i="56"/>
  <c r="H83" i="56"/>
  <c r="L83" i="56"/>
  <c r="M106" i="56"/>
  <c r="Q106" i="56"/>
  <c r="O107" i="56"/>
  <c r="S107" i="56"/>
  <c r="M108" i="56"/>
  <c r="Q108" i="56"/>
  <c r="M110" i="56"/>
  <c r="Q110" i="56"/>
  <c r="O111" i="56"/>
  <c r="S111" i="56"/>
  <c r="Q112" i="56"/>
  <c r="M114" i="56"/>
  <c r="Q114" i="56"/>
  <c r="A85" i="55"/>
  <c r="J15" i="55"/>
  <c r="AF24" i="55"/>
  <c r="AJ24" i="55"/>
  <c r="AE26" i="55"/>
  <c r="AI26" i="55"/>
  <c r="AG27" i="55"/>
  <c r="S98" i="55"/>
  <c r="R98" i="55"/>
  <c r="Q98" i="55"/>
  <c r="AI28" i="55"/>
  <c r="S100" i="55"/>
  <c r="R100" i="55"/>
  <c r="Q100" i="55"/>
  <c r="AI30" i="55"/>
  <c r="AG31" i="55"/>
  <c r="S102" i="55"/>
  <c r="R102" i="55"/>
  <c r="Q102" i="55"/>
  <c r="AI32" i="55"/>
  <c r="AG33" i="55"/>
  <c r="S104" i="55"/>
  <c r="R104" i="55"/>
  <c r="Q104" i="55"/>
  <c r="AI34" i="55"/>
  <c r="AG35" i="55"/>
  <c r="S106" i="55"/>
  <c r="O106" i="55"/>
  <c r="N71" i="55"/>
  <c r="N82" i="55" s="1"/>
  <c r="R106" i="55"/>
  <c r="N106" i="55"/>
  <c r="N117" i="55" s="1"/>
  <c r="Q106" i="55"/>
  <c r="M106" i="55"/>
  <c r="M115" i="55" s="1"/>
  <c r="AF36" i="55"/>
  <c r="AJ36" i="55"/>
  <c r="S73" i="55"/>
  <c r="AF38" i="55"/>
  <c r="AJ38" i="55"/>
  <c r="AH39" i="55"/>
  <c r="AF40" i="55"/>
  <c r="AJ40" i="55"/>
  <c r="AH41" i="55"/>
  <c r="S77" i="55"/>
  <c r="AF42" i="55"/>
  <c r="AJ42" i="55"/>
  <c r="AF44" i="55"/>
  <c r="AJ44" i="55"/>
  <c r="AD46" i="55"/>
  <c r="AB46" i="55"/>
  <c r="AF46" i="55"/>
  <c r="F83" i="55"/>
  <c r="F80" i="55"/>
  <c r="F81" i="55"/>
  <c r="J83" i="55"/>
  <c r="J80" i="55"/>
  <c r="J81" i="55"/>
  <c r="N83" i="55"/>
  <c r="R59" i="55"/>
  <c r="S60" i="55"/>
  <c r="P61" i="55"/>
  <c r="T61" i="55"/>
  <c r="Q62" i="55"/>
  <c r="R63" i="55"/>
  <c r="P65" i="55"/>
  <c r="T65" i="55"/>
  <c r="Q66" i="55"/>
  <c r="R67" i="55"/>
  <c r="S68" i="55"/>
  <c r="P69" i="55"/>
  <c r="S70" i="55"/>
  <c r="Q71" i="55"/>
  <c r="P76" i="55"/>
  <c r="Q77" i="55"/>
  <c r="T94" i="55"/>
  <c r="T96" i="55"/>
  <c r="P98" i="55"/>
  <c r="P100" i="55"/>
  <c r="R103" i="55"/>
  <c r="P106" i="55"/>
  <c r="L116" i="55"/>
  <c r="AJ35" i="55"/>
  <c r="AI38" i="55"/>
  <c r="T74" i="55"/>
  <c r="AI40" i="55"/>
  <c r="S112" i="55"/>
  <c r="P77" i="55"/>
  <c r="R112" i="55"/>
  <c r="Q112" i="55"/>
  <c r="R77" i="55"/>
  <c r="AI42" i="55"/>
  <c r="S114" i="55"/>
  <c r="R79" i="55"/>
  <c r="R114" i="55"/>
  <c r="Q79" i="55"/>
  <c r="Q114" i="55"/>
  <c r="P79" i="55"/>
  <c r="AI44" i="55"/>
  <c r="AE46" i="55"/>
  <c r="R60" i="55"/>
  <c r="O61" i="55"/>
  <c r="S61" i="55"/>
  <c r="S69" i="55"/>
  <c r="R70" i="55"/>
  <c r="P94" i="55"/>
  <c r="P96" i="55"/>
  <c r="T104" i="55"/>
  <c r="R107" i="55"/>
  <c r="A86" i="55"/>
  <c r="AG24" i="55"/>
  <c r="Q95" i="55"/>
  <c r="T95" i="55"/>
  <c r="P95" i="55"/>
  <c r="S95" i="55"/>
  <c r="AF26" i="55"/>
  <c r="AJ26" i="55"/>
  <c r="AJ28" i="55"/>
  <c r="AH31" i="55"/>
  <c r="AJ32" i="55"/>
  <c r="AH33" i="55"/>
  <c r="AJ34" i="55"/>
  <c r="AH35" i="55"/>
  <c r="AG36" i="55"/>
  <c r="Q107" i="55"/>
  <c r="T107" i="55"/>
  <c r="P107" i="55"/>
  <c r="R72" i="55"/>
  <c r="S107" i="55"/>
  <c r="AI37" i="55"/>
  <c r="T73" i="55"/>
  <c r="AG38" i="55"/>
  <c r="Q109" i="55"/>
  <c r="Q74" i="55"/>
  <c r="T109" i="55"/>
  <c r="P109" i="55"/>
  <c r="P74" i="55"/>
  <c r="S109" i="55"/>
  <c r="AI39" i="55"/>
  <c r="T75" i="55"/>
  <c r="Q111" i="55"/>
  <c r="T111" i="55"/>
  <c r="P111" i="55"/>
  <c r="R76" i="55"/>
  <c r="S111" i="55"/>
  <c r="Q76" i="55"/>
  <c r="AI41" i="55"/>
  <c r="T77" i="55"/>
  <c r="AG42" i="55"/>
  <c r="Q113" i="55"/>
  <c r="Q78" i="55"/>
  <c r="T113" i="55"/>
  <c r="P113" i="55"/>
  <c r="P78" i="55"/>
  <c r="S113" i="55"/>
  <c r="AI43" i="55"/>
  <c r="T79" i="55"/>
  <c r="AG44" i="55"/>
  <c r="AH45" i="55"/>
  <c r="AJ46" i="55"/>
  <c r="G80" i="55"/>
  <c r="G81" i="55"/>
  <c r="G82" i="55"/>
  <c r="K80" i="55"/>
  <c r="K81" i="55"/>
  <c r="K82" i="55"/>
  <c r="S59" i="55"/>
  <c r="P60" i="55"/>
  <c r="T60" i="55"/>
  <c r="S63" i="55"/>
  <c r="Q65" i="55"/>
  <c r="S67" i="55"/>
  <c r="Q69" i="55"/>
  <c r="M71" i="55"/>
  <c r="M80" i="55" s="1"/>
  <c r="S71" i="55"/>
  <c r="P72" i="55"/>
  <c r="S75" i="55"/>
  <c r="T76" i="55"/>
  <c r="T98" i="55"/>
  <c r="T100" i="55"/>
  <c r="P102" i="55"/>
  <c r="T106" i="55"/>
  <c r="R111" i="55"/>
  <c r="T114" i="55"/>
  <c r="J85" i="55"/>
  <c r="A88" i="55"/>
  <c r="S94" i="55"/>
  <c r="R94" i="55"/>
  <c r="Q94" i="55"/>
  <c r="AI24" i="55"/>
  <c r="S96" i="55"/>
  <c r="O96" i="55"/>
  <c r="R96" i="55"/>
  <c r="Q96" i="55"/>
  <c r="AH26" i="55"/>
  <c r="AJ27" i="55"/>
  <c r="AJ31" i="55"/>
  <c r="AJ33" i="55"/>
  <c r="AI36" i="55"/>
  <c r="S108" i="55"/>
  <c r="P73" i="55"/>
  <c r="R108" i="55"/>
  <c r="Q108" i="55"/>
  <c r="S110" i="55"/>
  <c r="R75" i="55"/>
  <c r="R110" i="55"/>
  <c r="Q75" i="55"/>
  <c r="Q110" i="55"/>
  <c r="P75" i="55"/>
  <c r="T78" i="55"/>
  <c r="I82" i="55"/>
  <c r="I83" i="55"/>
  <c r="I80" i="55"/>
  <c r="M82" i="55"/>
  <c r="Q59" i="55"/>
  <c r="S65" i="55"/>
  <c r="R68" i="55"/>
  <c r="P71" i="55"/>
  <c r="R73" i="55"/>
  <c r="H80" i="55"/>
  <c r="J82" i="55"/>
  <c r="K83" i="55"/>
  <c r="L117" i="55"/>
  <c r="L115" i="55"/>
  <c r="R101" i="55"/>
  <c r="T110" i="55"/>
  <c r="P112" i="55"/>
  <c r="B85" i="55"/>
  <c r="AI25" i="55"/>
  <c r="AH27" i="55"/>
  <c r="AJ30" i="55"/>
  <c r="B15" i="55"/>
  <c r="A16" i="55"/>
  <c r="A18" i="55"/>
  <c r="AH24" i="55"/>
  <c r="AF25" i="55"/>
  <c r="AJ25" i="55"/>
  <c r="AG26" i="55"/>
  <c r="Q97" i="55"/>
  <c r="T97" i="55"/>
  <c r="P97" i="55"/>
  <c r="S97" i="55"/>
  <c r="AI27" i="55"/>
  <c r="AG28" i="55"/>
  <c r="T99" i="55"/>
  <c r="AG30" i="55"/>
  <c r="Q101" i="55"/>
  <c r="T101" i="55"/>
  <c r="P101" i="55"/>
  <c r="S101" i="55"/>
  <c r="AI31" i="55"/>
  <c r="AG32" i="55"/>
  <c r="Q103" i="55"/>
  <c r="T103" i="55"/>
  <c r="P103" i="55"/>
  <c r="S103" i="55"/>
  <c r="AI33" i="55"/>
  <c r="T69" i="55"/>
  <c r="AG34" i="55"/>
  <c r="Q105" i="55"/>
  <c r="Q70" i="55"/>
  <c r="T105" i="55"/>
  <c r="P105" i="55"/>
  <c r="S105" i="55"/>
  <c r="AI35" i="55"/>
  <c r="AD36" i="55"/>
  <c r="AH36" i="55"/>
  <c r="S72" i="55"/>
  <c r="AF37" i="55"/>
  <c r="AJ37" i="55"/>
  <c r="AH38" i="55"/>
  <c r="S74" i="55"/>
  <c r="AF39" i="55"/>
  <c r="AJ39" i="55"/>
  <c r="AH40" i="55"/>
  <c r="S76" i="55"/>
  <c r="AF41" i="55"/>
  <c r="AJ41" i="55"/>
  <c r="AH42" i="55"/>
  <c r="S78" i="55"/>
  <c r="AF43" i="55"/>
  <c r="AJ43" i="55"/>
  <c r="AH44" i="55"/>
  <c r="AF45" i="55"/>
  <c r="AI46" i="55"/>
  <c r="J50" i="55"/>
  <c r="H81" i="55"/>
  <c r="H82" i="55"/>
  <c r="H83" i="55"/>
  <c r="L81" i="55"/>
  <c r="L82" i="55"/>
  <c r="L83" i="55"/>
  <c r="P59" i="55"/>
  <c r="T59" i="55"/>
  <c r="Q60" i="55"/>
  <c r="S62" i="55"/>
  <c r="P63" i="55"/>
  <c r="T63" i="55"/>
  <c r="R65" i="55"/>
  <c r="S66" i="55"/>
  <c r="P67" i="55"/>
  <c r="T67" i="55"/>
  <c r="Q68" i="55"/>
  <c r="R69" i="55"/>
  <c r="P70" i="55"/>
  <c r="O71" i="55"/>
  <c r="T71" i="55"/>
  <c r="Q72" i="55"/>
  <c r="Q73" i="55"/>
  <c r="R74" i="55"/>
  <c r="S79" i="55"/>
  <c r="F82" i="55"/>
  <c r="G83" i="55"/>
  <c r="I85" i="55"/>
  <c r="R95" i="55"/>
  <c r="R97" i="55"/>
  <c r="T102" i="55"/>
  <c r="P104" i="55"/>
  <c r="T108" i="55"/>
  <c r="P110" i="55"/>
  <c r="R113" i="55"/>
  <c r="K115" i="55"/>
  <c r="K117" i="55"/>
  <c r="N118" i="55"/>
  <c r="K116" i="55"/>
  <c r="K118" i="55"/>
  <c r="AO45" i="60" l="1"/>
  <c r="AO46" i="61"/>
  <c r="AO45" i="64"/>
  <c r="AO45" i="62"/>
  <c r="AO46" i="62"/>
  <c r="AO46" i="63"/>
  <c r="AO45" i="59"/>
  <c r="AO46" i="60"/>
  <c r="AO45" i="61"/>
  <c r="AO45" i="63"/>
  <c r="AN46" i="59"/>
  <c r="AN46" i="60"/>
  <c r="AN45" i="60"/>
  <c r="AN46" i="62"/>
  <c r="AN45" i="64"/>
  <c r="AM46" i="59"/>
  <c r="AN46" i="61"/>
  <c r="AN46" i="63"/>
  <c r="AN45" i="61"/>
  <c r="N115" i="55"/>
  <c r="AN45" i="59"/>
  <c r="AN45" i="62"/>
  <c r="AN45" i="63"/>
  <c r="AM45" i="64"/>
  <c r="AM45" i="59"/>
  <c r="AE46" i="60"/>
  <c r="AM46" i="60"/>
  <c r="AM46" i="62"/>
  <c r="AM46" i="63"/>
  <c r="AM45" i="60"/>
  <c r="AM46" i="61"/>
  <c r="AM45" i="61"/>
  <c r="AM45" i="62"/>
  <c r="AM45" i="63"/>
  <c r="N116" i="55"/>
  <c r="AK46" i="60"/>
  <c r="AK45" i="62"/>
  <c r="AK46" i="62"/>
  <c r="AK46" i="59"/>
  <c r="M116" i="55"/>
  <c r="AL46" i="61"/>
  <c r="AK45" i="64"/>
  <c r="AL46" i="63"/>
  <c r="AF46" i="56"/>
  <c r="AL46" i="59"/>
  <c r="AD45" i="60"/>
  <c r="AL45" i="60"/>
  <c r="AK46" i="63"/>
  <c r="AK45" i="60"/>
  <c r="AL45" i="63"/>
  <c r="AC45" i="61"/>
  <c r="AL45" i="61"/>
  <c r="AK45" i="63"/>
  <c r="AF45" i="56"/>
  <c r="AD45" i="59"/>
  <c r="AL45" i="59"/>
  <c r="AL46" i="60"/>
  <c r="AC45" i="62"/>
  <c r="AL45" i="62"/>
  <c r="AD46" i="62"/>
  <c r="AL46" i="62"/>
  <c r="AK45" i="61"/>
  <c r="AK45" i="59"/>
  <c r="AL45" i="64"/>
  <c r="AK46" i="61"/>
  <c r="AC46" i="62"/>
  <c r="AJ46" i="62"/>
  <c r="AD45" i="62"/>
  <c r="AH45" i="61"/>
  <c r="M117" i="55"/>
  <c r="M118" i="55"/>
  <c r="AF46" i="60"/>
  <c r="AF45" i="62"/>
  <c r="AE45" i="60"/>
  <c r="AF46" i="62"/>
  <c r="AH46" i="62"/>
  <c r="AG45" i="62"/>
  <c r="AJ45" i="62"/>
  <c r="AE46" i="61"/>
  <c r="AH46" i="61"/>
  <c r="AF46" i="61"/>
  <c r="AG46" i="60"/>
  <c r="AI45" i="60"/>
  <c r="AD46" i="60"/>
  <c r="AC45" i="60"/>
  <c r="AJ46" i="60"/>
  <c r="AI46" i="59"/>
  <c r="AF45" i="59"/>
  <c r="AI45" i="58"/>
  <c r="AI46" i="58"/>
  <c r="AF45" i="58"/>
  <c r="N115" i="57"/>
  <c r="M83" i="55"/>
  <c r="N81" i="55"/>
  <c r="N80" i="55"/>
  <c r="T82" i="64"/>
  <c r="T83" i="64"/>
  <c r="T81" i="64"/>
  <c r="T80" i="64"/>
  <c r="T117" i="64"/>
  <c r="T115" i="64"/>
  <c r="T118" i="64"/>
  <c r="T116" i="64"/>
  <c r="T118" i="63"/>
  <c r="T116" i="63"/>
  <c r="T117" i="63"/>
  <c r="T115" i="63"/>
  <c r="T83" i="63"/>
  <c r="T80" i="63"/>
  <c r="T81" i="63"/>
  <c r="T82" i="63"/>
  <c r="AI46" i="62"/>
  <c r="S83" i="62"/>
  <c r="S80" i="62"/>
  <c r="S81" i="62"/>
  <c r="S82" i="62"/>
  <c r="O117" i="62"/>
  <c r="O115" i="62"/>
  <c r="O118" i="62"/>
  <c r="O116" i="62"/>
  <c r="P117" i="62"/>
  <c r="P115" i="62"/>
  <c r="P118" i="62"/>
  <c r="P116" i="62"/>
  <c r="M118" i="62"/>
  <c r="M116" i="62"/>
  <c r="M115" i="62"/>
  <c r="M117" i="62"/>
  <c r="S115" i="62"/>
  <c r="P82" i="62"/>
  <c r="N118" i="62"/>
  <c r="N116" i="62"/>
  <c r="N115" i="62"/>
  <c r="N117" i="62"/>
  <c r="T80" i="62"/>
  <c r="T81" i="62"/>
  <c r="T82" i="62"/>
  <c r="T83" i="62"/>
  <c r="AE46" i="62"/>
  <c r="AE45" i="62"/>
  <c r="T117" i="62"/>
  <c r="T115" i="62"/>
  <c r="T116" i="62"/>
  <c r="T118" i="62"/>
  <c r="R118" i="62"/>
  <c r="R116" i="62"/>
  <c r="R117" i="62"/>
  <c r="R115" i="62"/>
  <c r="AH45" i="62"/>
  <c r="AI45" i="62"/>
  <c r="S117" i="62"/>
  <c r="P81" i="62"/>
  <c r="Q81" i="62"/>
  <c r="Q82" i="62"/>
  <c r="Q83" i="62"/>
  <c r="Q80" i="62"/>
  <c r="R82" i="62"/>
  <c r="R83" i="62"/>
  <c r="R80" i="62"/>
  <c r="R81" i="62"/>
  <c r="AG46" i="62"/>
  <c r="Q118" i="62"/>
  <c r="Q116" i="62"/>
  <c r="Q117" i="62"/>
  <c r="Q115" i="62"/>
  <c r="S118" i="62"/>
  <c r="P80" i="62"/>
  <c r="M81" i="62"/>
  <c r="M82" i="62"/>
  <c r="M83" i="62"/>
  <c r="M80" i="62"/>
  <c r="N82" i="62"/>
  <c r="N83" i="62"/>
  <c r="N80" i="62"/>
  <c r="N81" i="62"/>
  <c r="O83" i="62"/>
  <c r="O80" i="62"/>
  <c r="O81" i="62"/>
  <c r="O82" i="62"/>
  <c r="S116" i="62"/>
  <c r="P83" i="62"/>
  <c r="M81" i="61"/>
  <c r="M82" i="61"/>
  <c r="M83" i="61"/>
  <c r="M80" i="61"/>
  <c r="N82" i="61"/>
  <c r="N83" i="61"/>
  <c r="N80" i="61"/>
  <c r="N81" i="61"/>
  <c r="P118" i="61"/>
  <c r="P116" i="61"/>
  <c r="P117" i="61"/>
  <c r="P115" i="61"/>
  <c r="AD45" i="61"/>
  <c r="AD46" i="61"/>
  <c r="AI45" i="61"/>
  <c r="AJ45" i="61"/>
  <c r="T80" i="61"/>
  <c r="Q115" i="61"/>
  <c r="AF45" i="61"/>
  <c r="N117" i="61"/>
  <c r="N115" i="61"/>
  <c r="N118" i="61"/>
  <c r="N116" i="61"/>
  <c r="O118" i="61"/>
  <c r="O116" i="61"/>
  <c r="O117" i="61"/>
  <c r="O115" i="61"/>
  <c r="T116" i="61"/>
  <c r="T118" i="61"/>
  <c r="T117" i="61"/>
  <c r="T115" i="61"/>
  <c r="AG46" i="61"/>
  <c r="P80" i="61"/>
  <c r="P81" i="61"/>
  <c r="P82" i="61"/>
  <c r="P83" i="61"/>
  <c r="T83" i="61"/>
  <c r="Q117" i="61"/>
  <c r="M117" i="61"/>
  <c r="M115" i="61"/>
  <c r="M118" i="61"/>
  <c r="M116" i="61"/>
  <c r="AC46" i="61"/>
  <c r="S83" i="61"/>
  <c r="S80" i="61"/>
  <c r="S81" i="61"/>
  <c r="S82" i="61"/>
  <c r="R118" i="61"/>
  <c r="R117" i="61"/>
  <c r="R115" i="61"/>
  <c r="R116" i="61"/>
  <c r="S116" i="61"/>
  <c r="S118" i="61"/>
  <c r="S115" i="61"/>
  <c r="S117" i="61"/>
  <c r="AE45" i="61"/>
  <c r="Q81" i="61"/>
  <c r="Q82" i="61"/>
  <c r="Q83" i="61"/>
  <c r="Q80" i="61"/>
  <c r="AI46" i="61"/>
  <c r="AG45" i="61"/>
  <c r="T82" i="61"/>
  <c r="Q116" i="61"/>
  <c r="O83" i="61"/>
  <c r="O80" i="61"/>
  <c r="O81" i="61"/>
  <c r="O82" i="61"/>
  <c r="R82" i="61"/>
  <c r="R83" i="61"/>
  <c r="R80" i="61"/>
  <c r="R81" i="61"/>
  <c r="AJ46" i="61"/>
  <c r="T81" i="61"/>
  <c r="Q118" i="61"/>
  <c r="M81" i="60"/>
  <c r="M82" i="60"/>
  <c r="M83" i="60"/>
  <c r="M80" i="60"/>
  <c r="N82" i="60"/>
  <c r="N83" i="60"/>
  <c r="N80" i="60"/>
  <c r="N81" i="60"/>
  <c r="P118" i="60"/>
  <c r="P116" i="60"/>
  <c r="P117" i="60"/>
  <c r="P115" i="60"/>
  <c r="Q81" i="60"/>
  <c r="Q82" i="60"/>
  <c r="Q83" i="60"/>
  <c r="Q80" i="60"/>
  <c r="M117" i="60"/>
  <c r="T81" i="60"/>
  <c r="AI46" i="60"/>
  <c r="S83" i="60"/>
  <c r="S80" i="60"/>
  <c r="S81" i="60"/>
  <c r="S82" i="60"/>
  <c r="N117" i="60"/>
  <c r="N115" i="60"/>
  <c r="N118" i="60"/>
  <c r="N116" i="60"/>
  <c r="O118" i="60"/>
  <c r="O116" i="60"/>
  <c r="O115" i="60"/>
  <c r="O117" i="60"/>
  <c r="T118" i="60"/>
  <c r="T116" i="60"/>
  <c r="T117" i="60"/>
  <c r="T115" i="60"/>
  <c r="M116" i="60"/>
  <c r="T80" i="60"/>
  <c r="AJ45" i="60"/>
  <c r="AF45" i="60"/>
  <c r="Q117" i="60"/>
  <c r="Q115" i="60"/>
  <c r="Q118" i="60"/>
  <c r="Q116" i="60"/>
  <c r="R117" i="60"/>
  <c r="R115" i="60"/>
  <c r="R118" i="60"/>
  <c r="R116" i="60"/>
  <c r="S118" i="60"/>
  <c r="S116" i="60"/>
  <c r="S115" i="60"/>
  <c r="S117" i="60"/>
  <c r="M118" i="60"/>
  <c r="T83" i="60"/>
  <c r="AH45" i="60"/>
  <c r="AG45" i="60"/>
  <c r="AH46" i="60"/>
  <c r="O83" i="60"/>
  <c r="O80" i="60"/>
  <c r="O81" i="60"/>
  <c r="O82" i="60"/>
  <c r="P80" i="60"/>
  <c r="P81" i="60"/>
  <c r="P82" i="60"/>
  <c r="P83" i="60"/>
  <c r="AC46" i="60"/>
  <c r="R82" i="60"/>
  <c r="R83" i="60"/>
  <c r="R80" i="60"/>
  <c r="R81" i="60"/>
  <c r="M115" i="60"/>
  <c r="T82" i="60"/>
  <c r="N118" i="59"/>
  <c r="N116" i="59"/>
  <c r="N117" i="59"/>
  <c r="N115" i="59"/>
  <c r="AH46" i="59"/>
  <c r="AJ45" i="59"/>
  <c r="AE45" i="59"/>
  <c r="N83" i="59"/>
  <c r="AF46" i="59"/>
  <c r="O81" i="59"/>
  <c r="O82" i="59"/>
  <c r="O83" i="59"/>
  <c r="O80" i="59"/>
  <c r="R80" i="59"/>
  <c r="R81" i="59"/>
  <c r="R82" i="59"/>
  <c r="R83" i="59"/>
  <c r="R118" i="59"/>
  <c r="R116" i="59"/>
  <c r="R115" i="59"/>
  <c r="R117" i="59"/>
  <c r="M83" i="59"/>
  <c r="M80" i="59"/>
  <c r="M81" i="59"/>
  <c r="M82" i="59"/>
  <c r="AD46" i="59"/>
  <c r="S81" i="59"/>
  <c r="S82" i="59"/>
  <c r="S83" i="59"/>
  <c r="S80" i="59"/>
  <c r="P82" i="59"/>
  <c r="P83" i="59"/>
  <c r="P80" i="59"/>
  <c r="P81" i="59"/>
  <c r="M118" i="59"/>
  <c r="M116" i="59"/>
  <c r="M115" i="59"/>
  <c r="M117" i="59"/>
  <c r="AG46" i="59"/>
  <c r="N82" i="59"/>
  <c r="AE46" i="59"/>
  <c r="AG45" i="59"/>
  <c r="O117" i="59"/>
  <c r="O115" i="59"/>
  <c r="O118" i="59"/>
  <c r="O116" i="59"/>
  <c r="P117" i="59"/>
  <c r="P115" i="59"/>
  <c r="P116" i="59"/>
  <c r="P118" i="59"/>
  <c r="Q83" i="59"/>
  <c r="Q80" i="59"/>
  <c r="Q81" i="59"/>
  <c r="Q82" i="59"/>
  <c r="AC46" i="59"/>
  <c r="N81" i="59"/>
  <c r="AC45" i="59"/>
  <c r="S117" i="59"/>
  <c r="S115" i="59"/>
  <c r="S116" i="59"/>
  <c r="S118" i="59"/>
  <c r="T117" i="59"/>
  <c r="T115" i="59"/>
  <c r="T118" i="59"/>
  <c r="T116" i="59"/>
  <c r="Q118" i="59"/>
  <c r="Q116" i="59"/>
  <c r="Q117" i="59"/>
  <c r="Q115" i="59"/>
  <c r="T82" i="59"/>
  <c r="T83" i="59"/>
  <c r="T80" i="59"/>
  <c r="T81" i="59"/>
  <c r="AI45" i="59"/>
  <c r="AH45" i="59"/>
  <c r="N80" i="59"/>
  <c r="AJ46" i="59"/>
  <c r="Q83" i="58"/>
  <c r="Q80" i="58"/>
  <c r="Q81" i="58"/>
  <c r="Q82" i="58"/>
  <c r="AJ46" i="58"/>
  <c r="AF46" i="58"/>
  <c r="T117" i="58"/>
  <c r="T115" i="58"/>
  <c r="T116" i="58"/>
  <c r="T118" i="58"/>
  <c r="Q118" i="58"/>
  <c r="Q117" i="58"/>
  <c r="Q116" i="58"/>
  <c r="Q115" i="58"/>
  <c r="N118" i="58"/>
  <c r="N116" i="58"/>
  <c r="N115" i="58"/>
  <c r="N117" i="58"/>
  <c r="R83" i="58"/>
  <c r="AE45" i="58"/>
  <c r="AG46" i="58"/>
  <c r="AD45" i="58"/>
  <c r="AH46" i="58"/>
  <c r="T82" i="58"/>
  <c r="T83" i="58"/>
  <c r="T80" i="58"/>
  <c r="T81" i="58"/>
  <c r="P82" i="58"/>
  <c r="P83" i="58"/>
  <c r="P80" i="58"/>
  <c r="P81" i="58"/>
  <c r="R118" i="58"/>
  <c r="R116" i="58"/>
  <c r="R115" i="58"/>
  <c r="R117" i="58"/>
  <c r="R82" i="58"/>
  <c r="AJ45" i="58"/>
  <c r="S81" i="58"/>
  <c r="S82" i="58"/>
  <c r="S83" i="58"/>
  <c r="S80" i="58"/>
  <c r="S115" i="58"/>
  <c r="S117" i="58"/>
  <c r="S116" i="58"/>
  <c r="S118" i="58"/>
  <c r="AD46" i="58"/>
  <c r="O115" i="58"/>
  <c r="O117" i="58"/>
  <c r="O116" i="58"/>
  <c r="O118" i="58"/>
  <c r="AC46" i="58"/>
  <c r="O81" i="58"/>
  <c r="O82" i="58"/>
  <c r="O83" i="58"/>
  <c r="O80" i="58"/>
  <c r="R81" i="58"/>
  <c r="N80" i="58"/>
  <c r="N81" i="58"/>
  <c r="N82" i="58"/>
  <c r="N83" i="58"/>
  <c r="AG45" i="58"/>
  <c r="P117" i="58"/>
  <c r="P115" i="58"/>
  <c r="P116" i="58"/>
  <c r="P118" i="58"/>
  <c r="M116" i="58"/>
  <c r="M115" i="58"/>
  <c r="M117" i="58"/>
  <c r="M118" i="58"/>
  <c r="M83" i="58"/>
  <c r="M80" i="58"/>
  <c r="M81" i="58"/>
  <c r="M82" i="58"/>
  <c r="R80" i="58"/>
  <c r="Q80" i="57"/>
  <c r="Q81" i="57"/>
  <c r="Q82" i="57"/>
  <c r="Q83" i="57"/>
  <c r="R80" i="57"/>
  <c r="S117" i="57"/>
  <c r="S116" i="57"/>
  <c r="S118" i="57"/>
  <c r="S115" i="57"/>
  <c r="Q116" i="57"/>
  <c r="Q115" i="57"/>
  <c r="Q118" i="57"/>
  <c r="Q117" i="57"/>
  <c r="N118" i="57"/>
  <c r="AF46" i="57"/>
  <c r="AD45" i="57"/>
  <c r="AH46" i="57"/>
  <c r="AE46" i="57"/>
  <c r="AG46" i="57"/>
  <c r="R116" i="57"/>
  <c r="M80" i="57"/>
  <c r="M81" i="57"/>
  <c r="M82" i="57"/>
  <c r="M83" i="57"/>
  <c r="T83" i="57"/>
  <c r="T80" i="57"/>
  <c r="T81" i="57"/>
  <c r="T82" i="57"/>
  <c r="P117" i="57"/>
  <c r="P115" i="57"/>
  <c r="P116" i="57"/>
  <c r="P118" i="57"/>
  <c r="N83" i="57"/>
  <c r="S82" i="57"/>
  <c r="S83" i="57"/>
  <c r="S80" i="57"/>
  <c r="S81" i="57"/>
  <c r="R83" i="57"/>
  <c r="AD46" i="57"/>
  <c r="AG45" i="57"/>
  <c r="AH45" i="57"/>
  <c r="R118" i="57"/>
  <c r="P83" i="57"/>
  <c r="P80" i="57"/>
  <c r="P81" i="57"/>
  <c r="P82" i="57"/>
  <c r="T117" i="57"/>
  <c r="T115" i="57"/>
  <c r="T118" i="57"/>
  <c r="T116" i="57"/>
  <c r="N117" i="57"/>
  <c r="N82" i="57"/>
  <c r="O82" i="57"/>
  <c r="O83" i="57"/>
  <c r="O80" i="57"/>
  <c r="O81" i="57"/>
  <c r="R82" i="57"/>
  <c r="AI45" i="57"/>
  <c r="N80" i="57"/>
  <c r="AF45" i="57"/>
  <c r="R117" i="57"/>
  <c r="O118" i="57"/>
  <c r="O115" i="57"/>
  <c r="O117" i="57"/>
  <c r="O116" i="57"/>
  <c r="M116" i="57"/>
  <c r="M115" i="57"/>
  <c r="M118" i="57"/>
  <c r="M117" i="57"/>
  <c r="N116" i="57"/>
  <c r="N81" i="57"/>
  <c r="AJ46" i="57"/>
  <c r="R81" i="57"/>
  <c r="AE45" i="57"/>
  <c r="AI46" i="57"/>
  <c r="R115" i="57"/>
  <c r="P117" i="56"/>
  <c r="P115" i="56"/>
  <c r="P116" i="56"/>
  <c r="P118" i="56"/>
  <c r="O118" i="56"/>
  <c r="O115" i="56"/>
  <c r="O117" i="56"/>
  <c r="O116" i="56"/>
  <c r="T117" i="56"/>
  <c r="T115" i="56"/>
  <c r="T118" i="56"/>
  <c r="T116" i="56"/>
  <c r="Q116" i="56"/>
  <c r="Q115" i="56"/>
  <c r="Q118" i="56"/>
  <c r="Q117" i="56"/>
  <c r="Q83" i="56"/>
  <c r="P83" i="56"/>
  <c r="P80" i="56"/>
  <c r="P81" i="56"/>
  <c r="P82" i="56"/>
  <c r="N81" i="56"/>
  <c r="N82" i="56"/>
  <c r="N83" i="56"/>
  <c r="N80" i="56"/>
  <c r="N118" i="56"/>
  <c r="N116" i="56"/>
  <c r="N117" i="56"/>
  <c r="N115" i="56"/>
  <c r="M80" i="56"/>
  <c r="M81" i="56"/>
  <c r="M82" i="56"/>
  <c r="M83" i="56"/>
  <c r="S117" i="56"/>
  <c r="S116" i="56"/>
  <c r="S118" i="56"/>
  <c r="S115" i="56"/>
  <c r="AC45" i="56"/>
  <c r="AG45" i="56" s="1"/>
  <c r="AE45" i="56"/>
  <c r="Q82" i="56"/>
  <c r="T83" i="56"/>
  <c r="T80" i="56"/>
  <c r="T81" i="56"/>
  <c r="T82" i="56"/>
  <c r="R118" i="56"/>
  <c r="R116" i="56"/>
  <c r="R115" i="56"/>
  <c r="R117" i="56"/>
  <c r="M116" i="56"/>
  <c r="M115" i="56"/>
  <c r="M118" i="56"/>
  <c r="M117" i="56"/>
  <c r="Q80" i="56"/>
  <c r="AD45" i="56"/>
  <c r="S82" i="56"/>
  <c r="S83" i="56"/>
  <c r="S80" i="56"/>
  <c r="S81" i="56"/>
  <c r="AE46" i="56"/>
  <c r="O82" i="56"/>
  <c r="O83" i="56"/>
  <c r="O80" i="56"/>
  <c r="O81" i="56"/>
  <c r="AD46" i="56"/>
  <c r="AH46" i="56" s="1"/>
  <c r="R81" i="56"/>
  <c r="R82" i="56"/>
  <c r="R83" i="56"/>
  <c r="R80" i="56"/>
  <c r="Q81" i="56"/>
  <c r="AG46" i="56"/>
  <c r="AC45" i="55"/>
  <c r="S80" i="55"/>
  <c r="S81" i="55"/>
  <c r="S82" i="55"/>
  <c r="S83" i="55"/>
  <c r="O116" i="55"/>
  <c r="R118" i="55"/>
  <c r="R116" i="55"/>
  <c r="R115" i="55"/>
  <c r="R117" i="55"/>
  <c r="O82" i="55"/>
  <c r="AD45" i="55"/>
  <c r="AG46" i="55"/>
  <c r="AJ45" i="55"/>
  <c r="AH46" i="55"/>
  <c r="Q117" i="55"/>
  <c r="Q115" i="55"/>
  <c r="Q118" i="55"/>
  <c r="Q116" i="55"/>
  <c r="O118" i="55"/>
  <c r="O115" i="55"/>
  <c r="T81" i="55"/>
  <c r="T82" i="55"/>
  <c r="T83" i="55"/>
  <c r="T80" i="55"/>
  <c r="S118" i="55"/>
  <c r="S116" i="55"/>
  <c r="S117" i="55"/>
  <c r="S115" i="55"/>
  <c r="O81" i="55"/>
  <c r="AE45" i="55"/>
  <c r="P117" i="55"/>
  <c r="P115" i="55"/>
  <c r="P118" i="55"/>
  <c r="P116" i="55"/>
  <c r="T117" i="55"/>
  <c r="T115" i="55"/>
  <c r="T116" i="55"/>
  <c r="T118" i="55"/>
  <c r="AC46" i="55"/>
  <c r="Q82" i="55"/>
  <c r="Q83" i="55"/>
  <c r="Q80" i="55"/>
  <c r="Q81" i="55"/>
  <c r="O117" i="55"/>
  <c r="P81" i="55"/>
  <c r="P82" i="55"/>
  <c r="P83" i="55"/>
  <c r="P80" i="55"/>
  <c r="O80" i="55"/>
  <c r="AG45" i="55"/>
  <c r="R83" i="55"/>
  <c r="R80" i="55"/>
  <c r="R81" i="55"/>
  <c r="R82" i="55"/>
  <c r="M81" i="55"/>
  <c r="AI45" i="55"/>
  <c r="O83" i="55"/>
  <c r="AK45" i="56" l="1"/>
  <c r="AL46" i="56"/>
  <c r="AI46" i="56"/>
  <c r="AM46" i="56" s="1"/>
  <c r="AK46" i="56"/>
  <c r="AJ46" i="56"/>
  <c r="AH45" i="56"/>
  <c r="AL45" i="56" s="1"/>
  <c r="AJ45" i="56"/>
  <c r="AI45" i="56"/>
  <c r="D34" i="53"/>
  <c r="G14" i="33"/>
  <c r="F14" i="33"/>
  <c r="D14" i="33"/>
  <c r="E14" i="33"/>
  <c r="AO46" i="56" l="1"/>
  <c r="AO45" i="56"/>
  <c r="AN46" i="56"/>
  <c r="AN45" i="56"/>
  <c r="AM45" i="56"/>
</calcChain>
</file>

<file path=xl/sharedStrings.xml><?xml version="1.0" encoding="utf-8"?>
<sst xmlns="http://schemas.openxmlformats.org/spreadsheetml/2006/main" count="3712" uniqueCount="321">
  <si>
    <t xml:space="preserve"> &gt;&gt;&gt; Top</t>
  </si>
  <si>
    <t>Stadt</t>
  </si>
  <si>
    <t>Ville</t>
  </si>
  <si>
    <t>Nettozinsbelastung</t>
  </si>
  <si>
    <t>Poids des intérêts nets</t>
  </si>
  <si>
    <t>Vergleich der Kantons- und Gemeindefinanzen</t>
  </si>
  <si>
    <t>Comparatif des finances cantonales et communales</t>
  </si>
  <si>
    <t>Deckung des Aufwands</t>
  </si>
  <si>
    <t>Couverture des charges</t>
  </si>
  <si>
    <t xml:space="preserve">Autofinancement de l’investissement net </t>
  </si>
  <si>
    <t xml:space="preserve">Investitionsanstrengung </t>
  </si>
  <si>
    <t xml:space="preserve">Effort d’investissement </t>
  </si>
  <si>
    <t>Update :</t>
  </si>
  <si>
    <t>Pondération :</t>
  </si>
  <si>
    <t>Gewichtung :</t>
  </si>
  <si>
    <t>Intérêts passifs en pourentage de la moyenne de la dette brute en début et en fin d'exercice</t>
  </si>
  <si>
    <t>Paramètres</t>
  </si>
  <si>
    <t>?</t>
  </si>
  <si>
    <t>Total</t>
  </si>
  <si>
    <t>Qualité de la gestion financière</t>
  </si>
  <si>
    <t>Indicateur synthétique</t>
  </si>
  <si>
    <t>Investissement net en pourcentage des dépenses courantes</t>
  </si>
  <si>
    <t>Investitonsanstrengung</t>
  </si>
  <si>
    <t>Effort d'investissement</t>
  </si>
  <si>
    <t>Minimum</t>
  </si>
  <si>
    <t>Maximum</t>
  </si>
  <si>
    <t>Nettoinvestition in % der laufenden Ausgaben</t>
  </si>
  <si>
    <t>Differenz zwischen budgetierten und effektiven Steuereinnahmen in % der effektiven Steuereinnahmen</t>
  </si>
  <si>
    <t>Bellinzona</t>
  </si>
  <si>
    <t>Bern</t>
  </si>
  <si>
    <t>Chur</t>
  </si>
  <si>
    <t>Delémont</t>
  </si>
  <si>
    <t>Fribourg</t>
  </si>
  <si>
    <t>Genève</t>
  </si>
  <si>
    <t>Lausanne</t>
  </si>
  <si>
    <t>Luzern</t>
  </si>
  <si>
    <t>Neuchâtel</t>
  </si>
  <si>
    <t>Schaffhausen</t>
  </si>
  <si>
    <t>Sion</t>
  </si>
  <si>
    <t>Zürich</t>
  </si>
  <si>
    <t>-</t>
  </si>
  <si>
    <t>Zusätzliche Nettoverpflichtungen</t>
  </si>
  <si>
    <t>Engagements nets supplémentaires</t>
  </si>
  <si>
    <t>Genauigkeit der Steuerprognose</t>
  </si>
  <si>
    <t>Exactitude de la prévision fiscale</t>
  </si>
  <si>
    <t>Intérêt moyen de la dette</t>
  </si>
  <si>
    <t>2001-2008</t>
  </si>
  <si>
    <t>Ecart moyen</t>
  </si>
  <si>
    <t>Emmen*</t>
  </si>
  <si>
    <t>Frauenfeld*</t>
  </si>
  <si>
    <t>Köniz*</t>
  </si>
  <si>
    <t>Thun*</t>
  </si>
  <si>
    <t>Winterthur*</t>
  </si>
  <si>
    <t>Winterthur"</t>
  </si>
  <si>
    <t>Biel</t>
  </si>
  <si>
    <t>2002-2009</t>
  </si>
  <si>
    <t>© IDHEAP</t>
  </si>
  <si>
    <t>La Chaux-de-Fonds*</t>
  </si>
  <si>
    <t>Laufender Ertrag in % des laufendes Aufwandes</t>
  </si>
  <si>
    <t>Revenus courants en % des charges courantes</t>
  </si>
  <si>
    <t>Selbstfinanzierung der Nettoinvestitionen</t>
  </si>
  <si>
    <t>Durchschnittliche Schuldzinsen</t>
  </si>
  <si>
    <t>Qualität der Haushaltführung - Qualité de la gestion financière</t>
  </si>
  <si>
    <t>Gesamtkennzahl - Indicateur synthétique</t>
  </si>
  <si>
    <t>Qualität der Haushaltführung</t>
  </si>
  <si>
    <t>Gesamtkennzahl</t>
  </si>
  <si>
    <t>St. Gallen</t>
  </si>
  <si>
    <t>2001-2010</t>
  </si>
  <si>
    <t>Beherrschung der laufenden Ausgaben pro Einwohner</t>
  </si>
  <si>
    <t>Maîtrise des dépenses courantes par habitant</t>
  </si>
  <si>
    <t>2008-2010</t>
  </si>
  <si>
    <t>&gt;&gt;&gt; Gleitender Mittelwert über 3 Jahre - Moyenne mobile sur 3 années</t>
  </si>
  <si>
    <t>&gt;&gt;&gt; Gleitender Mittelwert über 8/10 Jahre - Moyenne mobile sur 8/10 années</t>
  </si>
  <si>
    <t>Gleitender Mittelwert über 3 Jahre - Moyenne mobile sur 3 années</t>
  </si>
  <si>
    <t>Gleitender Mittelwert über 8/10 Jahre - Moyenne mobile sur 8/10 années</t>
  </si>
  <si>
    <t>2001-2003</t>
  </si>
  <si>
    <t>2002-2004</t>
  </si>
  <si>
    <t>2003-2005</t>
  </si>
  <si>
    <t>2004-2006</t>
  </si>
  <si>
    <t>2005-2007</t>
  </si>
  <si>
    <t>2006-2008</t>
  </si>
  <si>
    <t>2007-2009</t>
  </si>
  <si>
    <t>K2/I2</t>
  </si>
  <si>
    <t>K1/I1</t>
  </si>
  <si>
    <t>K3/I3</t>
  </si>
  <si>
    <t>K4/I4</t>
  </si>
  <si>
    <t>K5/I5</t>
  </si>
  <si>
    <t>K6/I6</t>
  </si>
  <si>
    <t>K7/I7</t>
  </si>
  <si>
    <t>K8/I8</t>
  </si>
  <si>
    <t>Berechnungsdetails der Kennzahlen - Formules des indicateurs</t>
  </si>
  <si>
    <t>Kennzahlen der finanziellen Verfassung</t>
  </si>
  <si>
    <t>Indicateurs de la santé financière</t>
  </si>
  <si>
    <t>Deckung des Aufwands (K1)</t>
  </si>
  <si>
    <t>K1 =</t>
  </si>
  <si>
    <t>laufender Ertrag x 100</t>
  </si>
  <si>
    <t>I1 =</t>
  </si>
  <si>
    <t>revenus courants x 100</t>
  </si>
  <si>
    <t>Couverture des charges (I1)</t>
  </si>
  <si>
    <t>laufender Aufwand</t>
  </si>
  <si>
    <t>charges courantes</t>
  </si>
  <si>
    <t>Selbstfinanzierung x 100</t>
  </si>
  <si>
    <t>autofinancement x 100</t>
  </si>
  <si>
    <t>Nettoinvestitionen</t>
  </si>
  <si>
    <t>investissement net</t>
  </si>
  <si>
    <t>Zusätzliche Nettoverpflichtungen (K3)</t>
  </si>
  <si>
    <t>K3 =</t>
  </si>
  <si>
    <t>(Nettoverpflichtungen 31.12.
- Nettoverpflichtungen 1.1.) x 100</t>
  </si>
  <si>
    <t>I3 =</t>
  </si>
  <si>
    <t>(engagements nets au 31.12.
- engagements nets au 1.1.) x 100</t>
  </si>
  <si>
    <t>Engagements nets supplémentaires (I3)</t>
  </si>
  <si>
    <t>laufende Ausgaben Rechnungsjahr</t>
  </si>
  <si>
    <t>dépenses courantes de l'exercice</t>
  </si>
  <si>
    <t>Nettozinsbelastung (K4)</t>
  </si>
  <si>
    <t>K4 =</t>
  </si>
  <si>
    <t>Nettozinsen x 100</t>
  </si>
  <si>
    <t>I4 =</t>
  </si>
  <si>
    <t>intérêts nets x 100</t>
  </si>
  <si>
    <t>Poids des intérêts nets (I4)</t>
  </si>
  <si>
    <t>Kennzahlen der Qualität der Haushaltführung</t>
  </si>
  <si>
    <t>Indicateurs de la qualité de la gestion financière</t>
  </si>
  <si>
    <t>Beherrschung der laufenden Ausgaben pro Einwohner (K5)</t>
  </si>
  <si>
    <t>K5 =</t>
  </si>
  <si>
    <t>(laufende Ausgaben pro Einwohner
- laufende Ausgaben pro Einwohner Vorjahr) x 100</t>
  </si>
  <si>
    <t>I5 =</t>
  </si>
  <si>
    <t>(dépenses de l'exercice par habitant
- dépenses de l'exercice précédent par habitant) x 100</t>
  </si>
  <si>
    <t>Maîtrise des dépenses courantes par habitant (I5)</t>
  </si>
  <si>
    <t>dépenses de l'exercice précédent par habitant</t>
  </si>
  <si>
    <t>Investitionsanstrengung (K6)</t>
  </si>
  <si>
    <t>K6 =</t>
  </si>
  <si>
    <t>Nettoinvestitionen x 100</t>
  </si>
  <si>
    <t>I6 =</t>
  </si>
  <si>
    <t>investissement net x 100</t>
  </si>
  <si>
    <t>Effort d'investissement (I6)</t>
  </si>
  <si>
    <t>laufende Ausgaben</t>
  </si>
  <si>
    <t>dépenses courantes</t>
  </si>
  <si>
    <t>Genauigkeit der Steuerprognose (K7)</t>
  </si>
  <si>
    <t>K7 =</t>
  </si>
  <si>
    <t>I7 =</t>
  </si>
  <si>
    <t>Exactitude de la prévision fiscale (I7)</t>
  </si>
  <si>
    <t>Durchschnittliche Schuldzinsen (K8)</t>
  </si>
  <si>
    <t>K8 =</t>
  </si>
  <si>
    <t>Passivzinsen x 100</t>
  </si>
  <si>
    <t>I8 =</t>
  </si>
  <si>
    <t>intérêts passifs x 100</t>
  </si>
  <si>
    <t>Intérêt moyen de la dette (I8)</t>
  </si>
  <si>
    <t>durchschnittliche Bruttoschulden
per 1.1. und 31.12.</t>
  </si>
  <si>
    <t>moyenne de la dette brute
au 1.1. et au 31.12.</t>
  </si>
  <si>
    <t>Gewichtung der Kennzahlen - Pondération des indicateurs</t>
  </si>
  <si>
    <t>Gewichtung</t>
  </si>
  <si>
    <t>Pondération</t>
  </si>
  <si>
    <t>&gt;&gt;&gt; Jährlicher Wert der Kennzahl - Valeur annuelle de l'indicateur</t>
  </si>
  <si>
    <t>Jährlicher Wert der Kennzahl - Valeur annuelle de l'indicateur</t>
  </si>
  <si>
    <t>2002-2011</t>
  </si>
  <si>
    <t>2009-2011</t>
  </si>
  <si>
    <t>2003-2012</t>
  </si>
  <si>
    <t>2010-2012</t>
  </si>
  <si>
    <t>2011-2013</t>
  </si>
  <si>
    <t>2004-2013</t>
  </si>
  <si>
    <t>2005-2014</t>
  </si>
  <si>
    <t>2012-2014</t>
  </si>
  <si>
    <t>2013-2015</t>
  </si>
  <si>
    <t>2006-2015</t>
  </si>
  <si>
    <t>Median</t>
  </si>
  <si>
    <t>Mittelwert</t>
  </si>
  <si>
    <t>2007-2016</t>
  </si>
  <si>
    <t>2014-2016</t>
  </si>
  <si>
    <t>Lugano</t>
  </si>
  <si>
    <t>Be</t>
  </si>
  <si>
    <t>Bi</t>
  </si>
  <si>
    <t>Ch</t>
  </si>
  <si>
    <t>Del</t>
  </si>
  <si>
    <t>Em</t>
  </si>
  <si>
    <t>Fra</t>
  </si>
  <si>
    <t>Fri</t>
  </si>
  <si>
    <t>Ge</t>
  </si>
  <si>
    <t>Kö</t>
  </si>
  <si>
    <t>LaC</t>
  </si>
  <si>
    <t>La</t>
  </si>
  <si>
    <t>Lug</t>
  </si>
  <si>
    <t>Lu</t>
  </si>
  <si>
    <t>Ne</t>
  </si>
  <si>
    <t>Sh</t>
  </si>
  <si>
    <t>Si</t>
  </si>
  <si>
    <t>Sg</t>
  </si>
  <si>
    <t>Th</t>
  </si>
  <si>
    <t>Wi</t>
  </si>
  <si>
    <t>Zh</t>
  </si>
  <si>
    <t>Bz</t>
  </si>
  <si>
    <t>Fr</t>
  </si>
  <si>
    <t>Ls</t>
  </si>
  <si>
    <t>Equilibres budgétaires</t>
  </si>
  <si>
    <t>Budgetgleichgewicht</t>
  </si>
  <si>
    <t>Verschuldungssituation</t>
  </si>
  <si>
    <t>2015-2017</t>
  </si>
  <si>
    <t>2008-2017</t>
  </si>
  <si>
    <t>K9/I9</t>
  </si>
  <si>
    <t>K10/I10</t>
  </si>
  <si>
    <t>Situation d'endettement</t>
  </si>
  <si>
    <t>Unité de finances publiques</t>
  </si>
  <si>
    <t>Budgetgleichgewicht - Equilibres budgétaires</t>
  </si>
  <si>
    <t>Nettoverschuldungsquotient</t>
  </si>
  <si>
    <t>Taux d'endettement net</t>
  </si>
  <si>
    <t>Bruttoverschuldungsanteil</t>
  </si>
  <si>
    <t>Dette brute par rapport aux revenus</t>
  </si>
  <si>
    <t>Verschuldungssituation - Importance de l'endettement</t>
  </si>
  <si>
    <t>Nettoschulden in % der Steuererträge</t>
  </si>
  <si>
    <t>Endettement net en % des revenus fiscaux</t>
  </si>
  <si>
    <t>Bruttoschulden in % des laufenden Ertrags</t>
  </si>
  <si>
    <t>Dette brute en % des revenus courants</t>
  </si>
  <si>
    <t>Hilfskennzahlen - Indicateurs auxiliaires</t>
  </si>
  <si>
    <t>Selbstfinanzierungsanteil</t>
  </si>
  <si>
    <t>Taux d'autofinancement</t>
  </si>
  <si>
    <t>K11/I11</t>
  </si>
  <si>
    <t>Zinsbelastungsanteil</t>
  </si>
  <si>
    <t>Part des charges d'intérêts</t>
  </si>
  <si>
    <t>K12/I12</t>
  </si>
  <si>
    <t>Kapitaldienstanteil</t>
  </si>
  <si>
    <t>Part du service de la dette</t>
  </si>
  <si>
    <t>K13/I13</t>
  </si>
  <si>
    <t>Investitionsanteil</t>
  </si>
  <si>
    <t>Proportion des investissements</t>
  </si>
  <si>
    <t>K14/I14</t>
  </si>
  <si>
    <t>Nettoschulden pro Einwohner</t>
  </si>
  <si>
    <t>Dette nette par habitant</t>
  </si>
  <si>
    <t>K15/I15</t>
  </si>
  <si>
    <t>Selbstfinanzierung in % der Nettoinvestitionen</t>
  </si>
  <si>
    <t>Autofinancement en% de l'investissement net</t>
  </si>
  <si>
    <t xml:space="preserve">Nettoverpflichtungen in % der laufenden Ausgaben </t>
  </si>
  <si>
    <t xml:space="preserve">Engagements net en % des dépenses courantes </t>
  </si>
  <si>
    <t>Nettozinsen in % der Steuererträge</t>
  </si>
  <si>
    <t>Intérêts nets en % des revenus fiscaux</t>
  </si>
  <si>
    <t xml:space="preserve">Veränderung der laufenden Ausgaben pro Einwohner in % </t>
  </si>
  <si>
    <t>Variation des dépenses courantes par habitant en %</t>
  </si>
  <si>
    <t>Investissement net en % des dépenses courantes</t>
  </si>
  <si>
    <t>Différence entre les recettes fiscales budgetées et effectives en % des recettes fiscales effectives</t>
  </si>
  <si>
    <t>Passivzinsen in % der durchschnittlichen Bruttoschulden</t>
  </si>
  <si>
    <t>Intérêts passifs en % de la dette brute moyenne</t>
  </si>
  <si>
    <t>revenus fiscaux directs</t>
  </si>
  <si>
    <t>(budgetierte direkte Steuererträge
- effektive direkte Steuererträge) x 100</t>
  </si>
  <si>
    <t>(revenus fiscaux directs budgétés
- revenus fiscaux directs effectifs) x 100</t>
  </si>
  <si>
    <t>effektive direkte Steuererträge</t>
  </si>
  <si>
    <t>revenus fiscaux directs effectifs</t>
  </si>
  <si>
    <t>Nettoschulden x 100</t>
  </si>
  <si>
    <t>engagements nets x 100</t>
  </si>
  <si>
    <t>Steuererträge</t>
  </si>
  <si>
    <t>revenus fiscaux</t>
  </si>
  <si>
    <t>Bruttoschulden x 100</t>
  </si>
  <si>
    <t>dette brute x 100</t>
  </si>
  <si>
    <t>laufender Ertrag</t>
  </si>
  <si>
    <t>revenus courants</t>
  </si>
  <si>
    <t>2016-2018</t>
  </si>
  <si>
    <t>2009-2018</t>
  </si>
  <si>
    <t>Kennzahlen des Ausmasses der Verschuldung</t>
  </si>
  <si>
    <t>Indicateurs sur l'importance de l'endettement</t>
  </si>
  <si>
    <t>Hilfskennzahlen</t>
  </si>
  <si>
    <t>Indicateurs auxiliaires</t>
  </si>
  <si>
    <r>
      <t>Selbstfinanzierung der Nettoinvestitionen (K2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</si>
  <si>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Autofinancement de l'investissement net (I2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</si>
  <si>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Nettoverschuldungsquotient (K9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</si>
  <si>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Taux d'endettement net (I9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</si>
  <si>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Bruttoverschuldungsanteil (K10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</si>
  <si>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Dette brute par rapport aux revenus (I10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</si>
  <si>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Selbstfinanzierungsanteil (K11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</si>
  <si>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Taux d'autofinancement (I11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</si>
  <si>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Zinsbelastungsanteil (K12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</si>
  <si>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Part des charges d'intérêts (I12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</si>
  <si>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Kapitaldienstanteil (K13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</si>
  <si>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Part du service de la dette (I13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</si>
  <si>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Investitionsanteil (K14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</si>
  <si>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Proportion des investissements (I14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</si>
  <si>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Nettoschulden pro Einwohner (K15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</si>
  <si>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Dette nette par habitant (I15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</si>
  <si>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</si>
  <si>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</si>
  <si>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</si>
  <si>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</si>
  <si>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</si>
  <si>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</si>
  <si>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</si>
  <si>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</si>
  <si>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</si>
  <si>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</si>
  <si>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</si>
  <si>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</si>
  <si>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</si>
  <si>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</si>
  <si>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</si>
  <si>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</si>
  <si>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direkte Steuererträge</t>
  </si>
  <si>
    <t>laufende Ausgaben pro Einwohner Vorjahr</t>
  </si>
  <si>
    <t>Nettozinsaufwand x 100</t>
  </si>
  <si>
    <t>Kapitaldienst' x 100</t>
  </si>
  <si>
    <t>service de la dette' x 100</t>
  </si>
  <si>
    <t>investissements bruts x 100</t>
  </si>
  <si>
    <t>dépenses totales</t>
  </si>
  <si>
    <t>Bruttoinvestitionen x 100</t>
  </si>
  <si>
    <t>Gesamtausgaben</t>
  </si>
  <si>
    <t>engagements nets</t>
  </si>
  <si>
    <t>population résidente permanente</t>
  </si>
  <si>
    <t>Nettoschulden</t>
  </si>
  <si>
    <t>ständige Wohnbevölkerung</t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</si>
  <si>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/I2</t>
    </r>
    <r>
      <rPr>
        <b/>
        <vertAlign val="superscript"/>
        <sz val="9"/>
        <rFont val="Tahoma"/>
        <family val="2"/>
      </rPr>
      <t>#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</si>
  <si>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/I9</t>
    </r>
    <r>
      <rPr>
        <b/>
        <vertAlign val="superscript"/>
        <sz val="9"/>
        <rFont val="Tahoma"/>
        <family val="2"/>
      </rPr>
      <t>#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</si>
  <si>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/I10</t>
    </r>
    <r>
      <rPr>
        <b/>
        <vertAlign val="superscript"/>
        <sz val="9"/>
        <rFont val="Tahoma"/>
        <family val="2"/>
      </rPr>
      <t>##</t>
    </r>
  </si>
  <si>
    <t>Nettozinsen in % des laufenden Ertrags</t>
  </si>
  <si>
    <t>Intérêts nets en % des revenus courants</t>
  </si>
  <si>
    <t>Selbstfinanzierung in % des laufenden Ertrags</t>
  </si>
  <si>
    <t>Autofinancement en % des revenus courants</t>
  </si>
  <si>
    <t>Kapitaldienst in % des laufenden Ertrags</t>
  </si>
  <si>
    <t>Service de la dette en % des revenus courants</t>
  </si>
  <si>
    <t>Bruttoinvestitionen in % der Gesamtausgaben</t>
  </si>
  <si>
    <t>Investissements bruts en % des dépenses totales</t>
  </si>
  <si>
    <t>2017-2019</t>
  </si>
  <si>
    <t>2010-2019</t>
  </si>
  <si>
    <t>2018-2020</t>
  </si>
  <si>
    <t>2011-2020</t>
  </si>
  <si>
    <t>2019-2021</t>
  </si>
  <si>
    <t>2012-2021</t>
  </si>
  <si>
    <t>2020-2022</t>
  </si>
  <si>
    <t>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</si>
</sst>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indexed="60"/>
      <name val="Tahoma"/>
      <family val="2"/>
    </font>
    <font>
      <u/>
      <sz val="8"/>
      <color indexed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.5"/>
      <name val="Helv"/>
    </font>
    <font>
      <sz val="9"/>
      <color indexed="9"/>
      <name val="Tahoma"/>
      <family val="2"/>
    </font>
    <font>
      <sz val="12"/>
      <color indexed="60"/>
      <name val="Wingdings 3"/>
      <family val="1"/>
    </font>
    <font>
      <b/>
      <u/>
      <sz val="10"/>
      <color indexed="12"/>
      <name val="Arial"/>
      <family val="2"/>
    </font>
    <font>
      <u/>
      <sz val="9"/>
      <color indexed="12"/>
      <name val="Tahoma"/>
      <family val="2"/>
    </font>
    <font>
      <b/>
      <sz val="9"/>
      <color indexed="55"/>
      <name val="Verdana"/>
      <family val="2"/>
    </font>
    <font>
      <sz val="16"/>
      <name val="Verdan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9"/>
      <color indexed="10"/>
      <name val="Tahoma"/>
      <family val="2"/>
    </font>
    <font>
      <b/>
      <sz val="9"/>
      <color indexed="57"/>
      <name val="Tahoma"/>
      <family val="2"/>
    </font>
    <font>
      <sz val="9"/>
      <color indexed="10"/>
      <name val="Tahoma"/>
      <family val="2"/>
    </font>
    <font>
      <sz val="9"/>
      <color indexed="57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color indexed="43"/>
      <name val="Tahoma"/>
      <family val="2"/>
    </font>
    <font>
      <sz val="9"/>
      <color indexed="57"/>
      <name val="Tahoma"/>
      <family val="2"/>
    </font>
    <font>
      <sz val="9"/>
      <color indexed="10"/>
      <name val="Tahoma"/>
      <family val="2"/>
    </font>
    <font>
      <b/>
      <sz val="9"/>
      <color indexed="57"/>
      <name val="Tahoma"/>
      <family val="2"/>
    </font>
    <font>
      <b/>
      <sz val="9"/>
      <color indexed="10"/>
      <name val="Tahoma"/>
      <family val="2"/>
    </font>
    <font>
      <b/>
      <sz val="14"/>
      <color indexed="9"/>
      <name val="Tahoma"/>
      <family val="2"/>
    </font>
    <font>
      <sz val="9"/>
      <color indexed="60"/>
      <name val="Tahoma"/>
      <family val="2"/>
    </font>
    <font>
      <b/>
      <sz val="9"/>
      <color indexed="57"/>
      <name val="Tahoma"/>
      <family val="2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u/>
      <sz val="8"/>
      <color indexed="12"/>
      <name val="Arial"/>
      <family val="2"/>
    </font>
    <font>
      <u/>
      <sz val="10"/>
      <color theme="0"/>
      <name val="Arial"/>
      <family val="2"/>
    </font>
    <font>
      <b/>
      <vertAlign val="superscript"/>
      <sz val="9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330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thin">
        <color theme="0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08">
    <xf numFmtId="0" fontId="0" fillId="0" borderId="0" xfId="0"/>
    <xf numFmtId="0" fontId="4" fillId="0" borderId="0" xfId="0" applyFont="1" applyAlignment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right" vertical="center"/>
    </xf>
    <xf numFmtId="164" fontId="6" fillId="0" borderId="1" xfId="0" quotePrefix="1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11" fillId="2" borderId="2" xfId="2" applyNumberFormat="1" applyFont="1" applyFill="1" applyBorder="1" applyAlignment="1">
      <alignment horizontal="left" vertical="center" wrapText="1" shrinkToFit="1"/>
    </xf>
    <xf numFmtId="2" fontId="9" fillId="0" borderId="0" xfId="2" applyNumberFormat="1" applyFont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vertical="center"/>
    </xf>
    <xf numFmtId="2" fontId="3" fillId="0" borderId="0" xfId="1" applyNumberFormat="1" applyFill="1" applyBorder="1" applyAlignment="1" applyProtection="1">
      <alignment vertical="center"/>
    </xf>
    <xf numFmtId="0" fontId="3" fillId="0" borderId="0" xfId="1" applyFill="1" applyBorder="1" applyAlignment="1" applyProtection="1">
      <alignment vertical="center"/>
    </xf>
    <xf numFmtId="0" fontId="7" fillId="3" borderId="3" xfId="0" applyFont="1" applyFill="1" applyBorder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0" fontId="7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indent="2"/>
    </xf>
    <xf numFmtId="2" fontId="7" fillId="0" borderId="4" xfId="0" applyNumberFormat="1" applyFont="1" applyBorder="1" applyAlignment="1">
      <alignment horizontal="right" vertical="center" indent="2"/>
    </xf>
    <xf numFmtId="2" fontId="7" fillId="5" borderId="1" xfId="0" applyNumberFormat="1" applyFont="1" applyFill="1" applyBorder="1" applyAlignment="1">
      <alignment horizontal="right" vertical="center" indent="2"/>
    </xf>
    <xf numFmtId="2" fontId="7" fillId="5" borderId="4" xfId="0" applyNumberFormat="1" applyFont="1" applyFill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1" xfId="0" applyNumberFormat="1" applyFont="1" applyBorder="1" applyAlignment="1">
      <alignment horizontal="left" vertical="center" indent="1"/>
    </xf>
    <xf numFmtId="0" fontId="13" fillId="0" borderId="0" xfId="1" applyFont="1" applyFill="1" applyBorder="1" applyAlignment="1" applyProtection="1">
      <alignment horizontal="center" vertical="center"/>
    </xf>
    <xf numFmtId="2" fontId="8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6" xfId="0" applyBorder="1"/>
    <xf numFmtId="0" fontId="0" fillId="0" borderId="7" xfId="0" applyBorder="1"/>
    <xf numFmtId="0" fontId="11" fillId="0" borderId="8" xfId="0" applyFont="1" applyBorder="1"/>
    <xf numFmtId="0" fontId="0" fillId="0" borderId="9" xfId="0" applyBorder="1"/>
    <xf numFmtId="0" fontId="0" fillId="3" borderId="2" xfId="0" applyFill="1" applyBorder="1"/>
    <xf numFmtId="0" fontId="11" fillId="0" borderId="10" xfId="0" applyFont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/>
    <xf numFmtId="0" fontId="0" fillId="0" borderId="14" xfId="0" applyBorder="1" applyAlignment="1">
      <alignment horizontal="left" vertical="center"/>
    </xf>
    <xf numFmtId="0" fontId="0" fillId="0" borderId="14" xfId="0" applyBorder="1"/>
    <xf numFmtId="0" fontId="11" fillId="0" borderId="15" xfId="0" applyFont="1" applyBorder="1"/>
    <xf numFmtId="0" fontId="0" fillId="0" borderId="8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10" xfId="0" applyBorder="1"/>
    <xf numFmtId="0" fontId="6" fillId="0" borderId="0" xfId="0" quotePrefix="1" applyFont="1" applyAlignment="1">
      <alignment horizontal="left" vertical="center"/>
    </xf>
    <xf numFmtId="164" fontId="18" fillId="0" borderId="0" xfId="0" quotePrefix="1" applyNumberFormat="1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2" fontId="8" fillId="5" borderId="1" xfId="0" applyNumberFormat="1" applyFont="1" applyFill="1" applyBorder="1" applyAlignment="1">
      <alignment horizontal="left" vertical="center" indent="1"/>
    </xf>
    <xf numFmtId="2" fontId="8" fillId="3" borderId="1" xfId="0" applyNumberFormat="1" applyFont="1" applyFill="1" applyBorder="1" applyAlignment="1">
      <alignment horizontal="left" vertical="center" indent="1"/>
    </xf>
    <xf numFmtId="2" fontId="7" fillId="3" borderId="1" xfId="0" applyNumberFormat="1" applyFont="1" applyFill="1" applyBorder="1" applyAlignment="1">
      <alignment horizontal="right" vertical="center" indent="2"/>
    </xf>
    <xf numFmtId="2" fontId="7" fillId="3" borderId="4" xfId="0" applyNumberFormat="1" applyFont="1" applyFill="1" applyBorder="1" applyAlignment="1">
      <alignment horizontal="right" vertical="center" indent="2"/>
    </xf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2" fontId="21" fillId="3" borderId="16" xfId="0" applyNumberFormat="1" applyFont="1" applyFill="1" applyBorder="1" applyAlignment="1">
      <alignment horizontal="right" vertical="center" indent="2"/>
    </xf>
    <xf numFmtId="2" fontId="21" fillId="3" borderId="17" xfId="0" applyNumberFormat="1" applyFont="1" applyFill="1" applyBorder="1" applyAlignment="1">
      <alignment horizontal="right" vertical="center" indent="2"/>
    </xf>
    <xf numFmtId="0" fontId="8" fillId="5" borderId="3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2" fontId="19" fillId="3" borderId="18" xfId="0" applyNumberFormat="1" applyFont="1" applyFill="1" applyBorder="1" applyAlignment="1">
      <alignment horizontal="left" vertical="center" indent="1"/>
    </xf>
    <xf numFmtId="2" fontId="8" fillId="3" borderId="18" xfId="0" applyNumberFormat="1" applyFont="1" applyFill="1" applyBorder="1" applyAlignment="1">
      <alignment horizontal="left" vertical="center" indent="1"/>
    </xf>
    <xf numFmtId="2" fontId="7" fillId="3" borderId="16" xfId="0" applyNumberFormat="1" applyFont="1" applyFill="1" applyBorder="1" applyAlignment="1">
      <alignment horizontal="right" vertical="center" indent="2"/>
    </xf>
    <xf numFmtId="2" fontId="7" fillId="3" borderId="17" xfId="0" applyNumberFormat="1" applyFont="1" applyFill="1" applyBorder="1" applyAlignment="1">
      <alignment horizontal="right" vertical="center" indent="2"/>
    </xf>
    <xf numFmtId="2" fontId="20" fillId="3" borderId="18" xfId="0" applyNumberFormat="1" applyFont="1" applyFill="1" applyBorder="1" applyAlignment="1">
      <alignment horizontal="left" vertical="center" indent="1"/>
    </xf>
    <xf numFmtId="2" fontId="22" fillId="3" borderId="16" xfId="0" applyNumberFormat="1" applyFont="1" applyFill="1" applyBorder="1" applyAlignment="1">
      <alignment horizontal="right" vertical="center" indent="2"/>
    </xf>
    <xf numFmtId="2" fontId="22" fillId="3" borderId="17" xfId="0" applyNumberFormat="1" applyFont="1" applyFill="1" applyBorder="1" applyAlignment="1">
      <alignment horizontal="right" vertical="center" indent="2"/>
    </xf>
    <xf numFmtId="2" fontId="7" fillId="6" borderId="0" xfId="0" applyNumberFormat="1" applyFont="1" applyFill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5" borderId="0" xfId="0" applyNumberFormat="1" applyFont="1" applyFill="1" applyAlignment="1">
      <alignment horizontal="right" vertical="center" indent="2"/>
    </xf>
    <xf numFmtId="0" fontId="25" fillId="4" borderId="4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2" fontId="28" fillId="3" borderId="18" xfId="0" applyNumberFormat="1" applyFont="1" applyFill="1" applyBorder="1" applyAlignment="1">
      <alignment horizontal="left" vertical="center" indent="1"/>
    </xf>
    <xf numFmtId="2" fontId="26" fillId="3" borderId="16" xfId="0" applyNumberFormat="1" applyFont="1" applyFill="1" applyBorder="1" applyAlignment="1">
      <alignment horizontal="right" vertical="center" indent="2"/>
    </xf>
    <xf numFmtId="2" fontId="26" fillId="3" borderId="17" xfId="0" applyNumberFormat="1" applyFont="1" applyFill="1" applyBorder="1" applyAlignment="1">
      <alignment horizontal="right" vertical="center" indent="2"/>
    </xf>
    <xf numFmtId="0" fontId="26" fillId="0" borderId="0" xfId="0" applyFont="1" applyAlignment="1">
      <alignment vertical="center"/>
    </xf>
    <xf numFmtId="2" fontId="27" fillId="3" borderId="19" xfId="0" applyNumberFormat="1" applyFont="1" applyFill="1" applyBorder="1" applyAlignment="1">
      <alignment horizontal="right" vertical="center" indent="2"/>
    </xf>
    <xf numFmtId="0" fontId="27" fillId="0" borderId="0" xfId="0" applyFont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0" fontId="31" fillId="0" borderId="0" xfId="0" applyFont="1" applyAlignment="1">
      <alignment vertical="center"/>
    </xf>
    <xf numFmtId="2" fontId="14" fillId="0" borderId="0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8" fillId="3" borderId="0" xfId="0" applyFont="1" applyFill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inden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 vertical="top"/>
    </xf>
    <xf numFmtId="0" fontId="8" fillId="5" borderId="0" xfId="0" applyFont="1" applyFill="1" applyAlignment="1">
      <alignment horizontal="left" vertical="center" indent="1"/>
    </xf>
    <xf numFmtId="0" fontId="0" fillId="5" borderId="22" xfId="0" applyFill="1" applyBorder="1" applyAlignment="1">
      <alignment horizontal="center"/>
    </xf>
    <xf numFmtId="0" fontId="0" fillId="5" borderId="0" xfId="0" applyFill="1" applyAlignment="1">
      <alignment horizontal="center" vertical="top"/>
    </xf>
    <xf numFmtId="0" fontId="0" fillId="0" borderId="22" xfId="0" applyBorder="1" applyAlignment="1">
      <alignment horizontal="center" wrapText="1"/>
    </xf>
    <xf numFmtId="0" fontId="7" fillId="0" borderId="2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8" fillId="3" borderId="2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 indent="1"/>
    </xf>
    <xf numFmtId="0" fontId="0" fillId="0" borderId="21" xfId="0" applyBorder="1" applyAlignment="1">
      <alignment horizontal="center" wrapText="1"/>
    </xf>
    <xf numFmtId="0" fontId="0" fillId="5" borderId="0" xfId="0" applyFill="1" applyAlignment="1">
      <alignment horizontal="center" vertical="top" wrapText="1"/>
    </xf>
    <xf numFmtId="0" fontId="24" fillId="3" borderId="4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3" fillId="3" borderId="2" xfId="1" applyFill="1" applyBorder="1" applyAlignment="1" applyProtection="1">
      <alignment horizontal="left" vertical="center"/>
    </xf>
    <xf numFmtId="0" fontId="3" fillId="3" borderId="2" xfId="1" applyFill="1" applyBorder="1" applyAlignment="1" applyProtection="1">
      <alignment vertical="center"/>
    </xf>
    <xf numFmtId="2" fontId="8" fillId="3" borderId="24" xfId="0" applyNumberFormat="1" applyFont="1" applyFill="1" applyBorder="1" applyAlignment="1">
      <alignment horizontal="left" vertical="center" indent="1"/>
    </xf>
    <xf numFmtId="2" fontId="7" fillId="3" borderId="25" xfId="0" applyNumberFormat="1" applyFont="1" applyFill="1" applyBorder="1" applyAlignment="1">
      <alignment horizontal="right" vertical="center" indent="2"/>
    </xf>
    <xf numFmtId="2" fontId="7" fillId="3" borderId="26" xfId="0" applyNumberFormat="1" applyFont="1" applyFill="1" applyBorder="1" applyAlignment="1">
      <alignment horizontal="right" vertical="center" indent="2"/>
    </xf>
    <xf numFmtId="0" fontId="22" fillId="0" borderId="27" xfId="0" applyFont="1" applyBorder="1" applyAlignment="1">
      <alignment vertical="center"/>
    </xf>
    <xf numFmtId="2" fontId="7" fillId="3" borderId="25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2" fontId="22" fillId="0" borderId="27" xfId="0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2" fontId="20" fillId="3" borderId="24" xfId="0" applyNumberFormat="1" applyFont="1" applyFill="1" applyBorder="1" applyAlignment="1">
      <alignment horizontal="left" vertical="center" indent="1"/>
    </xf>
    <xf numFmtId="2" fontId="22" fillId="3" borderId="25" xfId="0" applyNumberFormat="1" applyFont="1" applyFill="1" applyBorder="1" applyAlignment="1">
      <alignment horizontal="right" vertical="center" indent="2"/>
    </xf>
    <xf numFmtId="2" fontId="22" fillId="3" borderId="26" xfId="0" applyNumberFormat="1" applyFont="1" applyFill="1" applyBorder="1" applyAlignment="1">
      <alignment horizontal="right" vertical="center" indent="2"/>
    </xf>
    <xf numFmtId="2" fontId="7" fillId="0" borderId="27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right" vertical="center" indent="2"/>
    </xf>
    <xf numFmtId="0" fontId="3" fillId="3" borderId="11" xfId="1" applyFill="1" applyBorder="1" applyAlignment="1" applyProtection="1">
      <alignment horizontal="left" vertical="center" wrapText="1"/>
    </xf>
    <xf numFmtId="0" fontId="3" fillId="3" borderId="11" xfId="1" applyFill="1" applyBorder="1" applyAlignment="1" applyProtection="1">
      <alignment vertical="center" wrapText="1"/>
    </xf>
    <xf numFmtId="0" fontId="3" fillId="3" borderId="11" xfId="1" applyFill="1" applyBorder="1" applyAlignment="1" applyProtection="1">
      <alignment horizontal="left" vertical="center"/>
    </xf>
    <xf numFmtId="0" fontId="3" fillId="3" borderId="11" xfId="1" applyFill="1" applyBorder="1" applyAlignment="1" applyProtection="1">
      <alignment vertical="center"/>
    </xf>
    <xf numFmtId="2" fontId="8" fillId="0" borderId="28" xfId="0" applyNumberFormat="1" applyFont="1" applyBorder="1" applyAlignment="1">
      <alignment horizontal="left" vertical="center" indent="1"/>
    </xf>
    <xf numFmtId="2" fontId="7" fillId="0" borderId="28" xfId="0" applyNumberFormat="1" applyFont="1" applyBorder="1" applyAlignment="1">
      <alignment horizontal="right" vertical="center" indent="2"/>
    </xf>
    <xf numFmtId="0" fontId="7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2" fontId="29" fillId="3" borderId="24" xfId="0" applyNumberFormat="1" applyFont="1" applyFill="1" applyBorder="1" applyAlignment="1">
      <alignment horizontal="left" vertical="center" indent="1"/>
    </xf>
    <xf numFmtId="2" fontId="27" fillId="3" borderId="25" xfId="0" applyNumberFormat="1" applyFont="1" applyFill="1" applyBorder="1" applyAlignment="1">
      <alignment horizontal="right" vertical="center" indent="2"/>
    </xf>
    <xf numFmtId="2" fontId="27" fillId="3" borderId="26" xfId="0" applyNumberFormat="1" applyFont="1" applyFill="1" applyBorder="1" applyAlignment="1">
      <alignment horizontal="right" vertical="center" indent="2"/>
    </xf>
    <xf numFmtId="2" fontId="8" fillId="0" borderId="27" xfId="0" applyNumberFormat="1" applyFont="1" applyBorder="1" applyAlignment="1">
      <alignment horizontal="left" vertical="center" indent="1"/>
    </xf>
    <xf numFmtId="2" fontId="7" fillId="0" borderId="27" xfId="0" applyNumberFormat="1" applyFont="1" applyBorder="1" applyAlignment="1">
      <alignment horizontal="right" vertical="center" indent="2"/>
    </xf>
    <xf numFmtId="0" fontId="8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3" fillId="3" borderId="12" xfId="1" applyFill="1" applyBorder="1" applyAlignment="1" applyProtection="1">
      <alignment horizontal="left" vertical="center"/>
    </xf>
    <xf numFmtId="0" fontId="3" fillId="3" borderId="12" xfId="1" applyFill="1" applyBorder="1" applyAlignment="1" applyProtection="1">
      <alignment vertical="center"/>
    </xf>
    <xf numFmtId="0" fontId="27" fillId="0" borderId="27" xfId="0" applyFont="1" applyBorder="1" applyAlignment="1">
      <alignment vertical="center"/>
    </xf>
    <xf numFmtId="0" fontId="3" fillId="3" borderId="2" xfId="1" applyFill="1" applyBorder="1" applyAlignment="1" applyProtection="1">
      <alignment horizontal="left" vertical="center" wrapText="1"/>
    </xf>
    <xf numFmtId="0" fontId="3" fillId="3" borderId="2" xfId="1" applyFill="1" applyBorder="1" applyAlignment="1" applyProtection="1">
      <alignment vertical="center" wrapText="1"/>
    </xf>
    <xf numFmtId="2" fontId="19" fillId="3" borderId="24" xfId="0" applyNumberFormat="1" applyFont="1" applyFill="1" applyBorder="1" applyAlignment="1">
      <alignment horizontal="left" vertical="center" indent="1"/>
    </xf>
    <xf numFmtId="2" fontId="21" fillId="3" borderId="25" xfId="0" applyNumberFormat="1" applyFont="1" applyFill="1" applyBorder="1" applyAlignment="1">
      <alignment horizontal="right" vertical="center" indent="2"/>
    </xf>
    <xf numFmtId="2" fontId="32" fillId="3" borderId="18" xfId="0" applyNumberFormat="1" applyFont="1" applyFill="1" applyBorder="1" applyAlignment="1">
      <alignment horizontal="left" vertical="center" indent="1"/>
    </xf>
    <xf numFmtId="2" fontId="33" fillId="3" borderId="31" xfId="0" applyNumberFormat="1" applyFont="1" applyFill="1" applyBorder="1" applyAlignment="1">
      <alignment horizontal="left" vertical="center" indent="1"/>
    </xf>
    <xf numFmtId="2" fontId="7" fillId="3" borderId="27" xfId="0" applyNumberFormat="1" applyFont="1" applyFill="1" applyBorder="1" applyAlignment="1">
      <alignment horizontal="right" vertical="center" indent="2"/>
    </xf>
    <xf numFmtId="2" fontId="7" fillId="3" borderId="32" xfId="0" applyNumberFormat="1" applyFont="1" applyFill="1" applyBorder="1" applyAlignment="1">
      <alignment horizontal="right" vertical="center" indent="2"/>
    </xf>
    <xf numFmtId="0" fontId="8" fillId="3" borderId="3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5" borderId="34" xfId="0" applyFont="1" applyFill="1" applyBorder="1" applyAlignment="1">
      <alignment horizontal="left" vertical="center" indent="1"/>
    </xf>
    <xf numFmtId="0" fontId="8" fillId="0" borderId="34" xfId="0" applyFont="1" applyBorder="1" applyAlignment="1">
      <alignment horizontal="left" vertical="center" indent="1"/>
    </xf>
    <xf numFmtId="2" fontId="8" fillId="3" borderId="35" xfId="0" applyNumberFormat="1" applyFont="1" applyFill="1" applyBorder="1" applyAlignment="1">
      <alignment horizontal="left" vertical="center" indent="1"/>
    </xf>
    <xf numFmtId="2" fontId="8" fillId="3" borderId="36" xfId="0" applyNumberFormat="1" applyFont="1" applyFill="1" applyBorder="1" applyAlignment="1">
      <alignment horizontal="left" vertical="center" indent="1"/>
    </xf>
    <xf numFmtId="0" fontId="3" fillId="3" borderId="34" xfId="1" applyFill="1" applyBorder="1" applyAlignment="1" applyProtection="1">
      <alignment horizontal="center" vertical="center"/>
    </xf>
    <xf numFmtId="2" fontId="8" fillId="3" borderId="37" xfId="0" applyNumberFormat="1" applyFont="1" applyFill="1" applyBorder="1" applyAlignment="1">
      <alignment horizontal="left" vertical="center" indent="1"/>
    </xf>
    <xf numFmtId="2" fontId="8" fillId="3" borderId="38" xfId="0" applyNumberFormat="1" applyFont="1" applyFill="1" applyBorder="1" applyAlignment="1">
      <alignment horizontal="left" vertical="center" indent="1"/>
    </xf>
    <xf numFmtId="0" fontId="3" fillId="3" borderId="33" xfId="1" applyFill="1" applyBorder="1" applyAlignment="1" applyProtection="1">
      <alignment horizontal="center" vertical="center"/>
    </xf>
    <xf numFmtId="2" fontId="19" fillId="3" borderId="37" xfId="0" applyNumberFormat="1" applyFont="1" applyFill="1" applyBorder="1" applyAlignment="1">
      <alignment horizontal="left" vertical="center" indent="1"/>
    </xf>
    <xf numFmtId="2" fontId="20" fillId="3" borderId="38" xfId="0" applyNumberFormat="1" applyFont="1" applyFill="1" applyBorder="1" applyAlignment="1">
      <alignment horizontal="left" vertical="center" indent="1"/>
    </xf>
    <xf numFmtId="2" fontId="19" fillId="3" borderId="35" xfId="0" applyNumberFormat="1" applyFont="1" applyFill="1" applyBorder="1" applyAlignment="1">
      <alignment horizontal="left" vertical="center" indent="1"/>
    </xf>
    <xf numFmtId="2" fontId="7" fillId="5" borderId="5" xfId="0" applyNumberFormat="1" applyFont="1" applyFill="1" applyBorder="1" applyAlignment="1">
      <alignment horizontal="right" vertical="center" indent="2"/>
    </xf>
    <xf numFmtId="0" fontId="3" fillId="3" borderId="39" xfId="1" applyFill="1" applyBorder="1" applyAlignment="1" applyProtection="1">
      <alignment horizontal="center" vertical="center"/>
    </xf>
    <xf numFmtId="2" fontId="28" fillId="3" borderId="35" xfId="0" applyNumberFormat="1" applyFont="1" applyFill="1" applyBorder="1" applyAlignment="1">
      <alignment horizontal="left" vertical="center" indent="1"/>
    </xf>
    <xf numFmtId="2" fontId="29" fillId="3" borderId="36" xfId="0" applyNumberFormat="1" applyFont="1" applyFill="1" applyBorder="1" applyAlignment="1">
      <alignment horizontal="left" vertical="center" indent="1"/>
    </xf>
    <xf numFmtId="0" fontId="3" fillId="3" borderId="35" xfId="1" applyFill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6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3" borderId="19" xfId="0" applyNumberFormat="1" applyFont="1" applyFill="1" applyBorder="1" applyAlignment="1">
      <alignment horizontal="center" vertical="center"/>
    </xf>
    <xf numFmtId="2" fontId="26" fillId="3" borderId="25" xfId="0" applyNumberFormat="1" applyFont="1" applyFill="1" applyBorder="1" applyAlignment="1">
      <alignment horizontal="right" vertical="center" indent="2"/>
    </xf>
    <xf numFmtId="2" fontId="26" fillId="3" borderId="25" xfId="0" applyNumberFormat="1" applyFont="1" applyFill="1" applyBorder="1" applyAlignment="1">
      <alignment horizontal="center" vertical="center"/>
    </xf>
    <xf numFmtId="2" fontId="27" fillId="3" borderId="25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" fontId="7" fillId="5" borderId="23" xfId="0" applyNumberFormat="1" applyFont="1" applyFill="1" applyBorder="1" applyAlignment="1">
      <alignment horizontal="right" vertical="center" indent="2"/>
    </xf>
    <xf numFmtId="2" fontId="7" fillId="0" borderId="23" xfId="0" applyNumberFormat="1" applyFont="1" applyBorder="1" applyAlignment="1">
      <alignment horizontal="right" vertical="center" indent="2"/>
    </xf>
    <xf numFmtId="0" fontId="8" fillId="0" borderId="16" xfId="0" applyFont="1" applyBorder="1" applyAlignment="1">
      <alignment horizontal="center" vertical="center"/>
    </xf>
    <xf numFmtId="2" fontId="20" fillId="3" borderId="35" xfId="0" applyNumberFormat="1" applyFont="1" applyFill="1" applyBorder="1" applyAlignment="1">
      <alignment horizontal="left" vertical="center" indent="1"/>
    </xf>
    <xf numFmtId="2" fontId="19" fillId="3" borderId="36" xfId="0" applyNumberFormat="1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center" vertical="center"/>
    </xf>
    <xf numFmtId="2" fontId="7" fillId="3" borderId="30" xfId="0" applyNumberFormat="1" applyFont="1" applyFill="1" applyBorder="1" applyAlignment="1">
      <alignment horizontal="right" vertical="center" indent="2"/>
    </xf>
    <xf numFmtId="2" fontId="7" fillId="3" borderId="29" xfId="0" applyNumberFormat="1" applyFont="1" applyFill="1" applyBorder="1" applyAlignment="1">
      <alignment horizontal="right" vertical="center" indent="2"/>
    </xf>
    <xf numFmtId="2" fontId="7" fillId="6" borderId="26" xfId="0" applyNumberFormat="1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right" vertical="center" indent="2"/>
    </xf>
    <xf numFmtId="2" fontId="7" fillId="5" borderId="20" xfId="0" applyNumberFormat="1" applyFont="1" applyFill="1" applyBorder="1" applyAlignment="1">
      <alignment horizontal="right" vertical="center" indent="2"/>
    </xf>
    <xf numFmtId="0" fontId="8" fillId="0" borderId="23" xfId="0" applyFont="1" applyBorder="1" applyAlignment="1">
      <alignment vertical="center"/>
    </xf>
    <xf numFmtId="2" fontId="7" fillId="6" borderId="41" xfId="0" applyNumberFormat="1" applyFont="1" applyFill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/>
    </xf>
    <xf numFmtId="2" fontId="27" fillId="3" borderId="17" xfId="0" applyNumberFormat="1" applyFont="1" applyFill="1" applyBorder="1" applyAlignment="1">
      <alignment horizontal="center" vertical="center"/>
    </xf>
    <xf numFmtId="2" fontId="27" fillId="3" borderId="5" xfId="0" applyNumberFormat="1" applyFont="1" applyFill="1" applyBorder="1" applyAlignment="1">
      <alignment horizontal="right" vertical="center" indent="2"/>
    </xf>
    <xf numFmtId="2" fontId="26" fillId="3" borderId="17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7" fillId="5" borderId="3" xfId="0" applyNumberFormat="1" applyFont="1" applyFill="1" applyBorder="1" applyAlignment="1">
      <alignment horizontal="right" vertical="center" indent="2"/>
    </xf>
    <xf numFmtId="2" fontId="7" fillId="0" borderId="3" xfId="0" applyNumberFormat="1" applyFont="1" applyBorder="1" applyAlignment="1">
      <alignment horizontal="right" vertical="center" indent="2"/>
    </xf>
    <xf numFmtId="2" fontId="7" fillId="3" borderId="18" xfId="0" applyNumberFormat="1" applyFont="1" applyFill="1" applyBorder="1" applyAlignment="1">
      <alignment horizontal="right" vertical="center" indent="2"/>
    </xf>
    <xf numFmtId="2" fontId="7" fillId="3" borderId="24" xfId="0" applyNumberFormat="1" applyFont="1" applyFill="1" applyBorder="1" applyAlignment="1">
      <alignment horizontal="right" vertical="center" indent="2"/>
    </xf>
    <xf numFmtId="0" fontId="8" fillId="3" borderId="42" xfId="0" applyFont="1" applyFill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2" fontId="7" fillId="3" borderId="43" xfId="0" applyNumberFormat="1" applyFont="1" applyFill="1" applyBorder="1" applyAlignment="1">
      <alignment horizontal="center" vertical="center"/>
    </xf>
    <xf numFmtId="2" fontId="26" fillId="3" borderId="43" xfId="0" applyNumberFormat="1" applyFont="1" applyFill="1" applyBorder="1" applyAlignment="1">
      <alignment horizontal="center" vertical="center"/>
    </xf>
    <xf numFmtId="2" fontId="27" fillId="3" borderId="43" xfId="0" applyNumberFormat="1" applyFont="1" applyFill="1" applyBorder="1" applyAlignment="1">
      <alignment horizontal="center" vertical="center"/>
    </xf>
    <xf numFmtId="2" fontId="26" fillId="3" borderId="43" xfId="0" applyNumberFormat="1" applyFont="1" applyFill="1" applyBorder="1" applyAlignment="1">
      <alignment horizontal="right" vertical="center" indent="2"/>
    </xf>
    <xf numFmtId="2" fontId="27" fillId="3" borderId="43" xfId="0" applyNumberFormat="1" applyFont="1" applyFill="1" applyBorder="1" applyAlignment="1">
      <alignment horizontal="right" vertical="center" indent="2"/>
    </xf>
    <xf numFmtId="2" fontId="21" fillId="3" borderId="43" xfId="0" applyNumberFormat="1" applyFont="1" applyFill="1" applyBorder="1" applyAlignment="1">
      <alignment horizontal="right" vertical="center" indent="2"/>
    </xf>
    <xf numFmtId="2" fontId="22" fillId="3" borderId="43" xfId="0" applyNumberFormat="1" applyFont="1" applyFill="1" applyBorder="1" applyAlignment="1">
      <alignment horizontal="right" vertical="center" indent="2"/>
    </xf>
    <xf numFmtId="2" fontId="7" fillId="3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22" fillId="3" borderId="0" xfId="0" applyNumberFormat="1" applyFont="1" applyFill="1" applyAlignment="1">
      <alignment horizontal="right" vertical="center" indent="2"/>
    </xf>
    <xf numFmtId="2" fontId="27" fillId="3" borderId="0" xfId="0" applyNumberFormat="1" applyFont="1" applyFill="1" applyAlignment="1">
      <alignment horizontal="right" vertical="center" indent="2"/>
    </xf>
    <xf numFmtId="2" fontId="27" fillId="3" borderId="0" xfId="0" applyNumberFormat="1" applyFont="1" applyFill="1" applyAlignment="1">
      <alignment horizontal="center" vertical="center"/>
    </xf>
    <xf numFmtId="2" fontId="27" fillId="3" borderId="28" xfId="0" applyNumberFormat="1" applyFont="1" applyFill="1" applyBorder="1" applyAlignment="1">
      <alignment horizontal="right" vertical="center" indent="2"/>
    </xf>
    <xf numFmtId="0" fontId="22" fillId="0" borderId="0" xfId="0" applyFont="1" applyAlignment="1">
      <alignment horizontal="center" vertical="center"/>
    </xf>
    <xf numFmtId="2" fontId="8" fillId="3" borderId="31" xfId="0" applyNumberFormat="1" applyFont="1" applyFill="1" applyBorder="1" applyAlignment="1">
      <alignment horizontal="left" vertical="center" indent="1"/>
    </xf>
    <xf numFmtId="2" fontId="8" fillId="3" borderId="39" xfId="0" applyNumberFormat="1" applyFont="1" applyFill="1" applyBorder="1" applyAlignment="1">
      <alignment horizontal="left" vertical="center" indent="1"/>
    </xf>
    <xf numFmtId="0" fontId="8" fillId="3" borderId="44" xfId="0" applyFont="1" applyFill="1" applyBorder="1" applyAlignment="1">
      <alignment horizontal="center" vertical="center"/>
    </xf>
    <xf numFmtId="1" fontId="7" fillId="5" borderId="0" xfId="0" applyNumberFormat="1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0" fontId="1" fillId="3" borderId="11" xfId="0" applyFont="1" applyFill="1" applyBorder="1"/>
    <xf numFmtId="0" fontId="36" fillId="0" borderId="0" xfId="0" applyFont="1" applyAlignment="1">
      <alignment horizontal="center"/>
    </xf>
    <xf numFmtId="0" fontId="3" fillId="0" borderId="0" xfId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35" fillId="0" borderId="0" xfId="1" applyNumberFormat="1" applyFont="1" applyFill="1" applyBorder="1" applyAlignment="1" applyProtection="1">
      <alignment vertical="center"/>
    </xf>
    <xf numFmtId="2" fontId="11" fillId="2" borderId="2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9" fillId="2" borderId="0" xfId="2" applyNumberFormat="1" applyFont="1" applyFill="1" applyAlignment="1">
      <alignment horizontal="left" vertical="center" wrapText="1" shrinkToFit="1"/>
    </xf>
    <xf numFmtId="0" fontId="8" fillId="0" borderId="20" xfId="0" applyFont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1" xfId="0" applyFont="1" applyBorder="1" applyAlignment="1">
      <alignment horizontal="center" wrapText="1"/>
    </xf>
    <xf numFmtId="0" fontId="1" fillId="5" borderId="22" xfId="0" applyFont="1" applyFill="1" applyBorder="1" applyAlignment="1">
      <alignment horizontal="center"/>
    </xf>
    <xf numFmtId="0" fontId="1" fillId="0" borderId="22" xfId="0" quotePrefix="1" applyFont="1" applyBorder="1" applyAlignment="1">
      <alignment horizontal="center" wrapText="1"/>
    </xf>
    <xf numFmtId="0" fontId="1" fillId="5" borderId="0" xfId="0" applyFont="1" applyFill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1" fontId="7" fillId="5" borderId="4" xfId="0" applyNumberFormat="1" applyFont="1" applyFill="1" applyBorder="1" applyAlignment="1">
      <alignment horizontal="right" vertical="center" indent="2"/>
    </xf>
    <xf numFmtId="1" fontId="7" fillId="5" borderId="0" xfId="0" applyNumberFormat="1" applyFont="1" applyFill="1" applyAlignment="1">
      <alignment horizontal="right" vertical="center" indent="2"/>
    </xf>
    <xf numFmtId="1" fontId="7" fillId="5" borderId="5" xfId="0" applyNumberFormat="1" applyFont="1" applyFill="1" applyBorder="1" applyAlignment="1">
      <alignment horizontal="right" vertical="center" indent="2"/>
    </xf>
    <xf numFmtId="1" fontId="7" fillId="5" borderId="23" xfId="0" applyNumberFormat="1" applyFont="1" applyFill="1" applyBorder="1" applyAlignment="1">
      <alignment horizontal="right" vertical="center" indent="2"/>
    </xf>
    <xf numFmtId="1" fontId="7" fillId="5" borderId="3" xfId="0" applyNumberFormat="1" applyFont="1" applyFill="1" applyBorder="1" applyAlignment="1">
      <alignment horizontal="right" vertical="center" indent="2"/>
    </xf>
    <xf numFmtId="1" fontId="7" fillId="0" borderId="4" xfId="0" applyNumberFormat="1" applyFont="1" applyBorder="1" applyAlignment="1">
      <alignment horizontal="right" vertical="center" indent="2"/>
    </xf>
    <xf numFmtId="1" fontId="7" fillId="0" borderId="0" xfId="0" applyNumberFormat="1" applyFont="1" applyAlignment="1">
      <alignment horizontal="right" vertical="center" indent="2"/>
    </xf>
    <xf numFmtId="1" fontId="7" fillId="0" borderId="5" xfId="0" applyNumberFormat="1" applyFont="1" applyBorder="1" applyAlignment="1">
      <alignment horizontal="right" vertical="center" indent="2"/>
    </xf>
    <xf numFmtId="1" fontId="7" fillId="0" borderId="23" xfId="0" applyNumberFormat="1" applyFont="1" applyBorder="1" applyAlignment="1">
      <alignment horizontal="right" vertical="center" indent="2"/>
    </xf>
    <xf numFmtId="1" fontId="7" fillId="0" borderId="3" xfId="0" applyNumberFormat="1" applyFont="1" applyBorder="1" applyAlignment="1">
      <alignment horizontal="right" vertical="center" indent="2"/>
    </xf>
    <xf numFmtId="1" fontId="7" fillId="3" borderId="25" xfId="0" applyNumberFormat="1" applyFont="1" applyFill="1" applyBorder="1" applyAlignment="1">
      <alignment horizontal="right" vertical="center" indent="2"/>
    </xf>
    <xf numFmtId="1" fontId="7" fillId="3" borderId="26" xfId="0" applyNumberFormat="1" applyFont="1" applyFill="1" applyBorder="1" applyAlignment="1">
      <alignment horizontal="right" vertical="center" indent="2"/>
    </xf>
    <xf numFmtId="1" fontId="7" fillId="3" borderId="29" xfId="0" applyNumberFormat="1" applyFont="1" applyFill="1" applyBorder="1" applyAlignment="1">
      <alignment horizontal="right" vertical="center" indent="2"/>
    </xf>
    <xf numFmtId="1" fontId="7" fillId="3" borderId="24" xfId="0" applyNumberFormat="1" applyFont="1" applyFill="1" applyBorder="1" applyAlignment="1">
      <alignment horizontal="right" vertical="center" indent="2"/>
    </xf>
    <xf numFmtId="1" fontId="7" fillId="5" borderId="20" xfId="0" applyNumberFormat="1" applyFont="1" applyFill="1" applyBorder="1" applyAlignment="1">
      <alignment horizontal="right" vertical="center" indent="2"/>
    </xf>
    <xf numFmtId="1" fontId="7" fillId="0" borderId="20" xfId="0" applyNumberFormat="1" applyFont="1" applyBorder="1" applyAlignment="1">
      <alignment horizontal="right" vertical="center" indent="2"/>
    </xf>
    <xf numFmtId="1" fontId="7" fillId="3" borderId="32" xfId="0" applyNumberFormat="1" applyFont="1" applyFill="1" applyBorder="1" applyAlignment="1">
      <alignment horizontal="right" vertical="center" indent="2"/>
    </xf>
    <xf numFmtId="1" fontId="7" fillId="3" borderId="16" xfId="0" applyNumberFormat="1" applyFont="1" applyFill="1" applyBorder="1" applyAlignment="1">
      <alignment horizontal="right" vertical="center" indent="2"/>
    </xf>
    <xf numFmtId="1" fontId="7" fillId="3" borderId="17" xfId="0" applyNumberFormat="1" applyFont="1" applyFill="1" applyBorder="1" applyAlignment="1">
      <alignment horizontal="right" vertical="center" indent="2"/>
    </xf>
    <xf numFmtId="1" fontId="7" fillId="3" borderId="30" xfId="0" applyNumberFormat="1" applyFont="1" applyFill="1" applyBorder="1" applyAlignment="1">
      <alignment horizontal="right" vertical="center" indent="2"/>
    </xf>
    <xf numFmtId="1" fontId="7" fillId="3" borderId="18" xfId="0" applyNumberFormat="1" applyFont="1" applyFill="1" applyBorder="1" applyAlignment="1">
      <alignment horizontal="right" vertical="center" indent="2"/>
    </xf>
    <xf numFmtId="2" fontId="7" fillId="3" borderId="31" xfId="0" applyNumberFormat="1" applyFont="1" applyFill="1" applyBorder="1" applyAlignment="1">
      <alignment horizontal="right" vertical="center" indent="2"/>
    </xf>
    <xf numFmtId="1" fontId="7" fillId="3" borderId="27" xfId="0" applyNumberFormat="1" applyFont="1" applyFill="1" applyBorder="1" applyAlignment="1">
      <alignment horizontal="right" vertical="center" indent="2"/>
    </xf>
    <xf numFmtId="2" fontId="7" fillId="3" borderId="36" xfId="0" applyNumberFormat="1" applyFont="1" applyFill="1" applyBorder="1" applyAlignment="1">
      <alignment horizontal="right" vertical="center" indent="2"/>
    </xf>
    <xf numFmtId="1" fontId="7" fillId="3" borderId="36" xfId="0" applyNumberFormat="1" applyFont="1" applyFill="1" applyBorder="1" applyAlignment="1">
      <alignment horizontal="right" vertical="center" indent="2"/>
    </xf>
    <xf numFmtId="2" fontId="7" fillId="3" borderId="35" xfId="0" applyNumberFormat="1" applyFont="1" applyFill="1" applyBorder="1" applyAlignment="1">
      <alignment horizontal="right" vertical="center" indent="2"/>
    </xf>
    <xf numFmtId="1" fontId="7" fillId="3" borderId="35" xfId="0" applyNumberFormat="1" applyFont="1" applyFill="1" applyBorder="1" applyAlignment="1">
      <alignment horizontal="right" vertical="center" indent="2"/>
    </xf>
    <xf numFmtId="0" fontId="36" fillId="0" borderId="0" xfId="0" applyFont="1" applyAlignment="1">
      <alignment horizontal="center"/>
    </xf>
    <xf numFmtId="0" fontId="36" fillId="8" borderId="0" xfId="0" applyFont="1" applyFill="1" applyAlignment="1">
      <alignment horizontal="center"/>
    </xf>
    <xf numFmtId="0" fontId="36" fillId="9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2" fontId="9" fillId="2" borderId="0" xfId="2" applyNumberFormat="1" applyFont="1" applyFill="1" applyAlignment="1">
      <alignment horizontal="left" vertical="center" wrapText="1" shrinkToFit="1"/>
    </xf>
    <xf numFmtId="2" fontId="11" fillId="2" borderId="2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3" fillId="3" borderId="11" xfId="1" applyNumberFormat="1" applyFill="1" applyBorder="1" applyAlignment="1" applyProtection="1">
      <alignment horizontal="left" vertical="center"/>
    </xf>
    <xf numFmtId="2" fontId="3" fillId="0" borderId="11" xfId="1" applyNumberFormat="1" applyFill="1" applyBorder="1" applyAlignment="1" applyProtection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2" fontId="11" fillId="2" borderId="2" xfId="2" applyNumberFormat="1" applyFont="1" applyFill="1" applyBorder="1" applyAlignment="1">
      <alignment horizontal="left" vertical="top" wrapText="1" shrinkToFit="1"/>
    </xf>
    <xf numFmtId="0" fontId="8" fillId="5" borderId="20" xfId="0" applyFont="1" applyFill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2" fontId="30" fillId="2" borderId="0" xfId="2" applyNumberFormat="1" applyFont="1" applyFill="1" applyAlignment="1">
      <alignment horizontal="left" vertical="center" wrapText="1" shrinkToFit="1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left" vertical="center" wrapText="1"/>
    </xf>
    <xf numFmtId="0" fontId="34" fillId="2" borderId="0" xfId="0" applyFont="1" applyFill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Standard_Tabelle7" xfId="2" xr:uid="{00000000-0005-0000-0000-000002000000}"/>
  </cellStyles>
  <dxfs count="106"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339966"/>
      </font>
    </dxf>
    <dxf>
      <font>
        <color rgb="FFFF0000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552450</xdr:colOff>
      <xdr:row>2</xdr:row>
      <xdr:rowOff>142875</xdr:rowOff>
    </xdr:to>
    <xdr:pic>
      <xdr:nvPicPr>
        <xdr:cNvPr id="30753" name="Image 2">
          <a:extLst>
            <a:ext uri="{FF2B5EF4-FFF2-40B4-BE49-F238E27FC236}">
              <a16:creationId xmlns:a16="http://schemas.microsoft.com/office/drawing/2014/main" id="{00000000-0008-0000-0000-00002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42875"/>
          <a:ext cx="2828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l.ch/idheap/fr/home/menuinst/unitescompetences/finances-publiques/comparatif-des-finances-cantonales-et-communale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idheap.ch/idheap.nsf/go/comparati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idheap.ch/idheap.nsf/go/comparati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idheap.ch/idheap.nsf/go/comparati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dheap.ch/idheap.nsf/go/comparati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www.idheap.ch/idheap.nsf/go/comparati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idheap.ch/idheap.nsf/go/comparati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://www.idheap.ch/idheap.nsf/go/comparati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dheap.ch/idheap.nsf/go/comparati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dheap.ch/idheap.nsf/go/comparati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dheap.ch/idheap.nsf/go/comparati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dheap.ch/idheap.nsf/go/comparat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idheap.ch/idheap.nsf/go/comparati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idheap.ch/idheap.nsf/go/comparati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idheap.ch/idheap.nsf/go/comparati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idheap.ch/idheap.nsf/go/compara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5"/>
  <sheetViews>
    <sheetView showGridLines="0" tabSelected="1" topLeftCell="B1" zoomScaleNormal="100" workbookViewId="0">
      <selection activeCell="B19" sqref="B19:R19"/>
    </sheetView>
  </sheetViews>
  <sheetFormatPr baseColWidth="10" defaultRowHeight="12.75"/>
  <cols>
    <col min="1" max="1" width="7.42578125" customWidth="1"/>
    <col min="2" max="2" width="2.5703125" customWidth="1"/>
    <col min="3" max="3" width="31.5703125" customWidth="1"/>
    <col min="4" max="4" width="33.140625" customWidth="1"/>
    <col min="5" max="5" width="7.5703125" customWidth="1"/>
    <col min="6" max="6" width="2.5703125" style="39" customWidth="1"/>
    <col min="7" max="7" width="5" style="39" customWidth="1"/>
    <col min="8" max="8" width="2.5703125" customWidth="1"/>
    <col min="9" max="9" width="32" customWidth="1"/>
    <col min="10" max="10" width="28" customWidth="1"/>
    <col min="11" max="11" width="5" customWidth="1"/>
    <col min="12" max="12" width="2.5703125" customWidth="1"/>
    <col min="13" max="13" width="5" customWidth="1"/>
    <col min="14" max="14" width="2.5703125" customWidth="1"/>
    <col min="15" max="15" width="32" customWidth="1"/>
    <col min="16" max="16" width="27.42578125" customWidth="1"/>
    <col min="17" max="17" width="7.85546875" customWidth="1"/>
    <col min="18" max="18" width="2.5703125" customWidth="1"/>
  </cols>
  <sheetData>
    <row r="1" spans="2:18" ht="11.25" customHeight="1"/>
    <row r="2" spans="2:18" ht="96.75" customHeight="1"/>
    <row r="3" spans="2:18">
      <c r="B3" s="40"/>
    </row>
    <row r="4" spans="2:18">
      <c r="B4" s="40" t="s">
        <v>199</v>
      </c>
    </row>
    <row r="6" spans="2:18" ht="19.5">
      <c r="B6" s="41" t="s">
        <v>5</v>
      </c>
    </row>
    <row r="7" spans="2:18" ht="19.5">
      <c r="C7" s="42"/>
    </row>
    <row r="8" spans="2:18" ht="19.5">
      <c r="B8" s="41" t="s">
        <v>6</v>
      </c>
    </row>
    <row r="9" spans="2:18" ht="28.5" customHeight="1" thickBot="1"/>
    <row r="10" spans="2:18" ht="14.25" customHeight="1">
      <c r="B10" s="43"/>
      <c r="C10" s="44"/>
      <c r="D10" s="44"/>
      <c r="E10" s="44"/>
      <c r="F10" s="45"/>
      <c r="H10" s="43"/>
      <c r="I10" s="44"/>
      <c r="J10" s="44"/>
      <c r="K10" s="44"/>
      <c r="L10" s="45"/>
      <c r="N10" s="43"/>
      <c r="O10" s="44"/>
      <c r="P10" s="44"/>
      <c r="Q10" s="44"/>
      <c r="R10" s="45"/>
    </row>
    <row r="11" spans="2:18" ht="28.15" customHeight="1" thickBot="1">
      <c r="B11" s="46"/>
      <c r="C11" s="123" t="s">
        <v>7</v>
      </c>
      <c r="D11" s="124" t="s">
        <v>8</v>
      </c>
      <c r="E11" s="247" t="s">
        <v>83</v>
      </c>
      <c r="F11" s="48"/>
      <c r="H11" s="46"/>
      <c r="I11" s="157" t="s">
        <v>68</v>
      </c>
      <c r="J11" s="158" t="s">
        <v>69</v>
      </c>
      <c r="K11" s="47" t="s">
        <v>86</v>
      </c>
      <c r="L11" s="48"/>
      <c r="N11" s="46"/>
      <c r="O11" s="157" t="s">
        <v>201</v>
      </c>
      <c r="P11" s="158" t="s">
        <v>202</v>
      </c>
      <c r="Q11" s="250" t="s">
        <v>196</v>
      </c>
      <c r="R11" s="48"/>
    </row>
    <row r="12" spans="2:18" ht="28.15" customHeight="1" thickTop="1" thickBot="1">
      <c r="B12" s="46"/>
      <c r="C12" s="138" t="s">
        <v>60</v>
      </c>
      <c r="D12" s="139" t="s">
        <v>9</v>
      </c>
      <c r="E12" s="49" t="s">
        <v>82</v>
      </c>
      <c r="F12" s="48"/>
      <c r="H12" s="46"/>
      <c r="I12" s="140" t="s">
        <v>10</v>
      </c>
      <c r="J12" s="141" t="s">
        <v>11</v>
      </c>
      <c r="K12" s="248" t="s">
        <v>87</v>
      </c>
      <c r="L12" s="48"/>
      <c r="N12" s="46"/>
      <c r="O12" s="140" t="s">
        <v>203</v>
      </c>
      <c r="P12" s="139" t="s">
        <v>204</v>
      </c>
      <c r="Q12" s="237" t="s">
        <v>197</v>
      </c>
      <c r="R12" s="48"/>
    </row>
    <row r="13" spans="2:18" ht="28.15" customHeight="1" thickTop="1" thickBot="1">
      <c r="B13" s="46"/>
      <c r="C13" s="140" t="s">
        <v>41</v>
      </c>
      <c r="D13" s="141" t="s">
        <v>42</v>
      </c>
      <c r="E13" s="248" t="s">
        <v>84</v>
      </c>
      <c r="F13" s="48"/>
      <c r="H13" s="46"/>
      <c r="I13" s="140" t="s">
        <v>43</v>
      </c>
      <c r="J13" s="141" t="s">
        <v>44</v>
      </c>
      <c r="K13" s="248" t="s">
        <v>88</v>
      </c>
      <c r="L13" s="48"/>
      <c r="N13" s="46"/>
      <c r="O13" s="140"/>
      <c r="P13" s="141"/>
      <c r="Q13" s="49"/>
      <c r="R13" s="48"/>
    </row>
    <row r="14" spans="2:18" ht="28.15" customHeight="1" thickTop="1">
      <c r="B14" s="46"/>
      <c r="C14" s="154" t="s">
        <v>3</v>
      </c>
      <c r="D14" s="155" t="s">
        <v>4</v>
      </c>
      <c r="E14" s="249" t="s">
        <v>85</v>
      </c>
      <c r="F14" s="48"/>
      <c r="H14" s="46"/>
      <c r="I14" s="154" t="s">
        <v>61</v>
      </c>
      <c r="J14" s="155" t="s">
        <v>45</v>
      </c>
      <c r="K14" s="249" t="s">
        <v>89</v>
      </c>
      <c r="L14" s="48"/>
      <c r="N14" s="46"/>
      <c r="O14" s="154"/>
      <c r="P14" s="155"/>
      <c r="Q14" s="50"/>
      <c r="R14" s="48"/>
    </row>
    <row r="15" spans="2:18" ht="14.25" customHeight="1" thickBot="1">
      <c r="B15" s="51"/>
      <c r="C15" s="52"/>
      <c r="D15" s="53"/>
      <c r="E15" s="53"/>
      <c r="F15" s="54"/>
      <c r="H15" s="51"/>
      <c r="I15" s="52"/>
      <c r="J15" s="53"/>
      <c r="K15" s="53"/>
      <c r="L15" s="54"/>
      <c r="N15" s="51"/>
      <c r="O15" s="52"/>
      <c r="P15" s="53"/>
      <c r="Q15" s="53"/>
      <c r="R15" s="54"/>
    </row>
    <row r="16" spans="2:18" ht="28.5" customHeight="1">
      <c r="C16" s="55"/>
      <c r="I16" s="55"/>
      <c r="O16" s="55"/>
    </row>
    <row r="17" spans="2:18" ht="14.25" customHeight="1">
      <c r="B17" s="289" t="s">
        <v>200</v>
      </c>
      <c r="C17" s="289"/>
      <c r="D17" s="289"/>
      <c r="E17" s="289"/>
      <c r="F17" s="289"/>
      <c r="G17" s="56"/>
      <c r="H17" s="289" t="s">
        <v>62</v>
      </c>
      <c r="I17" s="289"/>
      <c r="J17" s="289"/>
      <c r="K17" s="289"/>
      <c r="L17" s="289"/>
      <c r="N17" s="289" t="s">
        <v>205</v>
      </c>
      <c r="O17" s="289"/>
      <c r="P17" s="289"/>
      <c r="Q17" s="289"/>
      <c r="R17" s="289"/>
    </row>
    <row r="18" spans="2:18" ht="28.5" customHeight="1">
      <c r="C18" s="57"/>
      <c r="I18" s="57"/>
      <c r="O18" s="57"/>
    </row>
    <row r="19" spans="2:18" ht="14.25" customHeight="1">
      <c r="B19" s="290" t="s">
        <v>63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</row>
    <row r="20" spans="2:18" ht="14.25" customHeight="1"/>
    <row r="21" spans="2:18" ht="14.25" customHeight="1"/>
    <row r="22" spans="2:18" ht="14.25" customHeight="1">
      <c r="B22" s="291" t="s">
        <v>210</v>
      </c>
      <c r="C22" s="291"/>
      <c r="D22" s="291"/>
      <c r="E22" s="291"/>
      <c r="F22" s="291"/>
      <c r="G22" s="238"/>
      <c r="H22" s="238"/>
      <c r="I22" s="238"/>
      <c r="J22" s="238"/>
      <c r="K22" s="238"/>
      <c r="L22" s="238"/>
    </row>
    <row r="23" spans="2:18" ht="14.25" customHeight="1" thickBot="1">
      <c r="C23" s="57"/>
    </row>
    <row r="24" spans="2:18" ht="14.25" customHeight="1">
      <c r="B24" s="43"/>
      <c r="C24" s="44"/>
      <c r="D24" s="44"/>
      <c r="E24" s="44"/>
      <c r="F24" s="45"/>
      <c r="L24" s="39"/>
    </row>
    <row r="25" spans="2:18" ht="28.15" customHeight="1" thickBot="1">
      <c r="B25" s="46"/>
      <c r="C25" s="124" t="s">
        <v>211</v>
      </c>
      <c r="D25" s="124" t="s">
        <v>212</v>
      </c>
      <c r="E25" s="250" t="s">
        <v>213</v>
      </c>
      <c r="F25" s="48"/>
      <c r="I25" s="288"/>
      <c r="J25" s="288"/>
      <c r="K25" s="288"/>
      <c r="L25" s="288"/>
      <c r="M25" s="288"/>
    </row>
    <row r="26" spans="2:18" ht="28.15" customHeight="1" thickTop="1" thickBot="1">
      <c r="B26" s="46"/>
      <c r="C26" s="141" t="s">
        <v>214</v>
      </c>
      <c r="D26" s="141" t="s">
        <v>215</v>
      </c>
      <c r="E26" s="251" t="s">
        <v>216</v>
      </c>
      <c r="F26" s="48"/>
      <c r="I26" s="239"/>
      <c r="J26" s="15"/>
      <c r="L26" s="39"/>
    </row>
    <row r="27" spans="2:18" ht="28.15" customHeight="1" thickTop="1" thickBot="1">
      <c r="B27" s="46"/>
      <c r="C27" s="141" t="s">
        <v>217</v>
      </c>
      <c r="D27" s="141" t="s">
        <v>218</v>
      </c>
      <c r="E27" s="251" t="s">
        <v>219</v>
      </c>
      <c r="F27" s="48"/>
      <c r="I27" s="239"/>
      <c r="J27" s="15"/>
      <c r="L27" s="39"/>
    </row>
    <row r="28" spans="2:18" ht="28.15" customHeight="1" thickTop="1" thickBot="1">
      <c r="B28" s="46"/>
      <c r="C28" s="155" t="s">
        <v>220</v>
      </c>
      <c r="D28" s="155" t="s">
        <v>221</v>
      </c>
      <c r="E28" s="252" t="s">
        <v>222</v>
      </c>
      <c r="F28" s="48"/>
      <c r="I28" s="239"/>
      <c r="J28" s="15"/>
      <c r="L28" s="39"/>
    </row>
    <row r="29" spans="2:18" ht="28.15" customHeight="1" thickTop="1">
      <c r="B29" s="46"/>
      <c r="C29" s="155" t="s">
        <v>223</v>
      </c>
      <c r="D29" s="155" t="s">
        <v>224</v>
      </c>
      <c r="E29" s="252" t="s">
        <v>225</v>
      </c>
      <c r="F29" s="48"/>
      <c r="G29" s="59"/>
      <c r="I29" s="239"/>
      <c r="J29" s="15"/>
      <c r="L29" s="39"/>
    </row>
    <row r="30" spans="2:18" ht="12" customHeight="1" thickBot="1">
      <c r="B30" s="51"/>
      <c r="C30" s="52"/>
      <c r="D30" s="53"/>
      <c r="E30" s="53"/>
      <c r="F30" s="54"/>
      <c r="I30" s="240"/>
      <c r="L30" s="39"/>
    </row>
    <row r="33" spans="2:4">
      <c r="B33" s="58"/>
      <c r="C33" s="58" t="s">
        <v>56</v>
      </c>
      <c r="D33" s="241"/>
    </row>
    <row r="34" spans="2:4">
      <c r="B34" s="58"/>
      <c r="C34" s="58" t="s">
        <v>12</v>
      </c>
      <c r="D34" s="6">
        <f ca="1">NOW()</f>
        <v>45190.410039351853</v>
      </c>
    </row>
    <row r="35" spans="2:4">
      <c r="B35" s="2"/>
      <c r="C35" s="242" t="s">
        <v>6</v>
      </c>
      <c r="D35" s="241"/>
    </row>
  </sheetData>
  <mergeCells count="6">
    <mergeCell ref="I25:M25"/>
    <mergeCell ref="B17:F17"/>
    <mergeCell ref="H17:L17"/>
    <mergeCell ref="N17:R17"/>
    <mergeCell ref="B19:R19"/>
    <mergeCell ref="B22:F22"/>
  </mergeCells>
  <hyperlinks>
    <hyperlink ref="C11:D11" location="'I1'!A1" display="Deckung des Aufwands" xr:uid="{00000000-0004-0000-0000-000000000000}"/>
    <hyperlink ref="C12:D12" location="'I2'!A1" display="Selbstfinanzierung der Nettoinvestition" xr:uid="{00000000-0004-0000-0000-000001000000}"/>
    <hyperlink ref="C13:D13" location="'I3'!A1" display="Zusätzliche Nettoverpflichtungen" xr:uid="{00000000-0004-0000-0000-000002000000}"/>
    <hyperlink ref="C14:D14" location="'I4'!A1" display="Nettozinsbelastung" xr:uid="{00000000-0004-0000-0000-000003000000}"/>
    <hyperlink ref="I11:J11" location="'I5'!A1" display="Beherrschung der laufenden Ausgaben " xr:uid="{00000000-0004-0000-0000-000004000000}"/>
    <hyperlink ref="I12:J12" location="'I6'!A1" display="Investitionsanstrengung " xr:uid="{00000000-0004-0000-0000-000005000000}"/>
    <hyperlink ref="I13:J13" location="'I7'!A1" display="Genauigkeit der Steuerprognose" xr:uid="{00000000-0004-0000-0000-000006000000}"/>
    <hyperlink ref="I14:J14" location="'I8'!A1" display="Mittlerer Zinssatz auf Schulden" xr:uid="{00000000-0004-0000-0000-000007000000}"/>
    <hyperlink ref="C11" location="'K1_I1 '!A1" display="Deckung des Aufwands" xr:uid="{00000000-0004-0000-0000-000008000000}"/>
    <hyperlink ref="D11" location="'K1_I1 '!A1" display="Couverture des charges" xr:uid="{00000000-0004-0000-0000-000009000000}"/>
    <hyperlink ref="C12" location="'K2_I2 '!A1" display="Selbstfinanzierung der Nettoinvestitionen" xr:uid="{00000000-0004-0000-0000-00000A000000}"/>
    <hyperlink ref="D12" location="'K2_I2 '!A1" display="Autofinancement de l’investissement net " xr:uid="{00000000-0004-0000-0000-00000B000000}"/>
    <hyperlink ref="C13" location="K3_I3!A1" display="Zusätzliche Nettoverpflichtungen" xr:uid="{00000000-0004-0000-0000-00000C000000}"/>
    <hyperlink ref="D13" location="K3_I3!A1" display="Engagements nets supplémentaires" xr:uid="{00000000-0004-0000-0000-00000D000000}"/>
    <hyperlink ref="C14" location="'K4_I4 '!A1" display="Nettozinsbelastung" xr:uid="{00000000-0004-0000-0000-00000E000000}"/>
    <hyperlink ref="D14" location="'K4_I4 '!A1" display="Poids des intérêts nets" xr:uid="{00000000-0004-0000-0000-00000F000000}"/>
    <hyperlink ref="I11" location="K5_I5!A1" display="Beherrschung der laufenden Ausgaben pro Einwohner" xr:uid="{00000000-0004-0000-0000-000010000000}"/>
    <hyperlink ref="J11" location="K5_I5!A1" display="Maîtrise des dépenses courantes par habitant" xr:uid="{00000000-0004-0000-0000-000011000000}"/>
    <hyperlink ref="I12" location="'K6_I6 '!A1" display="Investitionsanstrengung " xr:uid="{00000000-0004-0000-0000-000012000000}"/>
    <hyperlink ref="J12" location="'K6_I6 '!A1" display="Effort d’investissement " xr:uid="{00000000-0004-0000-0000-000013000000}"/>
    <hyperlink ref="I13" location="'K7_I7 '!A1" display="Genauigkeit der Steuerprognose" xr:uid="{00000000-0004-0000-0000-000014000000}"/>
    <hyperlink ref="J13" location="'K7_I7 '!A1" display="Exactitude de la prévision fiscale" xr:uid="{00000000-0004-0000-0000-000015000000}"/>
    <hyperlink ref="I14" location="'K8_I8 '!A1" display="Durchschnittliche Schuldzinsen" xr:uid="{00000000-0004-0000-0000-000016000000}"/>
    <hyperlink ref="J14" location="'K8_I8 '!A1" display="Intérêt moyen de la dette" xr:uid="{00000000-0004-0000-0000-000017000000}"/>
    <hyperlink ref="O11:P11" location="'I5'!A1" display="Beherrschung der laufenden Ausgaben " xr:uid="{00000000-0004-0000-0000-000018000000}"/>
    <hyperlink ref="O12:P12" location="'I6'!A1" display="Investitionsanstrengung " xr:uid="{00000000-0004-0000-0000-000019000000}"/>
    <hyperlink ref="O11" location="K9_I9!A1" display="Nettoverschuldungsquotient" xr:uid="{00000000-0004-0000-0000-00001A000000}"/>
    <hyperlink ref="P11" location="K9_I9!A1" display="Taux d'endettement net" xr:uid="{00000000-0004-0000-0000-00001B000000}"/>
    <hyperlink ref="O12" location="K10_I10!A1" display="Bruttoverschuldungsanteil" xr:uid="{00000000-0004-0000-0000-00001C000000}"/>
    <hyperlink ref="P12" location="K10_I10!A1" display="Dette brute par rapport aux revenus" xr:uid="{00000000-0004-0000-0000-00001D000000}"/>
    <hyperlink ref="C35" r:id="rId1" xr:uid="{00000000-0004-0000-0000-00001E000000}"/>
    <hyperlink ref="C25" location="K11_I11!A1" display="Selbstfinanzierungsanteil" xr:uid="{00000000-0004-0000-0000-00001F000000}"/>
    <hyperlink ref="D25" location="K11_I11!A1" display="Taux d'autofinancement" xr:uid="{00000000-0004-0000-0000-000020000000}"/>
    <hyperlink ref="C26" location="K12_I12!A1" display="Zinsbelastungsanteil" xr:uid="{00000000-0004-0000-0000-000021000000}"/>
    <hyperlink ref="D26" location="K12_I12!A1" display="Part des charges d'intérêts" xr:uid="{00000000-0004-0000-0000-000022000000}"/>
    <hyperlink ref="C27" location="K13_I13!A1" display="Kapitaldienstanteil" xr:uid="{00000000-0004-0000-0000-000023000000}"/>
    <hyperlink ref="D27" location="K13_I13!A1" display="Part du service de la dette" xr:uid="{00000000-0004-0000-0000-000024000000}"/>
    <hyperlink ref="C28" location="K14_I14!A1" display="Investitionsanteil" xr:uid="{00000000-0004-0000-0000-000025000000}"/>
    <hyperlink ref="D28" location="K14_I14!A1" display="Proportion des investissements" xr:uid="{00000000-0004-0000-0000-000026000000}"/>
    <hyperlink ref="C29" location="K15_I15!A1" display="Nettoschulden pro Einwohner" xr:uid="{00000000-0004-0000-0000-000027000000}"/>
    <hyperlink ref="D29" location="K15_I15!A1" display="Dette nette par habitant" xr:uid="{00000000-0004-0000-0000-000028000000}"/>
  </hyperlinks>
  <pageMargins left="0.39370078740157483" right="0.39370078740157483" top="0.78740157480314965" bottom="0.39370078740157483" header="0.51181102362204722" footer="0.51181102362204722"/>
  <pageSetup paperSize="9" scale="85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10" width="11.5703125" style="8" customWidth="1"/>
    <col min="11" max="26" width="11.5703125" style="7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'!Q11</f>
        <v>K9/I9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4.1" customHeight="1">
      <c r="A2" s="292" t="str">
        <f>'Intro '!O11</f>
        <v>Nettoverschuldungsquotient</v>
      </c>
      <c r="B2" s="292"/>
      <c r="C2" s="292"/>
      <c r="D2" s="292"/>
      <c r="E2" s="292"/>
      <c r="F2" s="298"/>
      <c r="G2" s="298"/>
      <c r="H2" s="298"/>
      <c r="I2" s="29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8"/>
      <c r="AB2" s="67"/>
      <c r="AC2" s="67"/>
      <c r="AD2" s="67"/>
      <c r="AE2" s="67"/>
      <c r="AF2" s="67"/>
      <c r="AG2" s="67"/>
      <c r="AH2" s="67"/>
      <c r="AI2" s="67"/>
    </row>
    <row r="3" spans="1:41" ht="14.1" customHeight="1" thickBot="1">
      <c r="A3" s="293" t="s">
        <v>206</v>
      </c>
      <c r="B3" s="293"/>
      <c r="C3" s="293"/>
      <c r="D3" s="293"/>
      <c r="E3" s="293"/>
      <c r="F3" s="293"/>
      <c r="G3" s="293"/>
      <c r="H3" s="24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Gewichtung_Pondération!$E$11</f>
        <v>1</v>
      </c>
      <c r="AA3" s="8"/>
      <c r="AB3" s="67"/>
      <c r="AC3" s="67"/>
      <c r="AD3" s="67"/>
      <c r="AE3" s="67"/>
      <c r="AF3" s="67"/>
      <c r="AG3" s="67"/>
      <c r="AH3" s="67"/>
      <c r="AI3" s="67"/>
    </row>
    <row r="4" spans="1:41" ht="14.1" customHeight="1" thickTop="1">
      <c r="A4" s="292" t="str">
        <f>'Intro '!P11</f>
        <v>Taux d'endettement net</v>
      </c>
      <c r="B4" s="292"/>
      <c r="C4" s="292"/>
      <c r="D4" s="292"/>
      <c r="E4" s="292"/>
      <c r="F4" s="298"/>
      <c r="G4" s="298"/>
      <c r="H4" s="298"/>
      <c r="I4" s="29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8"/>
      <c r="AB4" s="67"/>
      <c r="AC4" s="67"/>
      <c r="AD4" s="67"/>
      <c r="AE4" s="67"/>
      <c r="AF4" s="67"/>
      <c r="AG4" s="67"/>
      <c r="AH4" s="67"/>
      <c r="AI4" s="67"/>
    </row>
    <row r="5" spans="1:41" ht="14.1" customHeight="1" thickBot="1">
      <c r="A5" s="293" t="s">
        <v>207</v>
      </c>
      <c r="B5" s="293"/>
      <c r="C5" s="293"/>
      <c r="D5" s="293"/>
      <c r="E5" s="293"/>
      <c r="F5" s="293"/>
      <c r="G5" s="293"/>
      <c r="H5" s="24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Gewichtung_Pondération!$E$11</f>
        <v>1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AA6" s="8"/>
      <c r="AB6" s="67"/>
      <c r="AC6" s="67"/>
      <c r="AD6" s="67"/>
      <c r="AE6" s="67"/>
      <c r="AF6" s="67"/>
      <c r="AG6" s="67"/>
      <c r="AH6" s="67"/>
      <c r="AI6" s="67"/>
    </row>
    <row r="7" spans="1:41" ht="14.1" customHeight="1" thickTop="1" thickBot="1">
      <c r="A7" s="7"/>
      <c r="B7" s="295" t="s">
        <v>151</v>
      </c>
      <c r="C7" s="295"/>
      <c r="D7" s="295"/>
      <c r="E7" s="295"/>
      <c r="F7" s="295"/>
      <c r="G7" s="295"/>
      <c r="H7" s="295"/>
      <c r="I7" s="29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41" ht="14.1" customHeight="1" thickTop="1" thickBot="1">
      <c r="A8" s="7"/>
      <c r="B8" s="295" t="s">
        <v>71</v>
      </c>
      <c r="C8" s="295"/>
      <c r="D8" s="295"/>
      <c r="E8" s="295"/>
      <c r="F8" s="295"/>
      <c r="G8" s="295"/>
      <c r="H8" s="295"/>
      <c r="I8" s="29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41" ht="14.1" customHeight="1" thickTop="1" thickBot="1">
      <c r="A9" s="7"/>
      <c r="B9" s="295" t="s">
        <v>72</v>
      </c>
      <c r="C9" s="295"/>
      <c r="D9" s="295"/>
      <c r="E9" s="295"/>
      <c r="F9" s="295"/>
      <c r="G9" s="295"/>
      <c r="H9" s="295"/>
      <c r="I9" s="29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41" ht="14.1" customHeight="1" thickTop="1" thickBot="1">
      <c r="A10" s="7"/>
      <c r="B10" s="296"/>
      <c r="C10" s="296"/>
      <c r="D10" s="296"/>
      <c r="E10" s="296"/>
      <c r="F10" s="296"/>
      <c r="G10" s="296"/>
      <c r="H10" s="296"/>
      <c r="I10" s="29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41" ht="14.1" customHeight="1" thickTop="1" thickBot="1">
      <c r="A11" s="7"/>
      <c r="B11" s="296"/>
      <c r="C11" s="296"/>
      <c r="D11" s="296"/>
      <c r="E11" s="296"/>
      <c r="F11" s="296"/>
      <c r="G11" s="296"/>
      <c r="H11" s="296"/>
      <c r="I11" s="29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41" ht="14.1" customHeight="1" thickTop="1" thickBot="1">
      <c r="A12" s="7"/>
      <c r="B12" s="296"/>
      <c r="C12" s="296"/>
      <c r="D12" s="296"/>
      <c r="E12" s="296"/>
      <c r="F12" s="296"/>
      <c r="G12" s="296"/>
      <c r="H12" s="296"/>
      <c r="I12" s="29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K9/I9</v>
      </c>
      <c r="B15" s="2" t="str">
        <f>+$B$1</f>
        <v>Comparatif des finances cantonales et communales</v>
      </c>
      <c r="C15" s="3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45190.410039351853</v>
      </c>
    </row>
    <row r="16" spans="1:41" ht="14.1" customHeight="1">
      <c r="A16" s="292" t="str">
        <f>$A$2</f>
        <v>Nettoverschuldungsquotient</v>
      </c>
      <c r="B16" s="292"/>
      <c r="C16" s="292"/>
      <c r="D16" s="292"/>
      <c r="E16" s="292"/>
      <c r="F16" s="298"/>
      <c r="G16" s="298"/>
      <c r="H16" s="298"/>
      <c r="I16" s="298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A$3</f>
        <v>Nettoschulden in % der Steuererträge</v>
      </c>
      <c r="B17" s="293"/>
      <c r="C17" s="293"/>
      <c r="D17" s="293"/>
      <c r="E17" s="293"/>
      <c r="F17" s="293"/>
      <c r="G17" s="293"/>
      <c r="H17" s="243"/>
      <c r="I17" s="243"/>
      <c r="J17" s="24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Gewichtung_Pondération!$E$11</f>
        <v>1</v>
      </c>
    </row>
    <row r="18" spans="1:42" ht="14.1" customHeight="1" thickTop="1">
      <c r="A18" s="292" t="str">
        <f>$A$4</f>
        <v>Taux d'endettement net</v>
      </c>
      <c r="B18" s="292"/>
      <c r="C18" s="292"/>
      <c r="D18" s="292"/>
      <c r="E18" s="292"/>
      <c r="F18" s="298"/>
      <c r="G18" s="298"/>
      <c r="H18" s="298"/>
      <c r="I18" s="298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42" ht="14.1" customHeight="1" thickBot="1">
      <c r="A19" s="293" t="str">
        <f>+A5</f>
        <v>Endettement net en % des revenus fiscaux</v>
      </c>
      <c r="B19" s="293"/>
      <c r="C19" s="293"/>
      <c r="D19" s="293"/>
      <c r="E19" s="293"/>
      <c r="F19" s="293"/>
      <c r="G19" s="293"/>
      <c r="H19" s="243"/>
      <c r="I19" s="243"/>
      <c r="J19" s="24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Gewichtung_Pondération!$E$11</f>
        <v>1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  <c r="K20" s="8"/>
      <c r="L20" s="8"/>
      <c r="M20" s="8"/>
      <c r="N20" s="8"/>
      <c r="O20" s="8"/>
      <c r="P20" s="8"/>
      <c r="Q20" s="8"/>
      <c r="R20" s="8">
        <v>100</v>
      </c>
      <c r="S20" s="8"/>
      <c r="T20" s="8"/>
      <c r="U20" s="8"/>
      <c r="V20" s="8"/>
      <c r="W20" s="8"/>
      <c r="X20" s="8"/>
      <c r="Y20" s="8"/>
      <c r="Z20" s="8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>+D22+1</f>
        <v>2002</v>
      </c>
      <c r="F22" s="21">
        <f>+E22+1</f>
        <v>2003</v>
      </c>
      <c r="G22" s="21">
        <f>+F22+1</f>
        <v>2004</v>
      </c>
      <c r="H22" s="21">
        <f>+G22+1</f>
        <v>2005</v>
      </c>
      <c r="I22" s="22">
        <f>+H22+1</f>
        <v>2006</v>
      </c>
      <c r="J22" s="21"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67"/>
      <c r="K23" s="67"/>
      <c r="L23" s="67"/>
      <c r="M23" s="26"/>
      <c r="N23" s="26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30">
        <v>120.7858741894787</v>
      </c>
      <c r="E24" s="30">
        <v>108.39191369735582</v>
      </c>
      <c r="F24" s="30">
        <v>123.98306626214635</v>
      </c>
      <c r="G24" s="30">
        <v>135.88295421576277</v>
      </c>
      <c r="H24" s="30">
        <v>129.31232781958778</v>
      </c>
      <c r="I24" s="30">
        <v>116.34927533709103</v>
      </c>
      <c r="J24" s="30">
        <v>106.97778715779222</v>
      </c>
      <c r="K24" s="30">
        <v>104.87442157732987</v>
      </c>
      <c r="L24" s="87">
        <v>102.12488709320382</v>
      </c>
      <c r="M24" s="178">
        <v>105.64364045746902</v>
      </c>
      <c r="N24" s="178">
        <v>95.462967238230817</v>
      </c>
      <c r="O24" s="178">
        <v>103.6771548895456</v>
      </c>
      <c r="P24" s="191">
        <v>106.02127229978493</v>
      </c>
      <c r="Q24" s="211">
        <v>113.50902877175173</v>
      </c>
      <c r="R24" s="211">
        <v>122.71281695981185</v>
      </c>
      <c r="S24" s="211">
        <v>129.22738195764259</v>
      </c>
      <c r="T24" s="211">
        <v>128.33006915282263</v>
      </c>
      <c r="U24" s="211">
        <v>183.78880287012279</v>
      </c>
      <c r="V24" s="211">
        <v>200.48238021511406</v>
      </c>
      <c r="W24" s="211">
        <v>235.24683311594526</v>
      </c>
      <c r="X24" s="211">
        <v>221.09035122504307</v>
      </c>
      <c r="Y24" s="211">
        <v>221.08202900251453</v>
      </c>
      <c r="Z24" s="167" t="s">
        <v>188</v>
      </c>
      <c r="AB24" s="83">
        <f>AVEDEV(E24:L24)</f>
        <v>10.394826763613274</v>
      </c>
      <c r="AC24" s="83">
        <f t="shared" ref="AC24:AC46" si="0">AVEDEV(D24:M24)</f>
        <v>9.8300847840915875</v>
      </c>
      <c r="AD24" s="83">
        <f t="shared" ref="AD24:AD46" si="1">AVEDEV(E24:N24)</f>
        <v>10.785265458440028</v>
      </c>
      <c r="AE24" s="83">
        <f t="shared" ref="AE24:AE46" si="2">AVEDEV(F24:O24)</f>
        <v>11.162446163064841</v>
      </c>
      <c r="AF24" s="203">
        <f t="shared" ref="AF24:AF46" si="3">AVEDEV(G24:P24)</f>
        <v>9.9293101893404412</v>
      </c>
      <c r="AG24" s="203">
        <f t="shared" ref="AG24:AG46" si="4">AVEDEV(H24:Q24)</f>
        <v>6.796960627178902</v>
      </c>
      <c r="AH24" s="83">
        <f t="shared" ref="AH24:AH46" si="5">AVEDEV(I24:R24)</f>
        <v>5.8730291068102645</v>
      </c>
      <c r="AI24" s="83">
        <f t="shared" ref="AI24:AI46" si="6">AVEDEV(J24:S24)</f>
        <v>7.6759640336874808</v>
      </c>
      <c r="AJ24" s="83">
        <f t="shared" ref="AJ24:AO46" si="7">AVEDEV(K24:T24)</f>
        <v>9.8291681365983319</v>
      </c>
      <c r="AK24" s="83">
        <f t="shared" si="7"/>
        <v>17.57197245284911</v>
      </c>
      <c r="AL24" s="83">
        <f t="shared" si="7"/>
        <v>25.368382119838124</v>
      </c>
      <c r="AM24" s="83">
        <f t="shared" si="7"/>
        <v>38.796080791990086</v>
      </c>
      <c r="AN24" s="83">
        <f t="shared" si="7"/>
        <v>44.594786168638279</v>
      </c>
      <c r="AO24" s="83">
        <f t="shared" si="7"/>
        <v>46.188982728692594</v>
      </c>
      <c r="AP24" s="86"/>
    </row>
    <row r="25" spans="1:42" ht="14.1" customHeight="1">
      <c r="A25" s="75" t="s">
        <v>29</v>
      </c>
      <c r="B25" s="28"/>
      <c r="C25" s="28"/>
      <c r="D25" s="28">
        <v>160.36014936392709</v>
      </c>
      <c r="E25" s="28">
        <v>227.64336747841426</v>
      </c>
      <c r="F25" s="28">
        <v>217.31169438831935</v>
      </c>
      <c r="G25" s="28">
        <v>199.3510395013119</v>
      </c>
      <c r="H25" s="28">
        <v>179.51158759823943</v>
      </c>
      <c r="I25" s="28">
        <v>162.53341763278922</v>
      </c>
      <c r="J25" s="28">
        <v>139.29927263380924</v>
      </c>
      <c r="K25" s="28">
        <v>139.50709040386062</v>
      </c>
      <c r="L25" s="31">
        <v>132.52452454814102</v>
      </c>
      <c r="M25" s="137">
        <v>104.14062520391172</v>
      </c>
      <c r="N25" s="137">
        <v>75.039611661247079</v>
      </c>
      <c r="O25" s="137">
        <v>75.45681130576672</v>
      </c>
      <c r="P25" s="192">
        <v>66.876688143227042</v>
      </c>
      <c r="Q25" s="212">
        <v>94.47345047750936</v>
      </c>
      <c r="R25" s="212">
        <v>7.97</v>
      </c>
      <c r="S25" s="212">
        <v>15.094799850141809</v>
      </c>
      <c r="T25" s="212">
        <v>22.47</v>
      </c>
      <c r="U25" s="212">
        <v>27.43826214481745</v>
      </c>
      <c r="V25" s="212">
        <v>41.553236578341838</v>
      </c>
      <c r="W25" s="212">
        <v>42.551896579943786</v>
      </c>
      <c r="X25" s="212">
        <v>52.070956581236331</v>
      </c>
      <c r="Y25" s="212">
        <v>51.989241660005817</v>
      </c>
      <c r="Z25" s="168" t="s">
        <v>168</v>
      </c>
      <c r="AB25" s="86">
        <f t="shared" ref="AB25:AB46" si="8">AVEDEV(E25:L25)</f>
        <v>31.244172968460607</v>
      </c>
      <c r="AC25" s="86">
        <f t="shared" si="0"/>
        <v>31.788916293039087</v>
      </c>
      <c r="AD25" s="86">
        <f t="shared" si="1"/>
        <v>39.583998214810457</v>
      </c>
      <c r="AE25" s="86">
        <f t="shared" si="2"/>
        <v>37.767493833940279</v>
      </c>
      <c r="AF25" s="204">
        <f t="shared" si="3"/>
        <v>37.636506227753806</v>
      </c>
      <c r="AG25" s="204">
        <f t="shared" si="4"/>
        <v>33.738870602517764</v>
      </c>
      <c r="AH25" s="86">
        <f t="shared" si="5"/>
        <v>35.818836883476166</v>
      </c>
      <c r="AI25" s="86">
        <f t="shared" si="6"/>
        <v>36.950705230684932</v>
      </c>
      <c r="AJ25" s="86">
        <f t="shared" si="7"/>
        <v>36.201990528830656</v>
      </c>
      <c r="AK25" s="86">
        <f t="shared" si="7"/>
        <v>35.124169467789116</v>
      </c>
      <c r="AL25" s="86">
        <f t="shared" si="7"/>
        <v>30.146088821836088</v>
      </c>
      <c r="AM25" s="86">
        <f t="shared" si="7"/>
        <v>24.855331778270429</v>
      </c>
      <c r="AN25" s="86">
        <f t="shared" si="7"/>
        <v>22.09909316866915</v>
      </c>
      <c r="AO25" s="86">
        <f t="shared" si="7"/>
        <v>19.343593486862122</v>
      </c>
      <c r="AP25" s="86"/>
    </row>
    <row r="26" spans="1:42" ht="14.1" customHeight="1">
      <c r="A26" s="74" t="s">
        <v>54</v>
      </c>
      <c r="B26" s="30"/>
      <c r="C26" s="30"/>
      <c r="D26" s="30">
        <v>83.588283804873825</v>
      </c>
      <c r="E26" s="30">
        <v>142.86689916093545</v>
      </c>
      <c r="F26" s="30">
        <v>121.33570841147207</v>
      </c>
      <c r="G26" s="30">
        <v>111.70226420375691</v>
      </c>
      <c r="H26" s="30">
        <v>85.146535870442591</v>
      </c>
      <c r="I26" s="30">
        <v>77.36176277233524</v>
      </c>
      <c r="J26" s="30">
        <v>283.19597988610326</v>
      </c>
      <c r="K26" s="30">
        <v>49.24185683542531</v>
      </c>
      <c r="L26" s="87">
        <v>68.896830338426611</v>
      </c>
      <c r="M26" s="178">
        <v>101.97070731676243</v>
      </c>
      <c r="N26" s="178">
        <v>94.830724057345833</v>
      </c>
      <c r="O26" s="178">
        <v>94.195375320457472</v>
      </c>
      <c r="P26" s="191">
        <v>96.111206776860016</v>
      </c>
      <c r="Q26" s="211">
        <v>133.44630810371319</v>
      </c>
      <c r="R26" s="211">
        <v>163.95103028003044</v>
      </c>
      <c r="S26" s="211">
        <v>70.75392706055888</v>
      </c>
      <c r="T26" s="211">
        <v>70.170708602526034</v>
      </c>
      <c r="U26" s="211">
        <v>66.344591518503321</v>
      </c>
      <c r="V26" s="211">
        <v>68.305232618656817</v>
      </c>
      <c r="W26" s="211">
        <v>82.352397034813492</v>
      </c>
      <c r="X26" s="211">
        <v>90.651417359250161</v>
      </c>
      <c r="Y26" s="211">
        <v>56.124117382090418</v>
      </c>
      <c r="Z26" s="167" t="s">
        <v>169</v>
      </c>
      <c r="AB26" s="83">
        <f t="shared" si="8"/>
        <v>48.748287100981059</v>
      </c>
      <c r="AC26" s="83">
        <f t="shared" si="0"/>
        <v>41.961307775670136</v>
      </c>
      <c r="AD26" s="83">
        <f t="shared" si="1"/>
        <v>41.286761360521815</v>
      </c>
      <c r="AE26" s="83">
        <f t="shared" si="2"/>
        <v>37.974125799514773</v>
      </c>
      <c r="AF26" s="203">
        <f t="shared" si="3"/>
        <v>36.473519082855411</v>
      </c>
      <c r="AG26" s="203">
        <f t="shared" si="4"/>
        <v>39.952566106848415</v>
      </c>
      <c r="AH26" s="83">
        <f t="shared" si="5"/>
        <v>46.326556752721793</v>
      </c>
      <c r="AI26" s="83">
        <f t="shared" si="6"/>
        <v>46.723026895428376</v>
      </c>
      <c r="AJ26" s="83">
        <f t="shared" si="7"/>
        <v>23.705127837731759</v>
      </c>
      <c r="AK26" s="83">
        <f t="shared" si="7"/>
        <v>22.242137745458471</v>
      </c>
      <c r="AL26" s="83">
        <f t="shared" si="7"/>
        <v>22.289465563040061</v>
      </c>
      <c r="AM26" s="83">
        <f t="shared" si="7"/>
        <v>22.460778770334841</v>
      </c>
      <c r="AN26" s="83">
        <f t="shared" si="7"/>
        <v>22.638208522182641</v>
      </c>
      <c r="AO26" s="83">
        <f t="shared" si="7"/>
        <v>24.975117565010539</v>
      </c>
      <c r="AP26" s="86"/>
    </row>
    <row r="27" spans="1:42" ht="14.1" customHeight="1">
      <c r="A27" s="75" t="s">
        <v>30</v>
      </c>
      <c r="B27" s="28"/>
      <c r="C27" s="28"/>
      <c r="D27" s="28">
        <v>132.3961980968491</v>
      </c>
      <c r="E27" s="28">
        <v>112.13959060895549</v>
      </c>
      <c r="F27" s="28">
        <v>109.63855410021348</v>
      </c>
      <c r="G27" s="28">
        <v>104.96152405996891</v>
      </c>
      <c r="H27" s="28">
        <v>96.409881347885744</v>
      </c>
      <c r="I27" s="28">
        <v>82.079525631824325</v>
      </c>
      <c r="J27" s="28">
        <v>64.395452949474205</v>
      </c>
      <c r="K27" s="28">
        <v>61.81567849860965</v>
      </c>
      <c r="L27" s="31">
        <v>79.086602797023104</v>
      </c>
      <c r="M27" s="137">
        <v>90.955536750318373</v>
      </c>
      <c r="N27" s="137">
        <v>100.72038257252433</v>
      </c>
      <c r="O27" s="137">
        <v>98.052456920043795</v>
      </c>
      <c r="P27" s="192">
        <v>98.084170010555624</v>
      </c>
      <c r="Q27" s="212">
        <v>94.529798441390838</v>
      </c>
      <c r="R27" s="212">
        <v>-254.7</v>
      </c>
      <c r="S27" s="212">
        <v>-262.45676767685751</v>
      </c>
      <c r="T27" s="212">
        <v>-274.24480797400508</v>
      </c>
      <c r="U27" s="212">
        <v>-285.28307879624094</v>
      </c>
      <c r="V27" s="212">
        <v>-288.29603106577741</v>
      </c>
      <c r="W27" s="212">
        <v>-280.10543848574537</v>
      </c>
      <c r="X27" s="212">
        <v>-244.63157394070075</v>
      </c>
      <c r="Y27" s="212">
        <v>-254.56697920357993</v>
      </c>
      <c r="Z27" s="168" t="s">
        <v>170</v>
      </c>
      <c r="AB27" s="86">
        <f t="shared" si="8"/>
        <v>16.971536280011541</v>
      </c>
      <c r="AC27" s="86">
        <f t="shared" si="0"/>
        <v>17.721295158662308</v>
      </c>
      <c r="AD27" s="86">
        <f t="shared" si="1"/>
        <v>14.700766369957552</v>
      </c>
      <c r="AE27" s="86">
        <f t="shared" si="2"/>
        <v>13.573795674844614</v>
      </c>
      <c r="AF27" s="204">
        <f t="shared" si="3"/>
        <v>12.649444947671991</v>
      </c>
      <c r="AG27" s="204">
        <f t="shared" si="4"/>
        <v>11.814906898185738</v>
      </c>
      <c r="AH27" s="86">
        <f t="shared" si="5"/>
        <v>61.240392091435275</v>
      </c>
      <c r="AI27" s="86">
        <f t="shared" si="6"/>
        <v>110.2506859858948</v>
      </c>
      <c r="AJ27" s="86">
        <f t="shared" si="7"/>
        <v>148.19089815054866</v>
      </c>
      <c r="AK27" s="86">
        <f t="shared" si="7"/>
        <v>174.11647433300089</v>
      </c>
      <c r="AL27" s="86">
        <f t="shared" si="7"/>
        <v>184.73230302077141</v>
      </c>
      <c r="AM27" s="86">
        <f t="shared" si="7"/>
        <v>178.57330687323184</v>
      </c>
      <c r="AN27" s="86">
        <f t="shared" si="7"/>
        <v>154.07636142843825</v>
      </c>
      <c r="AO27" s="86">
        <f t="shared" si="7"/>
        <v>116.58962203802771</v>
      </c>
      <c r="AP27" s="86"/>
    </row>
    <row r="28" spans="1:42" ht="14.1" customHeight="1">
      <c r="A28" s="74" t="s">
        <v>31</v>
      </c>
      <c r="B28" s="30"/>
      <c r="C28" s="30"/>
      <c r="D28" s="30">
        <v>191.16599366454702</v>
      </c>
      <c r="E28" s="30">
        <v>193.11223161670512</v>
      </c>
      <c r="F28" s="30">
        <v>207.76147616052918</v>
      </c>
      <c r="G28" s="30">
        <v>217.33103673165166</v>
      </c>
      <c r="H28" s="30">
        <v>217.24512379754501</v>
      </c>
      <c r="I28" s="30">
        <v>220.68757785386532</v>
      </c>
      <c r="J28" s="30">
        <v>228.18339039899377</v>
      </c>
      <c r="K28" s="30">
        <v>214.42314303682483</v>
      </c>
      <c r="L28" s="87">
        <v>211.64084270840613</v>
      </c>
      <c r="M28" s="178">
        <v>220.46176367828943</v>
      </c>
      <c r="N28" s="178">
        <v>230.91809563738849</v>
      </c>
      <c r="O28" s="178">
        <v>239.13878834463</v>
      </c>
      <c r="P28" s="191">
        <v>236.99066918221416</v>
      </c>
      <c r="Q28" s="211">
        <v>232.83346376912863</v>
      </c>
      <c r="R28" s="211">
        <v>230.26724664011365</v>
      </c>
      <c r="S28" s="211">
        <v>230.89534623716023</v>
      </c>
      <c r="T28" s="211">
        <v>211.98793750803983</v>
      </c>
      <c r="U28" s="211">
        <v>204.60394038720585</v>
      </c>
      <c r="V28" s="211">
        <v>207.82037354649506</v>
      </c>
      <c r="W28" s="211">
        <v>232.5028783252788</v>
      </c>
      <c r="X28" s="211">
        <v>232.50609668312615</v>
      </c>
      <c r="Y28" s="211">
        <v>272.75036565195313</v>
      </c>
      <c r="Z28" s="167" t="s">
        <v>171</v>
      </c>
      <c r="AB28" s="83">
        <f t="shared" si="8"/>
        <v>7.2199394696387422</v>
      </c>
      <c r="AC28" s="83">
        <f t="shared" si="0"/>
        <v>9.0248975417511161</v>
      </c>
      <c r="AD28" s="83">
        <f t="shared" si="1"/>
        <v>7.5536358251228704</v>
      </c>
      <c r="AE28" s="83">
        <f t="shared" si="2"/>
        <v>7.1805805753150054</v>
      </c>
      <c r="AF28" s="203">
        <f t="shared" si="3"/>
        <v>8.0845542030605806</v>
      </c>
      <c r="AG28" s="203">
        <f t="shared" si="4"/>
        <v>8.3605956257424339</v>
      </c>
      <c r="AH28" s="83">
        <f t="shared" si="5"/>
        <v>7.8009330445112086</v>
      </c>
      <c r="AI28" s="83">
        <f t="shared" si="6"/>
        <v>7.240015093284879</v>
      </c>
      <c r="AJ28" s="83">
        <f t="shared" si="7"/>
        <v>9.06184635306359</v>
      </c>
      <c r="AK28" s="83">
        <f t="shared" si="7"/>
        <v>10.240150671017867</v>
      </c>
      <c r="AL28" s="83">
        <f t="shared" si="7"/>
        <v>10.698606970447196</v>
      </c>
      <c r="AM28" s="83">
        <f t="shared" si="7"/>
        <v>10.595074086311129</v>
      </c>
      <c r="AN28" s="83">
        <f t="shared" si="7"/>
        <v>10.690354149055386</v>
      </c>
      <c r="AO28" s="83">
        <f t="shared" si="7"/>
        <v>12.707048787494784</v>
      </c>
      <c r="AP28" s="86"/>
    </row>
    <row r="29" spans="1:42" ht="14.1" customHeight="1">
      <c r="A29" s="75" t="s">
        <v>48</v>
      </c>
      <c r="B29" s="28"/>
      <c r="C29" s="28"/>
      <c r="D29" s="28">
        <v>148.63139742296124</v>
      </c>
      <c r="E29" s="28">
        <v>147.40117064233783</v>
      </c>
      <c r="F29" s="28">
        <v>148.40314313191303</v>
      </c>
      <c r="G29" s="28">
        <v>134.21170452699297</v>
      </c>
      <c r="H29" s="28">
        <v>145.83220028800619</v>
      </c>
      <c r="I29" s="28">
        <v>131.91629382623154</v>
      </c>
      <c r="J29" s="28">
        <v>124.33210843744192</v>
      </c>
      <c r="K29" s="28">
        <v>100.79707533448286</v>
      </c>
      <c r="L29" s="31">
        <v>109.54602783753175</v>
      </c>
      <c r="M29" s="137">
        <v>126.57562276278753</v>
      </c>
      <c r="N29" s="137">
        <v>136.105290845572</v>
      </c>
      <c r="O29" s="137">
        <v>183.30737102199254</v>
      </c>
      <c r="P29" s="192">
        <v>172.08683622440998</v>
      </c>
      <c r="Q29" s="212">
        <v>172.86791926465804</v>
      </c>
      <c r="R29" s="212">
        <v>174.6526658161105</v>
      </c>
      <c r="S29" s="212">
        <v>186.63670305627357</v>
      </c>
      <c r="T29" s="212">
        <v>203.95673479445242</v>
      </c>
      <c r="U29" s="212">
        <v>216.39951117679627</v>
      </c>
      <c r="V29" s="212">
        <v>166.58071291561248</v>
      </c>
      <c r="W29" s="212">
        <v>168.02407079631107</v>
      </c>
      <c r="X29" s="212">
        <v>160.45842855673735</v>
      </c>
      <c r="Y29" s="212">
        <v>130.94299559835295</v>
      </c>
      <c r="Z29" s="168" t="s">
        <v>172</v>
      </c>
      <c r="AB29" s="86">
        <f t="shared" si="8"/>
        <v>14.059921224973811</v>
      </c>
      <c r="AC29" s="86">
        <f t="shared" si="0"/>
        <v>13.161572662406138</v>
      </c>
      <c r="AD29" s="86">
        <f t="shared" si="1"/>
        <v>12.159484136214997</v>
      </c>
      <c r="AE29" s="86">
        <f t="shared" si="2"/>
        <v>15.469258161600113</v>
      </c>
      <c r="AF29" s="204">
        <f t="shared" si="3"/>
        <v>18.362649640554782</v>
      </c>
      <c r="AG29" s="204">
        <f t="shared" si="4"/>
        <v>22.549525692364199</v>
      </c>
      <c r="AH29" s="86">
        <f t="shared" si="5"/>
        <v>26.007981555736727</v>
      </c>
      <c r="AI29" s="86">
        <f t="shared" si="6"/>
        <v>29.219537016562857</v>
      </c>
      <c r="AJ29" s="86">
        <f t="shared" si="7"/>
        <v>30.717776400586864</v>
      </c>
      <c r="AK29" s="86">
        <f t="shared" si="7"/>
        <v>26.482692678856818</v>
      </c>
      <c r="AL29" s="86">
        <f t="shared" si="7"/>
        <v>19.073660385258528</v>
      </c>
      <c r="AM29" s="86">
        <f t="shared" si="7"/>
        <v>15.610638736927854</v>
      </c>
      <c r="AN29" s="86">
        <f t="shared" si="7"/>
        <v>13.662387720034621</v>
      </c>
      <c r="AO29" s="86">
        <f t="shared" si="7"/>
        <v>16.242195113521579</v>
      </c>
      <c r="AP29" s="86"/>
    </row>
    <row r="30" spans="1:42" ht="14.1" customHeight="1">
      <c r="A30" s="74" t="s">
        <v>49</v>
      </c>
      <c r="B30" s="30"/>
      <c r="C30" s="30"/>
      <c r="D30" s="30">
        <v>-48.134291267138863</v>
      </c>
      <c r="E30" s="30">
        <v>-66.902526819222345</v>
      </c>
      <c r="F30" s="30">
        <v>-36.567299868509792</v>
      </c>
      <c r="G30" s="30">
        <v>-42.956280853435572</v>
      </c>
      <c r="H30" s="30">
        <v>-58.670980253223924</v>
      </c>
      <c r="I30" s="30">
        <v>-66.996323003736123</v>
      </c>
      <c r="J30" s="30">
        <v>-75.190065696717355</v>
      </c>
      <c r="K30" s="30">
        <v>-82.801853509970925</v>
      </c>
      <c r="L30" s="87">
        <v>-105.65999509102811</v>
      </c>
      <c r="M30" s="178">
        <v>-129.71658554451272</v>
      </c>
      <c r="N30" s="178">
        <v>-142.23452501949743</v>
      </c>
      <c r="O30" s="178">
        <v>-142.6684942605757</v>
      </c>
      <c r="P30" s="191">
        <v>-131.27420565994538</v>
      </c>
      <c r="Q30" s="211">
        <v>-108.60232047173442</v>
      </c>
      <c r="R30" s="211">
        <v>-93.96</v>
      </c>
      <c r="S30" s="211">
        <v>-67.215376478058786</v>
      </c>
      <c r="T30" s="211">
        <v>-88.545328837451549</v>
      </c>
      <c r="U30" s="211">
        <v>-106.28562159445889</v>
      </c>
      <c r="V30" s="211">
        <v>-141.02887386577311</v>
      </c>
      <c r="W30" s="211">
        <v>-148.95209212144155</v>
      </c>
      <c r="X30" s="211">
        <v>-127.19571789070874</v>
      </c>
      <c r="Y30" s="211">
        <v>-91.736985729587161</v>
      </c>
      <c r="Z30" s="167" t="s">
        <v>173</v>
      </c>
      <c r="AB30" s="83">
        <f t="shared" si="8"/>
        <v>15.693893688382611</v>
      </c>
      <c r="AC30" s="83">
        <f t="shared" si="0"/>
        <v>21.586003815846162</v>
      </c>
      <c r="AD30" s="83">
        <f t="shared" si="1"/>
        <v>27.466876980213492</v>
      </c>
      <c r="AE30" s="83">
        <f t="shared" si="2"/>
        <v>33.378927735026174</v>
      </c>
      <c r="AF30" s="203">
        <f t="shared" si="3"/>
        <v>32.493830225847546</v>
      </c>
      <c r="AG30" s="203">
        <f t="shared" si="4"/>
        <v>26.773383388145696</v>
      </c>
      <c r="AH30" s="83">
        <f t="shared" si="5"/>
        <v>22.988789365481313</v>
      </c>
      <c r="AI30" s="83">
        <f t="shared" si="6"/>
        <v>22.966884018049047</v>
      </c>
      <c r="AJ30" s="83">
        <f t="shared" si="7"/>
        <v>21.764467307084249</v>
      </c>
      <c r="AK30" s="83">
        <f t="shared" si="7"/>
        <v>19.885765860325211</v>
      </c>
      <c r="AL30" s="83">
        <f t="shared" si="7"/>
        <v>22.231403696860074</v>
      </c>
      <c r="AM30" s="83">
        <f t="shared" si="7"/>
        <v>24.154954354552952</v>
      </c>
      <c r="AN30" s="83">
        <f t="shared" si="7"/>
        <v>22.651073641674081</v>
      </c>
      <c r="AO30" s="83">
        <f t="shared" si="7"/>
        <v>21.306456095640989</v>
      </c>
      <c r="AP30" s="86"/>
    </row>
    <row r="31" spans="1:42" ht="14.1" customHeight="1">
      <c r="A31" s="75" t="s">
        <v>32</v>
      </c>
      <c r="B31" s="28"/>
      <c r="C31" s="28"/>
      <c r="D31" s="28">
        <v>122.44779396594659</v>
      </c>
      <c r="E31" s="28">
        <v>122.17055725114857</v>
      </c>
      <c r="F31" s="28">
        <v>111.38230654565828</v>
      </c>
      <c r="G31" s="28">
        <v>108.74430862222522</v>
      </c>
      <c r="H31" s="28">
        <v>121.71585139091687</v>
      </c>
      <c r="I31" s="28">
        <v>83.810841503744911</v>
      </c>
      <c r="J31" s="28">
        <v>82.461133836160798</v>
      </c>
      <c r="K31" s="28">
        <v>68.224293133612193</v>
      </c>
      <c r="L31" s="31">
        <v>70.549624699795118</v>
      </c>
      <c r="M31" s="137">
        <v>70.52081691721304</v>
      </c>
      <c r="N31" s="137">
        <v>64.050322957621503</v>
      </c>
      <c r="O31" s="137">
        <v>66.32067874034226</v>
      </c>
      <c r="P31" s="192">
        <v>56.395575120877083</v>
      </c>
      <c r="Q31" s="212">
        <v>88.789520713909681</v>
      </c>
      <c r="R31" s="212">
        <v>90.721706170298603</v>
      </c>
      <c r="S31" s="212">
        <v>100.00871682422566</v>
      </c>
      <c r="T31" s="212">
        <v>95.011623263051547</v>
      </c>
      <c r="U31" s="212">
        <v>90.125175012246714</v>
      </c>
      <c r="V31" s="212">
        <v>96.663779052029227</v>
      </c>
      <c r="W31" s="212">
        <v>107.81595457820895</v>
      </c>
      <c r="X31" s="212">
        <v>31.694733713742334</v>
      </c>
      <c r="Y31" s="212">
        <v>25.861655424638368</v>
      </c>
      <c r="Z31" s="168" t="s">
        <v>189</v>
      </c>
      <c r="AB31" s="86">
        <f t="shared" si="8"/>
        <v>19.870891329579493</v>
      </c>
      <c r="AC31" s="86">
        <f t="shared" si="0"/>
        <v>21.089410768536947</v>
      </c>
      <c r="AD31" s="86">
        <f t="shared" si="1"/>
        <v>20.512200213342066</v>
      </c>
      <c r="AE31" s="86">
        <f t="shared" si="2"/>
        <v>17.501682610922664</v>
      </c>
      <c r="AF31" s="204">
        <f t="shared" si="3"/>
        <v>15.92295131680884</v>
      </c>
      <c r="AG31" s="204">
        <f t="shared" si="4"/>
        <v>13.528376767810977</v>
      </c>
      <c r="AH31" s="86">
        <f t="shared" si="5"/>
        <v>9.8090793413367852</v>
      </c>
      <c r="AI31" s="86">
        <f t="shared" si="6"/>
        <v>11.752824379794472</v>
      </c>
      <c r="AJ31" s="86">
        <f t="shared" si="7"/>
        <v>13.258883111021362</v>
      </c>
      <c r="AK31" s="86">
        <f t="shared" si="7"/>
        <v>13.68197235478832</v>
      </c>
      <c r="AL31" s="86">
        <f t="shared" si="7"/>
        <v>14.031154434534448</v>
      </c>
      <c r="AM31" s="86">
        <f t="shared" si="7"/>
        <v>14.00086778220051</v>
      </c>
      <c r="AN31" s="86">
        <f t="shared" si="7"/>
        <v>18.530650276343589</v>
      </c>
      <c r="AO31" s="86">
        <f t="shared" si="7"/>
        <v>24.194913540542132</v>
      </c>
      <c r="AP31" s="86"/>
    </row>
    <row r="32" spans="1:42" ht="14.1" customHeight="1">
      <c r="A32" s="74" t="s">
        <v>33</v>
      </c>
      <c r="B32" s="30"/>
      <c r="C32" s="30"/>
      <c r="D32" s="30">
        <v>73.92178436382909</v>
      </c>
      <c r="E32" s="30">
        <v>63.42468253223872</v>
      </c>
      <c r="F32" s="30">
        <v>89.459832047662275</v>
      </c>
      <c r="G32" s="30">
        <v>80.557407532885293</v>
      </c>
      <c r="H32" s="30">
        <v>82.202564108741214</v>
      </c>
      <c r="I32" s="30">
        <v>66.553903881409923</v>
      </c>
      <c r="J32" s="30">
        <v>51.337408709892294</v>
      </c>
      <c r="K32" s="30">
        <v>30.205497134252894</v>
      </c>
      <c r="L32" s="87">
        <v>15.706104535754042</v>
      </c>
      <c r="M32" s="178">
        <v>12.486629213934194</v>
      </c>
      <c r="N32" s="178">
        <v>11.63069072663202</v>
      </c>
      <c r="O32" s="178">
        <v>17.86436732793306</v>
      </c>
      <c r="P32" s="191">
        <v>21.221359094423413</v>
      </c>
      <c r="Q32" s="211">
        <v>23.977401415811851</v>
      </c>
      <c r="R32" s="211">
        <v>21.898444523287527</v>
      </c>
      <c r="S32" s="211">
        <v>22.778833141870592</v>
      </c>
      <c r="T32" s="211">
        <v>24.258743045048533</v>
      </c>
      <c r="U32" s="211">
        <v>-163.49358995766627</v>
      </c>
      <c r="V32" s="211">
        <v>-158.11879778321548</v>
      </c>
      <c r="W32" s="211">
        <v>-157.76343033500834</v>
      </c>
      <c r="X32" s="211">
        <v>-158.75201035444087</v>
      </c>
      <c r="Y32" s="211">
        <v>-165.97466541710398</v>
      </c>
      <c r="Z32" s="167" t="s">
        <v>175</v>
      </c>
      <c r="AB32" s="83">
        <f t="shared" si="8"/>
        <v>20.635941200291128</v>
      </c>
      <c r="AC32" s="83">
        <f t="shared" si="0"/>
        <v>23.321337206081306</v>
      </c>
      <c r="AD32" s="83">
        <f t="shared" si="1"/>
        <v>26.279393311757598</v>
      </c>
      <c r="AE32" s="83">
        <f t="shared" si="2"/>
        <v>28.221782734208482</v>
      </c>
      <c r="AF32" s="203">
        <f t="shared" si="3"/>
        <v>24.948982265317074</v>
      </c>
      <c r="AG32" s="203">
        <f t="shared" si="4"/>
        <v>20.027619771081586</v>
      </c>
      <c r="AH32" s="83">
        <f t="shared" si="5"/>
        <v>13.246453551311149</v>
      </c>
      <c r="AI32" s="83">
        <f t="shared" si="6"/>
        <v>7.3576573025638963</v>
      </c>
      <c r="AJ32" s="83">
        <f t="shared" si="7"/>
        <v>4.6246872518651871</v>
      </c>
      <c r="AK32" s="83">
        <f t="shared" si="7"/>
        <v>32.865297652873835</v>
      </c>
      <c r="AL32" s="83">
        <f t="shared" si="7"/>
        <v>57.702640778098726</v>
      </c>
      <c r="AM32" s="83">
        <f t="shared" si="7"/>
        <v>75.730404887125047</v>
      </c>
      <c r="AN32" s="83">
        <f t="shared" si="7"/>
        <v>87.13527129550971</v>
      </c>
      <c r="AO32" s="83">
        <f t="shared" si="7"/>
        <v>91.823727506787691</v>
      </c>
      <c r="AP32" s="86"/>
    </row>
    <row r="33" spans="1:42" ht="14.1" customHeight="1">
      <c r="A33" s="75" t="s">
        <v>50</v>
      </c>
      <c r="B33" s="28"/>
      <c r="C33" s="28"/>
      <c r="D33" s="28">
        <v>53.2474723204325</v>
      </c>
      <c r="E33" s="28">
        <v>80.738317161705197</v>
      </c>
      <c r="F33" s="28">
        <v>74.514495360096689</v>
      </c>
      <c r="G33" s="28">
        <v>74.255198775771476</v>
      </c>
      <c r="H33" s="28">
        <v>70.992339984454873</v>
      </c>
      <c r="I33" s="28">
        <v>64.192216204447689</v>
      </c>
      <c r="J33" s="28">
        <v>44.969698491782658</v>
      </c>
      <c r="K33" s="28">
        <v>34.949962186341629</v>
      </c>
      <c r="L33" s="31">
        <v>44.923855017259868</v>
      </c>
      <c r="M33" s="137">
        <v>44.739846907915826</v>
      </c>
      <c r="N33" s="137">
        <v>38.318500684314756</v>
      </c>
      <c r="O33" s="137">
        <v>38.733230972734631</v>
      </c>
      <c r="P33" s="192">
        <v>37.860262883800758</v>
      </c>
      <c r="Q33" s="212">
        <v>45.152005709560967</v>
      </c>
      <c r="R33" s="212">
        <v>51.802832107748607</v>
      </c>
      <c r="S33" s="212">
        <v>47.598395677507568</v>
      </c>
      <c r="T33" s="212">
        <v>72.943894991893089</v>
      </c>
      <c r="U33" s="212">
        <v>75.096949475786232</v>
      </c>
      <c r="V33" s="212">
        <v>84.219127848372054</v>
      </c>
      <c r="W33" s="212">
        <v>97.744542481673065</v>
      </c>
      <c r="X33" s="212">
        <v>114.72109920299684</v>
      </c>
      <c r="Y33" s="212">
        <v>94.794177102536395</v>
      </c>
      <c r="Z33" s="168" t="s">
        <v>176</v>
      </c>
      <c r="AB33" s="86">
        <f t="shared" si="8"/>
        <v>14.683128874453345</v>
      </c>
      <c r="AC33" s="86">
        <f t="shared" si="0"/>
        <v>14.186173256274344</v>
      </c>
      <c r="AD33" s="86">
        <f t="shared" si="1"/>
        <v>15.67907041988612</v>
      </c>
      <c r="AE33" s="86">
        <f t="shared" si="2"/>
        <v>14.343702498144538</v>
      </c>
      <c r="AF33" s="204">
        <f t="shared" si="3"/>
        <v>12.251844266405357</v>
      </c>
      <c r="AG33" s="204">
        <f t="shared" si="4"/>
        <v>8.4436344760759674</v>
      </c>
      <c r="AH33" s="86">
        <f t="shared" si="5"/>
        <v>5.6790015478342371</v>
      </c>
      <c r="AI33" s="86">
        <f t="shared" si="6"/>
        <v>4.3514959056790259</v>
      </c>
      <c r="AJ33" s="86">
        <f t="shared" si="7"/>
        <v>7.0476573270851928</v>
      </c>
      <c r="AK33" s="86">
        <f t="shared" si="7"/>
        <v>10.138548849374251</v>
      </c>
      <c r="AL33" s="86">
        <f t="shared" si="7"/>
        <v>14.264091627632206</v>
      </c>
      <c r="AM33" s="86">
        <f t="shared" si="7"/>
        <v>18.843323532873548</v>
      </c>
      <c r="AN33" s="86">
        <f t="shared" si="7"/>
        <v>22.357888664936873</v>
      </c>
      <c r="AO33" s="86">
        <f t="shared" si="7"/>
        <v>21.271963722826467</v>
      </c>
      <c r="AP33" s="86"/>
    </row>
    <row r="34" spans="1:42" ht="14.1" customHeight="1">
      <c r="A34" s="74" t="s">
        <v>57</v>
      </c>
      <c r="B34" s="30"/>
      <c r="C34" s="30"/>
      <c r="D34" s="30">
        <v>229.91661062899428</v>
      </c>
      <c r="E34" s="30">
        <v>217.1587890594198</v>
      </c>
      <c r="F34" s="30">
        <v>220.26136791137546</v>
      </c>
      <c r="G34" s="30">
        <v>238.2599898525151</v>
      </c>
      <c r="H34" s="30">
        <v>330.87064569857148</v>
      </c>
      <c r="I34" s="30">
        <v>245.81716075469438</v>
      </c>
      <c r="J34" s="30">
        <v>139.87892366945226</v>
      </c>
      <c r="K34" s="30">
        <v>102.62968557794724</v>
      </c>
      <c r="L34" s="87">
        <v>131.60389537027305</v>
      </c>
      <c r="M34" s="178">
        <v>141.40948483064355</v>
      </c>
      <c r="N34" s="178">
        <v>139.9274317124385</v>
      </c>
      <c r="O34" s="178">
        <v>133.3321611078689</v>
      </c>
      <c r="P34" s="191">
        <v>140.76432704966382</v>
      </c>
      <c r="Q34" s="211">
        <v>184.54496901693835</v>
      </c>
      <c r="R34" s="211">
        <v>249.72</v>
      </c>
      <c r="S34" s="211">
        <v>260.76804913848923</v>
      </c>
      <c r="T34" s="211">
        <v>245.92229304746084</v>
      </c>
      <c r="U34" s="211">
        <v>183.06320474660808</v>
      </c>
      <c r="V34" s="211">
        <v>185.10098988175568</v>
      </c>
      <c r="W34" s="211">
        <v>203.13800578263107</v>
      </c>
      <c r="X34" s="211">
        <v>285.42295255405463</v>
      </c>
      <c r="Y34" s="211">
        <v>288.04151605780078</v>
      </c>
      <c r="Z34" s="167" t="s">
        <v>177</v>
      </c>
      <c r="AB34" s="83">
        <f t="shared" si="8"/>
        <v>58.954416773167686</v>
      </c>
      <c r="AC34" s="83">
        <f t="shared" si="0"/>
        <v>56.72012637864772</v>
      </c>
      <c r="AD34" s="83">
        <f t="shared" si="1"/>
        <v>59.691853211582171</v>
      </c>
      <c r="AE34" s="83">
        <f t="shared" si="2"/>
        <v>61.122573124568873</v>
      </c>
      <c r="AF34" s="203">
        <f t="shared" si="3"/>
        <v>58.319936923712078</v>
      </c>
      <c r="AG34" s="203">
        <f t="shared" si="4"/>
        <v>50.799834006731331</v>
      </c>
      <c r="AH34" s="83">
        <f t="shared" si="5"/>
        <v>39.438743608931361</v>
      </c>
      <c r="AI34" s="83">
        <f t="shared" si="6"/>
        <v>41.531867982662632</v>
      </c>
      <c r="AJ34" s="83">
        <f t="shared" si="7"/>
        <v>49.741278492439804</v>
      </c>
      <c r="AK34" s="83">
        <f t="shared" si="7"/>
        <v>43.698121587860875</v>
      </c>
      <c r="AL34" s="83">
        <f t="shared" si="7"/>
        <v>39.408893805277998</v>
      </c>
      <c r="AM34" s="83">
        <f t="shared" si="7"/>
        <v>37.807155075007863</v>
      </c>
      <c r="AN34" s="83">
        <f t="shared" si="7"/>
        <v>42.624502761963285</v>
      </c>
      <c r="AO34" s="83">
        <f t="shared" si="7"/>
        <v>43.326331432020844</v>
      </c>
      <c r="AP34" s="86"/>
    </row>
    <row r="35" spans="1:42" ht="14.1" customHeight="1">
      <c r="A35" s="75" t="s">
        <v>34</v>
      </c>
      <c r="B35" s="28"/>
      <c r="C35" s="28"/>
      <c r="D35" s="28">
        <v>307.13647667391382</v>
      </c>
      <c r="E35" s="28">
        <v>381.02452423388888</v>
      </c>
      <c r="F35" s="28">
        <v>429.15136607282091</v>
      </c>
      <c r="G35" s="28">
        <v>464.70893354071546</v>
      </c>
      <c r="H35" s="28">
        <v>456.73113134347858</v>
      </c>
      <c r="I35" s="28">
        <v>399.13299614379082</v>
      </c>
      <c r="J35" s="28">
        <v>398.73695850848424</v>
      </c>
      <c r="K35" s="28">
        <v>393.67201938933448</v>
      </c>
      <c r="L35" s="31">
        <v>392.24401313916979</v>
      </c>
      <c r="M35" s="137">
        <v>390.58910409120756</v>
      </c>
      <c r="N35" s="137">
        <v>415.11292491089569</v>
      </c>
      <c r="O35" s="137">
        <v>422.55014079241909</v>
      </c>
      <c r="P35" s="192">
        <v>395.55565366437969</v>
      </c>
      <c r="Q35" s="212">
        <v>404.31600323998725</v>
      </c>
      <c r="R35" s="212">
        <v>395.81832046863036</v>
      </c>
      <c r="S35" s="212">
        <v>382.73072563495123</v>
      </c>
      <c r="T35" s="212">
        <v>369.46570509998986</v>
      </c>
      <c r="U35" s="212">
        <v>378.39416545345915</v>
      </c>
      <c r="V35" s="212">
        <v>393.79840133170853</v>
      </c>
      <c r="W35" s="212">
        <v>373.6874099575781</v>
      </c>
      <c r="X35" s="212">
        <v>352.71173665092931</v>
      </c>
      <c r="Y35" s="212">
        <v>348.59263101902383</v>
      </c>
      <c r="Z35" s="168" t="s">
        <v>190</v>
      </c>
      <c r="AB35" s="86">
        <f t="shared" si="8"/>
        <v>26.828925641908441</v>
      </c>
      <c r="AC35" s="86">
        <f t="shared" si="0"/>
        <v>29.330634803194716</v>
      </c>
      <c r="AD35" s="86">
        <f t="shared" si="1"/>
        <v>23.452553463679216</v>
      </c>
      <c r="AE35" s="86">
        <f t="shared" si="2"/>
        <v>21.617947315301485</v>
      </c>
      <c r="AF35" s="204">
        <f t="shared" si="3"/>
        <v>21.497916075591728</v>
      </c>
      <c r="AG35" s="204">
        <f t="shared" si="4"/>
        <v>14.760382695969856</v>
      </c>
      <c r="AH35" s="86">
        <f t="shared" si="5"/>
        <v>7.9321257277624735</v>
      </c>
      <c r="AI35" s="86">
        <f t="shared" si="6"/>
        <v>8.9162619582928588</v>
      </c>
      <c r="AJ35" s="86">
        <f t="shared" si="7"/>
        <v>10.672537162802518</v>
      </c>
      <c r="AK35" s="86">
        <f t="shared" si="7"/>
        <v>11.992932965753448</v>
      </c>
      <c r="AL35" s="86">
        <f t="shared" si="7"/>
        <v>11.837494146499575</v>
      </c>
      <c r="AM35" s="86">
        <f t="shared" si="7"/>
        <v>13.658754815124251</v>
      </c>
      <c r="AN35" s="86">
        <f t="shared" si="7"/>
        <v>15.504877670021727</v>
      </c>
      <c r="AO35" s="86">
        <f t="shared" si="7"/>
        <v>14.936745615867682</v>
      </c>
      <c r="AP35" s="86"/>
    </row>
    <row r="36" spans="1:42" ht="14.1" customHeight="1">
      <c r="A36" s="74" t="s">
        <v>167</v>
      </c>
      <c r="B36" s="30"/>
      <c r="C36" s="30"/>
      <c r="D36" s="30">
        <v>7.6327375955525356E-2</v>
      </c>
      <c r="E36" s="30">
        <v>-7.7700953402155006</v>
      </c>
      <c r="F36" s="30">
        <v>-2.1771692876543769</v>
      </c>
      <c r="G36" s="30">
        <v>22.315787759224577</v>
      </c>
      <c r="H36" s="30">
        <v>75.051789909390564</v>
      </c>
      <c r="I36" s="30">
        <v>86.142049330999527</v>
      </c>
      <c r="J36" s="30">
        <v>99.847785204687696</v>
      </c>
      <c r="K36" s="30">
        <v>117.88833003904126</v>
      </c>
      <c r="L36" s="87">
        <v>99.177013959343498</v>
      </c>
      <c r="M36" s="178">
        <v>101.8828295659894</v>
      </c>
      <c r="N36" s="178">
        <v>102.60152222849921</v>
      </c>
      <c r="O36" s="178">
        <v>148.78441914046348</v>
      </c>
      <c r="P36" s="191">
        <v>201.47724472977924</v>
      </c>
      <c r="Q36" s="211">
        <v>194.73512104278046</v>
      </c>
      <c r="R36" s="211">
        <v>197.14527579796547</v>
      </c>
      <c r="S36" s="211">
        <v>191.3413853812518</v>
      </c>
      <c r="T36" s="211">
        <v>192.89667367513894</v>
      </c>
      <c r="U36" s="211">
        <v>171.38060947540225</v>
      </c>
      <c r="V36" s="211">
        <v>161.56874799044311</v>
      </c>
      <c r="W36" s="211">
        <v>183.96943454023398</v>
      </c>
      <c r="X36" s="211">
        <v>180.94436153595416</v>
      </c>
      <c r="Y36" s="211">
        <v>175.37074075183529</v>
      </c>
      <c r="Z36" s="167" t="s">
        <v>179</v>
      </c>
      <c r="AB36" s="83">
        <f t="shared" si="8"/>
        <v>42.889946552300437</v>
      </c>
      <c r="AC36" s="83">
        <f t="shared" si="0"/>
        <v>44.905801779878928</v>
      </c>
      <c r="AD36" s="83">
        <f t="shared" si="1"/>
        <v>39.223885975887399</v>
      </c>
      <c r="AE36" s="83">
        <f t="shared" si="2"/>
        <v>32.052779794806938</v>
      </c>
      <c r="AF36" s="203">
        <f t="shared" si="3"/>
        <v>30.319872469811692</v>
      </c>
      <c r="AG36" s="203">
        <f t="shared" si="4"/>
        <v>35.344070673546177</v>
      </c>
      <c r="AH36" s="83">
        <f t="shared" si="5"/>
        <v>40.453884859033792</v>
      </c>
      <c r="AI36" s="83">
        <f t="shared" si="6"/>
        <v>41.208596509467938</v>
      </c>
      <c r="AJ36" s="83">
        <f t="shared" si="7"/>
        <v>40.726158569357906</v>
      </c>
      <c r="AK36" s="83">
        <f t="shared" si="7"/>
        <v>37.624610620869987</v>
      </c>
      <c r="AL36" s="83">
        <f t="shared" si="7"/>
        <v>30.137602537138029</v>
      </c>
      <c r="AM36" s="83">
        <f t="shared" si="7"/>
        <v>22.804974953195021</v>
      </c>
      <c r="AN36" s="83">
        <f t="shared" si="7"/>
        <v>13.403834236300426</v>
      </c>
      <c r="AO36" s="83">
        <f t="shared" si="7"/>
        <v>10.436180633304712</v>
      </c>
      <c r="AP36" s="86"/>
    </row>
    <row r="37" spans="1:42" ht="14.1" customHeight="1">
      <c r="A37" s="75" t="s">
        <v>35</v>
      </c>
      <c r="B37" s="28"/>
      <c r="C37" s="28"/>
      <c r="D37" s="28">
        <v>81.806003682261391</v>
      </c>
      <c r="E37" s="28">
        <v>45.238675196332359</v>
      </c>
      <c r="F37" s="28">
        <v>49.469013151215222</v>
      </c>
      <c r="G37" s="28">
        <v>49.264774053400053</v>
      </c>
      <c r="H37" s="28">
        <v>35.347851138556962</v>
      </c>
      <c r="I37" s="28">
        <v>23.568278715120506</v>
      </c>
      <c r="J37" s="28">
        <v>7.162615824846891</v>
      </c>
      <c r="K37" s="28">
        <v>16.39569761625383</v>
      </c>
      <c r="L37" s="31">
        <v>22.329295539438704</v>
      </c>
      <c r="M37" s="137">
        <v>51.910932229033065</v>
      </c>
      <c r="N37" s="137">
        <v>58.503276905070592</v>
      </c>
      <c r="O37" s="137">
        <v>78.029808089005627</v>
      </c>
      <c r="P37" s="192">
        <v>76.441448473174447</v>
      </c>
      <c r="Q37" s="212">
        <v>66.58611627278033</v>
      </c>
      <c r="R37" s="212">
        <v>47.856745829998189</v>
      </c>
      <c r="S37" s="212">
        <v>33.643435552828912</v>
      </c>
      <c r="T37" s="212">
        <v>24.75259660351842</v>
      </c>
      <c r="U37" s="212">
        <v>16.732488466960039</v>
      </c>
      <c r="V37" s="212">
        <v>-59.679363837414471</v>
      </c>
      <c r="W37" s="212">
        <v>-59.834855308145961</v>
      </c>
      <c r="X37" s="212">
        <v>-63.9104869058867</v>
      </c>
      <c r="Y37" s="212">
        <v>-73.040364464079104</v>
      </c>
      <c r="Z37" s="168" t="s">
        <v>180</v>
      </c>
      <c r="AB37" s="86">
        <f t="shared" si="8"/>
        <v>13.733053230480584</v>
      </c>
      <c r="AC37" s="86">
        <f t="shared" si="0"/>
        <v>17.288565947802518</v>
      </c>
      <c r="AD37" s="86">
        <f t="shared" si="1"/>
        <v>14.958293270083439</v>
      </c>
      <c r="AE37" s="86">
        <f t="shared" si="2"/>
        <v>18.237406559350767</v>
      </c>
      <c r="AF37" s="204">
        <f t="shared" si="3"/>
        <v>20.934650091546693</v>
      </c>
      <c r="AG37" s="204">
        <f t="shared" si="4"/>
        <v>22.666784313484715</v>
      </c>
      <c r="AH37" s="86">
        <f t="shared" si="5"/>
        <v>22.011559700445794</v>
      </c>
      <c r="AI37" s="86">
        <f t="shared" si="6"/>
        <v>20.802540879920777</v>
      </c>
      <c r="AJ37" s="86">
        <f t="shared" si="7"/>
        <v>18.691743186480196</v>
      </c>
      <c r="AK37" s="86">
        <f t="shared" si="7"/>
        <v>18.651328284395451</v>
      </c>
      <c r="AL37" s="86">
        <f t="shared" si="7"/>
        <v>28.492367409617827</v>
      </c>
      <c r="AM37" s="86">
        <f t="shared" si="7"/>
        <v>38.248362578838488</v>
      </c>
      <c r="AN37" s="86">
        <f t="shared" si="7"/>
        <v>46.322017204498557</v>
      </c>
      <c r="AO37" s="86">
        <f t="shared" si="7"/>
        <v>52.056834957803972</v>
      </c>
      <c r="AP37" s="86"/>
    </row>
    <row r="38" spans="1:42" ht="14.1" customHeight="1">
      <c r="A38" s="74" t="s">
        <v>36</v>
      </c>
      <c r="B38" s="30"/>
      <c r="C38" s="30"/>
      <c r="D38" s="30">
        <v>286.33245544675003</v>
      </c>
      <c r="E38" s="30">
        <v>26.971881774380286</v>
      </c>
      <c r="F38" s="30">
        <v>341.52807775620153</v>
      </c>
      <c r="G38" s="30">
        <v>353.45518204657395</v>
      </c>
      <c r="H38" s="30">
        <v>449.59283843615816</v>
      </c>
      <c r="I38" s="30">
        <v>418.16531370838874</v>
      </c>
      <c r="J38" s="30">
        <v>146.8116427419026</v>
      </c>
      <c r="K38" s="30">
        <v>166.09481423530877</v>
      </c>
      <c r="L38" s="87">
        <v>134.92421967879284</v>
      </c>
      <c r="M38" s="178">
        <v>130.31306556580984</v>
      </c>
      <c r="N38" s="178">
        <v>104.2974920571415</v>
      </c>
      <c r="O38" s="178">
        <v>78.342732589796185</v>
      </c>
      <c r="P38" s="191">
        <v>64.601496486424992</v>
      </c>
      <c r="Q38" s="211">
        <v>68.722924239562033</v>
      </c>
      <c r="R38" s="211">
        <v>84.34</v>
      </c>
      <c r="S38" s="211">
        <v>47.089068377685905</v>
      </c>
      <c r="T38" s="211">
        <v>71.238000325502455</v>
      </c>
      <c r="U38" s="211">
        <v>64.111513589104788</v>
      </c>
      <c r="V38" s="211">
        <v>35.132196600852609</v>
      </c>
      <c r="W38" s="211">
        <v>114.28889057506595</v>
      </c>
      <c r="X38" s="211">
        <v>135.08404492343954</v>
      </c>
      <c r="Y38" s="211">
        <v>97.977417487111651</v>
      </c>
      <c r="Z38" s="167" t="s">
        <v>181</v>
      </c>
      <c r="AB38" s="83">
        <f t="shared" si="8"/>
        <v>135.99235668961722</v>
      </c>
      <c r="AC38" s="83">
        <f t="shared" si="0"/>
        <v>124.39582433978781</v>
      </c>
      <c r="AD38" s="83">
        <f t="shared" si="1"/>
        <v>130.7759201494118</v>
      </c>
      <c r="AE38" s="83">
        <f t="shared" si="2"/>
        <v>126.66625208417854</v>
      </c>
      <c r="AF38" s="203">
        <f t="shared" si="3"/>
        <v>121.44673898544632</v>
      </c>
      <c r="AG38" s="203">
        <f t="shared" si="4"/>
        <v>103.07696883933795</v>
      </c>
      <c r="AH38" s="83">
        <f t="shared" si="5"/>
        <v>62.417532058932366</v>
      </c>
      <c r="AI38" s="83">
        <f t="shared" si="6"/>
        <v>33.93450125854865</v>
      </c>
      <c r="AJ38" s="83">
        <f t="shared" si="7"/>
        <v>31.128813222928631</v>
      </c>
      <c r="AK38" s="83">
        <f t="shared" si="7"/>
        <v>23.0281246857596</v>
      </c>
      <c r="AL38" s="83">
        <f t="shared" si="7"/>
        <v>19.603578855999078</v>
      </c>
      <c r="AM38" s="83">
        <f t="shared" si="7"/>
        <v>17.68067785710981</v>
      </c>
      <c r="AN38" s="83">
        <f t="shared" si="7"/>
        <v>21.375064201065577</v>
      </c>
      <c r="AO38" s="83">
        <f t="shared" si="7"/>
        <v>23.731226388743437</v>
      </c>
      <c r="AP38" s="86"/>
    </row>
    <row r="39" spans="1:42" ht="14.1" customHeight="1">
      <c r="A39" s="75" t="s">
        <v>37</v>
      </c>
      <c r="B39" s="28"/>
      <c r="C39" s="28"/>
      <c r="D39" s="28">
        <v>71.897110966949427</v>
      </c>
      <c r="E39" s="28">
        <v>82.984553561410777</v>
      </c>
      <c r="F39" s="28">
        <v>91.982783770259005</v>
      </c>
      <c r="G39" s="28">
        <v>84.642385002001532</v>
      </c>
      <c r="H39" s="28">
        <v>74.277144580552161</v>
      </c>
      <c r="I39" s="28">
        <v>63.45184346815762</v>
      </c>
      <c r="J39" s="28">
        <v>57.361551828726057</v>
      </c>
      <c r="K39" s="28">
        <v>56.536498265635736</v>
      </c>
      <c r="L39" s="31">
        <v>61.584092632661246</v>
      </c>
      <c r="M39" s="137">
        <v>79.869788790757326</v>
      </c>
      <c r="N39" s="137">
        <v>81.591030286061624</v>
      </c>
      <c r="O39" s="137">
        <v>94.739658021130083</v>
      </c>
      <c r="P39" s="192">
        <v>91.212980770631077</v>
      </c>
      <c r="Q39" s="212">
        <v>69.545994726617764</v>
      </c>
      <c r="R39" s="212">
        <v>49.710124289221227</v>
      </c>
      <c r="S39" s="212">
        <v>14.30122746549565</v>
      </c>
      <c r="T39" s="212">
        <v>-0.81983524070792757</v>
      </c>
      <c r="U39" s="212">
        <v>-6.0681431674876549</v>
      </c>
      <c r="V39" s="212">
        <v>-126.79562201261328</v>
      </c>
      <c r="W39" s="212">
        <v>-129.49638973933139</v>
      </c>
      <c r="X39" s="212">
        <v>-132.93274314245411</v>
      </c>
      <c r="Y39" s="212">
        <v>-137.11762699043751</v>
      </c>
      <c r="Z39" s="168" t="s">
        <v>182</v>
      </c>
      <c r="AB39" s="86">
        <f t="shared" si="8"/>
        <v>11.869110089880351</v>
      </c>
      <c r="AC39" s="86">
        <f t="shared" si="0"/>
        <v>10.292555854285073</v>
      </c>
      <c r="AD39" s="86">
        <f t="shared" si="1"/>
        <v>10.955736535861718</v>
      </c>
      <c r="AE39" s="86">
        <f t="shared" si="2"/>
        <v>11.961451509447675</v>
      </c>
      <c r="AF39" s="204">
        <f t="shared" si="3"/>
        <v>11.884471209484882</v>
      </c>
      <c r="AG39" s="204">
        <f t="shared" si="4"/>
        <v>11.321062152733386</v>
      </c>
      <c r="AH39" s="86">
        <f t="shared" si="5"/>
        <v>13.03440652734804</v>
      </c>
      <c r="AI39" s="86">
        <f t="shared" si="6"/>
        <v>17.746595811345795</v>
      </c>
      <c r="AJ39" s="86">
        <f t="shared" si="7"/>
        <v>23.916121844671366</v>
      </c>
      <c r="AK39" s="86">
        <f t="shared" si="7"/>
        <v>31.428678816646169</v>
      </c>
      <c r="AL39" s="86">
        <f t="shared" si="7"/>
        <v>51.659450905391125</v>
      </c>
      <c r="AM39" s="86">
        <f t="shared" si="7"/>
        <v>63.669680063949428</v>
      </c>
      <c r="AN39" s="86">
        <f t="shared" si="7"/>
        <v>73.248786097109843</v>
      </c>
      <c r="AO39" s="86">
        <f t="shared" si="7"/>
        <v>80.591673733681972</v>
      </c>
      <c r="AP39" s="86"/>
    </row>
    <row r="40" spans="1:42" ht="14.1" customHeight="1">
      <c r="A40" s="74" t="s">
        <v>38</v>
      </c>
      <c r="B40" s="30"/>
      <c r="C40" s="30"/>
      <c r="D40" s="30">
        <v>26.92131449921402</v>
      </c>
      <c r="E40" s="30">
        <v>22.835566518398451</v>
      </c>
      <c r="F40" s="30">
        <v>21.020773593675255</v>
      </c>
      <c r="G40" s="30">
        <v>15.459382304101071</v>
      </c>
      <c r="H40" s="30">
        <v>-0.25853212363844724</v>
      </c>
      <c r="I40" s="30">
        <v>6.0593820556617848</v>
      </c>
      <c r="J40" s="30">
        <v>0.80945829881611775</v>
      </c>
      <c r="K40" s="30">
        <v>-11.47042313130421</v>
      </c>
      <c r="L40" s="87">
        <v>-8.1278917431262592</v>
      </c>
      <c r="M40" s="178">
        <v>-1.2724952397502565</v>
      </c>
      <c r="N40" s="178">
        <v>1.7347537806560498</v>
      </c>
      <c r="O40" s="178">
        <v>6.1776194363533516</v>
      </c>
      <c r="P40" s="191">
        <v>12.624414630537153</v>
      </c>
      <c r="Q40" s="211">
        <v>15.850801866438809</v>
      </c>
      <c r="R40" s="211">
        <v>59.078430103141258</v>
      </c>
      <c r="S40" s="211">
        <v>58.737808125196047</v>
      </c>
      <c r="T40" s="211">
        <v>59.880021942266517</v>
      </c>
      <c r="U40" s="211">
        <v>64.909170157072055</v>
      </c>
      <c r="V40" s="211">
        <v>67.001929009402232</v>
      </c>
      <c r="W40" s="211">
        <v>72.099081320309224</v>
      </c>
      <c r="X40" s="211">
        <v>46.821253100667363</v>
      </c>
      <c r="Y40" s="211">
        <v>45.129433405047976</v>
      </c>
      <c r="Z40" s="167" t="s">
        <v>183</v>
      </c>
      <c r="AB40" s="83">
        <f t="shared" si="8"/>
        <v>10.55281164638617</v>
      </c>
      <c r="AC40" s="83">
        <f t="shared" si="0"/>
        <v>11.489284580513957</v>
      </c>
      <c r="AD40" s="83">
        <f t="shared" si="1"/>
        <v>9.3318229492881493</v>
      </c>
      <c r="AE40" s="83">
        <f t="shared" si="2"/>
        <v>7.332869299442736</v>
      </c>
      <c r="AF40" s="203">
        <f t="shared" si="3"/>
        <v>6.3253062238661633</v>
      </c>
      <c r="AG40" s="203">
        <f t="shared" si="4"/>
        <v>6.372276571346692</v>
      </c>
      <c r="AH40" s="83">
        <f t="shared" si="5"/>
        <v>12.622886316578017</v>
      </c>
      <c r="AI40" s="83">
        <f t="shared" si="6"/>
        <v>18.68485945133774</v>
      </c>
      <c r="AJ40" s="83">
        <f t="shared" si="7"/>
        <v>23.946469647896258</v>
      </c>
      <c r="AK40" s="83">
        <f t="shared" si="7"/>
        <v>26.953675420832401</v>
      </c>
      <c r="AL40" s="83">
        <f t="shared" si="7"/>
        <v>27.449226486284299</v>
      </c>
      <c r="AM40" s="83">
        <f t="shared" si="7"/>
        <v>26.170004486912738</v>
      </c>
      <c r="AN40" s="83">
        <f t="shared" si="7"/>
        <v>20.860264594817178</v>
      </c>
      <c r="AO40" s="83">
        <f t="shared" si="7"/>
        <v>16.085406892268033</v>
      </c>
      <c r="AP40" s="86"/>
    </row>
    <row r="41" spans="1:42" ht="14.1" customHeight="1">
      <c r="A41" s="75" t="s">
        <v>66</v>
      </c>
      <c r="B41" s="28"/>
      <c r="C41" s="28"/>
      <c r="D41" s="28">
        <v>116.65006902212669</v>
      </c>
      <c r="E41" s="28">
        <v>107.83544984756782</v>
      </c>
      <c r="F41" s="28">
        <v>76.868095994807689</v>
      </c>
      <c r="G41" s="28">
        <v>66.745700180423668</v>
      </c>
      <c r="H41" s="28">
        <v>67.951838999827402</v>
      </c>
      <c r="I41" s="28">
        <v>62.742733137556364</v>
      </c>
      <c r="J41" s="28">
        <v>54.94785341364954</v>
      </c>
      <c r="K41" s="28">
        <v>55.381389289237084</v>
      </c>
      <c r="L41" s="31">
        <v>57.97627046617464</v>
      </c>
      <c r="M41" s="137">
        <v>58.125519331381703</v>
      </c>
      <c r="N41" s="137">
        <v>66.556798184428459</v>
      </c>
      <c r="O41" s="137">
        <v>91.314977973021556</v>
      </c>
      <c r="P41" s="192">
        <v>115.0031376597431</v>
      </c>
      <c r="Q41" s="212">
        <v>116.60083241807237</v>
      </c>
      <c r="R41" s="212">
        <v>110.6708636494072</v>
      </c>
      <c r="S41" s="212">
        <v>110.78793641255157</v>
      </c>
      <c r="T41" s="212">
        <v>110.55751898065644</v>
      </c>
      <c r="U41" s="212">
        <v>106.288311483746</v>
      </c>
      <c r="V41" s="212">
        <v>116.12720473234592</v>
      </c>
      <c r="W41" s="212">
        <v>111.24901238077369</v>
      </c>
      <c r="X41" s="212">
        <v>119.34096146354831</v>
      </c>
      <c r="Y41" s="212">
        <v>108.13405424390896</v>
      </c>
      <c r="Z41" s="168" t="s">
        <v>184</v>
      </c>
      <c r="AB41" s="86">
        <f t="shared" si="8"/>
        <v>11.772803252516109</v>
      </c>
      <c r="AC41" s="86">
        <f t="shared" si="0"/>
        <v>16.757227791935286</v>
      </c>
      <c r="AD41" s="86">
        <f t="shared" si="1"/>
        <v>10.023178037737317</v>
      </c>
      <c r="AE41" s="86">
        <f t="shared" si="2"/>
        <v>8.0263645694509442</v>
      </c>
      <c r="AF41" s="204">
        <f t="shared" si="3"/>
        <v>13.393774381135188</v>
      </c>
      <c r="AG41" s="204">
        <f t="shared" si="4"/>
        <v>19.787708557781869</v>
      </c>
      <c r="AH41" s="86">
        <f t="shared" si="5"/>
        <v>23.572332298235089</v>
      </c>
      <c r="AI41" s="86">
        <f t="shared" si="6"/>
        <v>25.138991742792438</v>
      </c>
      <c r="AJ41" s="86">
        <f t="shared" si="7"/>
        <v>23.830024094929549</v>
      </c>
      <c r="AK41" s="86">
        <f t="shared" si="7"/>
        <v>20.715860133733365</v>
      </c>
      <c r="AL41" s="86">
        <f t="shared" si="7"/>
        <v>16.922526951754907</v>
      </c>
      <c r="AM41" s="86">
        <f t="shared" si="7"/>
        <v>10.631908523499842</v>
      </c>
      <c r="AN41" s="86">
        <f t="shared" si="7"/>
        <v>4.8701540155100629</v>
      </c>
      <c r="AO41" s="86">
        <f t="shared" si="7"/>
        <v>3.4336405807616557</v>
      </c>
      <c r="AP41" s="86"/>
    </row>
    <row r="42" spans="1:42" ht="14.1" customHeight="1">
      <c r="A42" s="74" t="s">
        <v>51</v>
      </c>
      <c r="B42" s="30"/>
      <c r="C42" s="30"/>
      <c r="D42" s="30">
        <v>-13.148917363188914</v>
      </c>
      <c r="E42" s="30">
        <v>-22.23259109629031</v>
      </c>
      <c r="F42" s="30">
        <v>-22.612315750849309</v>
      </c>
      <c r="G42" s="30">
        <v>-20.204716788718144</v>
      </c>
      <c r="H42" s="30">
        <v>-22.524982499811824</v>
      </c>
      <c r="I42" s="30">
        <v>-21.811947598749885</v>
      </c>
      <c r="J42" s="30">
        <v>-28.960365454178778</v>
      </c>
      <c r="K42" s="30">
        <v>-34.416712797687815</v>
      </c>
      <c r="L42" s="87">
        <v>-48.468133876582662</v>
      </c>
      <c r="M42" s="178">
        <v>-58.378012702959026</v>
      </c>
      <c r="N42" s="178">
        <v>-69.564458110374773</v>
      </c>
      <c r="O42" s="178">
        <v>-79.863889895099447</v>
      </c>
      <c r="P42" s="191">
        <v>-85.781879216733785</v>
      </c>
      <c r="Q42" s="211">
        <v>-88.277892715288715</v>
      </c>
      <c r="R42" s="211">
        <v>-84.949012962506202</v>
      </c>
      <c r="S42" s="211">
        <v>-115.01887990917868</v>
      </c>
      <c r="T42" s="211">
        <v>-98.123873648108841</v>
      </c>
      <c r="U42" s="211"/>
      <c r="V42" s="211"/>
      <c r="W42" s="211"/>
      <c r="X42" s="211"/>
      <c r="Y42" s="211"/>
      <c r="Z42" s="167" t="s">
        <v>185</v>
      </c>
      <c r="AB42" s="83">
        <f t="shared" si="8"/>
        <v>7.2208249824683701</v>
      </c>
      <c r="AC42" s="83">
        <f t="shared" si="0"/>
        <v>10.687050119704898</v>
      </c>
      <c r="AD42" s="83">
        <f t="shared" si="1"/>
        <v>14.331666737411144</v>
      </c>
      <c r="AE42" s="83">
        <f t="shared" si="2"/>
        <v>18.710456079002249</v>
      </c>
      <c r="AF42" s="203">
        <f t="shared" si="3"/>
        <v>21.413764866260326</v>
      </c>
      <c r="AG42" s="203">
        <f t="shared" si="4"/>
        <v>22.568399041344481</v>
      </c>
      <c r="AH42" s="83">
        <f t="shared" si="5"/>
        <v>21.640196046984471</v>
      </c>
      <c r="AI42" s="83">
        <f t="shared" si="6"/>
        <v>21.449694044965536</v>
      </c>
      <c r="AJ42" s="83">
        <f t="shared" si="7"/>
        <v>18.861956169240738</v>
      </c>
      <c r="AK42" s="83">
        <f t="shared" si="7"/>
        <v>14.993424219313219</v>
      </c>
      <c r="AL42" s="83">
        <f t="shared" si="7"/>
        <v>11.805893977296321</v>
      </c>
      <c r="AM42" s="83">
        <f t="shared" si="7"/>
        <v>10.156714366793139</v>
      </c>
      <c r="AN42" s="83">
        <f t="shared" si="7"/>
        <v>9.7125369249940992</v>
      </c>
      <c r="AO42" s="83">
        <f t="shared" si="7"/>
        <v>9.7128552706244129</v>
      </c>
      <c r="AP42" s="86"/>
    </row>
    <row r="43" spans="1:42" ht="14.1" customHeight="1">
      <c r="A43" s="75" t="s">
        <v>52</v>
      </c>
      <c r="B43" s="28"/>
      <c r="C43" s="28"/>
      <c r="D43" s="28">
        <v>132.80391684245129</v>
      </c>
      <c r="E43" s="28">
        <v>158.66416251281058</v>
      </c>
      <c r="F43" s="28">
        <v>133.38494191883626</v>
      </c>
      <c r="G43" s="28">
        <v>132.08190785140948</v>
      </c>
      <c r="H43" s="28">
        <v>120.3283962552987</v>
      </c>
      <c r="I43" s="28">
        <v>94.972579165344371</v>
      </c>
      <c r="J43" s="28">
        <v>77.113773581167791</v>
      </c>
      <c r="K43" s="28">
        <v>77.761566820048429</v>
      </c>
      <c r="L43" s="31">
        <v>92.345365563310793</v>
      </c>
      <c r="M43" s="137">
        <v>111.31095173686111</v>
      </c>
      <c r="N43" s="137">
        <v>126.11016089789757</v>
      </c>
      <c r="O43" s="137">
        <v>151.82405742879203</v>
      </c>
      <c r="P43" s="192">
        <v>182.96234906622638</v>
      </c>
      <c r="Q43" s="212">
        <v>271.10237774170605</v>
      </c>
      <c r="R43" s="212">
        <v>288.89999999999998</v>
      </c>
      <c r="S43" s="212">
        <v>316.77956285373637</v>
      </c>
      <c r="T43" s="212">
        <v>277.19719167491019</v>
      </c>
      <c r="U43" s="212">
        <v>262.30387704326432</v>
      </c>
      <c r="V43" s="212">
        <v>270.9297195855944</v>
      </c>
      <c r="W43" s="212">
        <v>273.8726806513647</v>
      </c>
      <c r="X43" s="212">
        <v>210.09665654014279</v>
      </c>
      <c r="Y43" s="212">
        <v>191.6985261011514</v>
      </c>
      <c r="Z43" s="168" t="s">
        <v>186</v>
      </c>
      <c r="AB43" s="86">
        <f t="shared" si="8"/>
        <v>25.283265426060456</v>
      </c>
      <c r="AC43" s="86">
        <f t="shared" si="0"/>
        <v>22.375908851407377</v>
      </c>
      <c r="AD43" s="86">
        <f t="shared" si="1"/>
        <v>21.706533256952007</v>
      </c>
      <c r="AE43" s="86">
        <f t="shared" si="2"/>
        <v>21.022522748550156</v>
      </c>
      <c r="AF43" s="204">
        <f t="shared" si="3"/>
        <v>25.98026346328917</v>
      </c>
      <c r="AG43" s="204">
        <f t="shared" si="4"/>
        <v>42.827862151945695</v>
      </c>
      <c r="AH43" s="86">
        <f t="shared" si="5"/>
        <v>61.005502287236524</v>
      </c>
      <c r="AI43" s="86">
        <f t="shared" si="6"/>
        <v>76.252044677154046</v>
      </c>
      <c r="AJ43" s="86">
        <f t="shared" si="7"/>
        <v>79.092339751391393</v>
      </c>
      <c r="AK43" s="86">
        <f t="shared" si="7"/>
        <v>75.173012462052881</v>
      </c>
      <c r="AL43" s="86">
        <f t="shared" si="7"/>
        <v>66.312116016363646</v>
      </c>
      <c r="AM43" s="86">
        <f t="shared" si="7"/>
        <v>53.139605138026312</v>
      </c>
      <c r="AN43" s="86">
        <f t="shared" si="7"/>
        <v>41.381495748112002</v>
      </c>
      <c r="AO43" s="86">
        <f t="shared" si="7"/>
        <v>35.799070133981687</v>
      </c>
      <c r="AP43" s="86"/>
    </row>
    <row r="44" spans="1:42" ht="14.1" customHeight="1">
      <c r="A44" s="74" t="s">
        <v>39</v>
      </c>
      <c r="B44" s="30"/>
      <c r="C44" s="30"/>
      <c r="D44" s="30">
        <v>142.66455760263625</v>
      </c>
      <c r="E44" s="30">
        <v>106.78785723986854</v>
      </c>
      <c r="F44" s="30">
        <v>84.652690120309288</v>
      </c>
      <c r="G44" s="30">
        <v>87.120621200923893</v>
      </c>
      <c r="H44" s="30">
        <v>92.679928616072587</v>
      </c>
      <c r="I44" s="30">
        <v>80.872811844781182</v>
      </c>
      <c r="J44" s="30">
        <v>58.121152809754285</v>
      </c>
      <c r="K44" s="30">
        <v>77.620420025982</v>
      </c>
      <c r="L44" s="87">
        <v>135.03431980263707</v>
      </c>
      <c r="M44" s="178">
        <v>145.46047009005193</v>
      </c>
      <c r="N44" s="178">
        <v>150.17302585682461</v>
      </c>
      <c r="O44" s="178">
        <v>169.60679279178683</v>
      </c>
      <c r="P44" s="191">
        <v>172.57805162183087</v>
      </c>
      <c r="Q44" s="211">
        <v>164.75145987185164</v>
      </c>
      <c r="R44" s="211">
        <v>153.86354998990453</v>
      </c>
      <c r="S44" s="211">
        <v>122.37470369936163</v>
      </c>
      <c r="T44" s="211">
        <v>135.49279238178116</v>
      </c>
      <c r="U44" s="211">
        <v>131.53193685825423</v>
      </c>
      <c r="V44" s="211">
        <v>135.14657698696666</v>
      </c>
      <c r="W44" s="211">
        <v>143.44496714527844</v>
      </c>
      <c r="X44" s="211">
        <v>145.45374497545092</v>
      </c>
      <c r="Y44" s="211">
        <v>142.09715875530847</v>
      </c>
      <c r="Z44" s="167" t="s">
        <v>187</v>
      </c>
      <c r="AB44" s="83">
        <f t="shared" si="8"/>
        <v>15.854607508988723</v>
      </c>
      <c r="AC44" s="83">
        <f t="shared" si="0"/>
        <v>25.108254598797398</v>
      </c>
      <c r="AD44" s="83">
        <f t="shared" si="1"/>
        <v>26.0092707893</v>
      </c>
      <c r="AE44" s="83">
        <f t="shared" si="2"/>
        <v>33.547543055530198</v>
      </c>
      <c r="AF44" s="203">
        <f t="shared" si="3"/>
        <v>37.643772566561736</v>
      </c>
      <c r="AG44" s="203">
        <f t="shared" si="4"/>
        <v>37.89301200720783</v>
      </c>
      <c r="AH44" s="83">
        <f t="shared" si="5"/>
        <v>35.162046346220805</v>
      </c>
      <c r="AI44" s="83">
        <f t="shared" si="6"/>
        <v>29.351781486579533</v>
      </c>
      <c r="AJ44" s="83">
        <f t="shared" si="7"/>
        <v>20.051999708608605</v>
      </c>
      <c r="AK44" s="83">
        <f t="shared" si="7"/>
        <v>14.107865730011246</v>
      </c>
      <c r="AL44" s="83">
        <f t="shared" si="7"/>
        <v>14.096640011578287</v>
      </c>
      <c r="AM44" s="83">
        <f t="shared" si="7"/>
        <v>14.298190306055634</v>
      </c>
      <c r="AN44" s="83">
        <f t="shared" si="7"/>
        <v>14.220404749277426</v>
      </c>
      <c r="AO44" s="83">
        <f t="shared" si="7"/>
        <v>11.590565908928507</v>
      </c>
      <c r="AP44" s="86"/>
    </row>
    <row r="45" spans="1:42" s="69" customFormat="1" ht="14.1" customHeight="1">
      <c r="A45" s="80" t="s">
        <v>24</v>
      </c>
      <c r="B45" s="81"/>
      <c r="C45" s="81"/>
      <c r="D45" s="78">
        <f t="shared" ref="D45:S45" si="9">MIN(D24:D44)</f>
        <v>-48.134291267138863</v>
      </c>
      <c r="E45" s="78">
        <f t="shared" si="9"/>
        <v>-66.902526819222345</v>
      </c>
      <c r="F45" s="78">
        <f t="shared" si="9"/>
        <v>-36.567299868509792</v>
      </c>
      <c r="G45" s="78">
        <f t="shared" si="9"/>
        <v>-42.956280853435572</v>
      </c>
      <c r="H45" s="78">
        <f t="shared" si="9"/>
        <v>-58.670980253223924</v>
      </c>
      <c r="I45" s="78">
        <f t="shared" si="9"/>
        <v>-66.996323003736123</v>
      </c>
      <c r="J45" s="79">
        <f t="shared" si="9"/>
        <v>-75.190065696717355</v>
      </c>
      <c r="K45" s="78">
        <f t="shared" si="9"/>
        <v>-82.801853509970925</v>
      </c>
      <c r="L45" s="79">
        <f t="shared" si="9"/>
        <v>-105.65999509102811</v>
      </c>
      <c r="M45" s="79">
        <f t="shared" si="9"/>
        <v>-129.71658554451272</v>
      </c>
      <c r="N45" s="79">
        <f t="shared" si="9"/>
        <v>-142.23452501949743</v>
      </c>
      <c r="O45" s="79">
        <f t="shared" si="9"/>
        <v>-142.6684942605757</v>
      </c>
      <c r="P45" s="197">
        <f t="shared" si="9"/>
        <v>-131.27420565994538</v>
      </c>
      <c r="Q45" s="213">
        <f t="shared" si="9"/>
        <v>-108.60232047173442</v>
      </c>
      <c r="R45" s="213">
        <f t="shared" si="9"/>
        <v>-254.7</v>
      </c>
      <c r="S45" s="213">
        <f t="shared" si="9"/>
        <v>-262.45676767685751</v>
      </c>
      <c r="T45" s="213">
        <f>MIN(T24:T44)</f>
        <v>-274.24480797400508</v>
      </c>
      <c r="U45" s="213">
        <f>MIN(U24:U44)</f>
        <v>-285.28307879624094</v>
      </c>
      <c r="V45" s="213">
        <f t="shared" ref="V45:W45" si="10">MIN(V24:V44)</f>
        <v>-288.29603106577741</v>
      </c>
      <c r="W45" s="213">
        <f t="shared" si="10"/>
        <v>-280.10543848574537</v>
      </c>
      <c r="X45" s="213">
        <f t="shared" ref="X45:Y45" si="11">MIN(X24:X44)</f>
        <v>-244.63157394070075</v>
      </c>
      <c r="Y45" s="213">
        <f t="shared" si="11"/>
        <v>-254.56697920357993</v>
      </c>
      <c r="Z45" s="169" t="s">
        <v>24</v>
      </c>
      <c r="AB45" s="84">
        <f t="shared" si="8"/>
        <v>15.693893688382611</v>
      </c>
      <c r="AC45" s="84">
        <f t="shared" si="0"/>
        <v>21.586003815846162</v>
      </c>
      <c r="AD45" s="84">
        <f t="shared" si="1"/>
        <v>27.466876980213492</v>
      </c>
      <c r="AE45" s="84">
        <f t="shared" si="2"/>
        <v>33.378927735026174</v>
      </c>
      <c r="AF45" s="206">
        <f t="shared" si="3"/>
        <v>32.493830225847546</v>
      </c>
      <c r="AG45" s="206">
        <f t="shared" si="4"/>
        <v>26.773383388145696</v>
      </c>
      <c r="AH45" s="217">
        <f t="shared" si="5"/>
        <v>36.134325271134422</v>
      </c>
      <c r="AI45" s="217">
        <f t="shared" si="6"/>
        <v>46.019161018137908</v>
      </c>
      <c r="AJ45" s="217">
        <f t="shared" si="7"/>
        <v>60.218741817684894</v>
      </c>
      <c r="AK45" s="217">
        <f t="shared" si="7"/>
        <v>68.389668449868921</v>
      </c>
      <c r="AL45" s="217">
        <f t="shared" si="7"/>
        <v>71.048455455661525</v>
      </c>
      <c r="AM45" s="217">
        <f t="shared" si="7"/>
        <v>68.633344470479756</v>
      </c>
      <c r="AN45" s="217">
        <f t="shared" si="7"/>
        <v>59.826759021443863</v>
      </c>
      <c r="AO45" s="217">
        <f t="shared" si="7"/>
        <v>47.391142904647495</v>
      </c>
      <c r="AP45" s="86"/>
    </row>
    <row r="46" spans="1:42" s="128" customFormat="1" ht="14.1" customHeight="1">
      <c r="A46" s="159" t="s">
        <v>25</v>
      </c>
      <c r="B46" s="160"/>
      <c r="C46" s="160"/>
      <c r="D46" s="126">
        <f t="shared" ref="D46:Q46" si="12">MAX(D24:D44)</f>
        <v>307.13647667391382</v>
      </c>
      <c r="E46" s="126">
        <f t="shared" si="12"/>
        <v>381.02452423388888</v>
      </c>
      <c r="F46" s="126">
        <f t="shared" si="12"/>
        <v>429.15136607282091</v>
      </c>
      <c r="G46" s="126">
        <f t="shared" si="12"/>
        <v>464.70893354071546</v>
      </c>
      <c r="H46" s="126">
        <f t="shared" si="12"/>
        <v>456.73113134347858</v>
      </c>
      <c r="I46" s="126">
        <f t="shared" si="12"/>
        <v>418.16531370838874</v>
      </c>
      <c r="J46" s="127">
        <f t="shared" si="12"/>
        <v>398.73695850848424</v>
      </c>
      <c r="K46" s="126">
        <f t="shared" si="12"/>
        <v>393.67201938933448</v>
      </c>
      <c r="L46" s="127">
        <f t="shared" si="12"/>
        <v>392.24401313916979</v>
      </c>
      <c r="M46" s="127">
        <f t="shared" si="12"/>
        <v>390.58910409120756</v>
      </c>
      <c r="N46" s="127">
        <f t="shared" si="12"/>
        <v>415.11292491089569</v>
      </c>
      <c r="O46" s="127">
        <f t="shared" si="12"/>
        <v>422.55014079241909</v>
      </c>
      <c r="P46" s="198">
        <f t="shared" si="12"/>
        <v>395.55565366437969</v>
      </c>
      <c r="Q46" s="214">
        <f t="shared" si="12"/>
        <v>404.31600323998725</v>
      </c>
      <c r="R46" s="214">
        <f t="shared" ref="R46:U46" si="13">MAX(R24:R44)</f>
        <v>395.81832046863036</v>
      </c>
      <c r="S46" s="214">
        <f t="shared" si="13"/>
        <v>382.73072563495123</v>
      </c>
      <c r="T46" s="214">
        <f t="shared" si="13"/>
        <v>369.46570509998986</v>
      </c>
      <c r="U46" s="214">
        <f t="shared" si="13"/>
        <v>378.39416545345915</v>
      </c>
      <c r="V46" s="214">
        <f t="shared" ref="V46:W46" si="14">MAX(V24:V44)</f>
        <v>393.79840133170853</v>
      </c>
      <c r="W46" s="214">
        <f t="shared" si="14"/>
        <v>373.6874099575781</v>
      </c>
      <c r="X46" s="214">
        <f t="shared" ref="X46:Y46" si="15">MAX(X24:X44)</f>
        <v>352.71173665092931</v>
      </c>
      <c r="Y46" s="214">
        <f t="shared" si="15"/>
        <v>348.59263101902383</v>
      </c>
      <c r="Z46" s="170" t="s">
        <v>25</v>
      </c>
      <c r="AB46" s="129">
        <f t="shared" si="8"/>
        <v>25.384903674315787</v>
      </c>
      <c r="AC46" s="129">
        <f t="shared" si="0"/>
        <v>31.178561676968549</v>
      </c>
      <c r="AD46" s="129">
        <f t="shared" si="1"/>
        <v>22.760305021421441</v>
      </c>
      <c r="AE46" s="129">
        <f t="shared" si="2"/>
        <v>20.095361910133658</v>
      </c>
      <c r="AF46" s="206">
        <f t="shared" si="3"/>
        <v>20.64706955033218</v>
      </c>
      <c r="AG46" s="206">
        <f t="shared" si="4"/>
        <v>15.498041128016814</v>
      </c>
      <c r="AH46" s="217">
        <f t="shared" si="5"/>
        <v>9.8880403773064014</v>
      </c>
      <c r="AI46" s="217">
        <f t="shared" si="6"/>
        <v>8.9162619582928588</v>
      </c>
      <c r="AJ46" s="217">
        <f t="shared" si="7"/>
        <v>10.672537162802518</v>
      </c>
      <c r="AK46" s="217">
        <f t="shared" si="7"/>
        <v>11.992932965753448</v>
      </c>
      <c r="AL46" s="217">
        <f t="shared" si="7"/>
        <v>11.837494146499575</v>
      </c>
      <c r="AM46" s="217">
        <f t="shared" si="7"/>
        <v>13.658754815124251</v>
      </c>
      <c r="AN46" s="217">
        <f t="shared" si="7"/>
        <v>15.504877670021727</v>
      </c>
      <c r="AO46" s="217">
        <f t="shared" si="7"/>
        <v>14.936745615867682</v>
      </c>
      <c r="AP46" s="136"/>
    </row>
    <row r="47" spans="1:42" s="70" customFormat="1" ht="14.1" customHeight="1">
      <c r="A47" s="125" t="s">
        <v>163</v>
      </c>
      <c r="B47" s="160"/>
      <c r="C47" s="160"/>
      <c r="D47" s="126">
        <f t="shared" ref="D47:Q47" si="16">MEDIAN(D24:D44)</f>
        <v>120.7858741894787</v>
      </c>
      <c r="E47" s="126">
        <f t="shared" si="16"/>
        <v>107.83544984756782</v>
      </c>
      <c r="F47" s="126">
        <f t="shared" si="16"/>
        <v>109.63855410021348</v>
      </c>
      <c r="G47" s="126">
        <f t="shared" si="16"/>
        <v>104.96152405996891</v>
      </c>
      <c r="H47" s="126">
        <f t="shared" si="16"/>
        <v>92.679928616072587</v>
      </c>
      <c r="I47" s="126">
        <f t="shared" si="16"/>
        <v>82.079525631824325</v>
      </c>
      <c r="J47" s="127">
        <f t="shared" si="16"/>
        <v>77.113773581167791</v>
      </c>
      <c r="K47" s="126">
        <f t="shared" si="16"/>
        <v>68.224293133612193</v>
      </c>
      <c r="L47" s="127">
        <f t="shared" si="16"/>
        <v>79.086602797023104</v>
      </c>
      <c r="M47" s="127">
        <f t="shared" si="16"/>
        <v>101.8828295659894</v>
      </c>
      <c r="N47" s="127">
        <f t="shared" si="16"/>
        <v>94.830724057345833</v>
      </c>
      <c r="O47" s="127">
        <f t="shared" si="16"/>
        <v>94.195375320457472</v>
      </c>
      <c r="P47" s="198">
        <f t="shared" si="16"/>
        <v>96.111206776860016</v>
      </c>
      <c r="Q47" s="214">
        <f t="shared" si="16"/>
        <v>94.529798441390838</v>
      </c>
      <c r="R47" s="214">
        <f t="shared" ref="R47:U47" si="17">MEDIAN(R24:R44)</f>
        <v>90.721706170298603</v>
      </c>
      <c r="S47" s="214">
        <f t="shared" si="17"/>
        <v>70.75392706055888</v>
      </c>
      <c r="T47" s="214">
        <f t="shared" si="17"/>
        <v>72.943894991893089</v>
      </c>
      <c r="U47" s="214">
        <f t="shared" si="17"/>
        <v>82.611062244016466</v>
      </c>
      <c r="V47" s="214">
        <f t="shared" ref="V47:W47" si="18">MEDIAN(V24:V44)</f>
        <v>90.44145345020064</v>
      </c>
      <c r="W47" s="214">
        <f t="shared" si="18"/>
        <v>109.53248347949132</v>
      </c>
      <c r="X47" s="214">
        <f t="shared" ref="X47:Y47" si="19">MEDIAN(X24:X44)</f>
        <v>117.03103033327258</v>
      </c>
      <c r="Y47" s="214">
        <f t="shared" si="19"/>
        <v>96.385797294824016</v>
      </c>
      <c r="Z47" s="170" t="s">
        <v>163</v>
      </c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86"/>
    </row>
    <row r="48" spans="1:42" s="70" customFormat="1" ht="14.1" customHeight="1">
      <c r="A48" s="125" t="s">
        <v>164</v>
      </c>
      <c r="B48" s="160"/>
      <c r="C48" s="160"/>
      <c r="D48" s="126">
        <f t="shared" ref="D48:Q48" si="20">AVERAGE(D24:D44)</f>
        <v>115.30793244303666</v>
      </c>
      <c r="E48" s="126">
        <f t="shared" si="20"/>
        <v>107.16595127800697</v>
      </c>
      <c r="F48" s="126">
        <f t="shared" si="20"/>
        <v>123.36917151383324</v>
      </c>
      <c r="G48" s="126">
        <f t="shared" si="20"/>
        <v>124.66148115806962</v>
      </c>
      <c r="H48" s="126">
        <f t="shared" si="20"/>
        <v>130.94026106224061</v>
      </c>
      <c r="I48" s="126">
        <f t="shared" si="20"/>
        <v>114.17150916027376</v>
      </c>
      <c r="J48" s="127">
        <f t="shared" si="20"/>
        <v>98.180643677716247</v>
      </c>
      <c r="K48" s="126">
        <f t="shared" si="20"/>
        <v>82.825259521931713</v>
      </c>
      <c r="L48" s="127">
        <f t="shared" si="20"/>
        <v>85.712465000790758</v>
      </c>
      <c r="M48" s="127">
        <f t="shared" si="20"/>
        <v>90.428582950148353</v>
      </c>
      <c r="N48" s="127">
        <f t="shared" si="20"/>
        <v>89.613620003377065</v>
      </c>
      <c r="O48" s="127">
        <f t="shared" si="20"/>
        <v>98.519819907543265</v>
      </c>
      <c r="P48" s="198">
        <f t="shared" si="20"/>
        <v>101.32443138151736</v>
      </c>
      <c r="Q48" s="214">
        <f t="shared" si="20"/>
        <v>112.3550135198641</v>
      </c>
      <c r="R48" s="214">
        <f t="shared" ref="R48:U48" si="21">AVERAGE(R24:R44)</f>
        <v>98.451001888722047</v>
      </c>
      <c r="S48" s="214">
        <f t="shared" si="21"/>
        <v>90.326522970611151</v>
      </c>
      <c r="T48" s="214">
        <f t="shared" si="21"/>
        <v>88.323745685180242</v>
      </c>
      <c r="U48" s="214">
        <f t="shared" si="21"/>
        <v>84.069103817174792</v>
      </c>
      <c r="V48" s="214">
        <f t="shared" ref="V48:W48" si="22">AVERAGE(V24:V44)</f>
        <v>72.825596016444834</v>
      </c>
      <c r="W48" s="214">
        <f t="shared" si="22"/>
        <v>83.291792463786848</v>
      </c>
      <c r="X48" s="214">
        <f t="shared" ref="X48:Y48" si="23">AVERAGE(X24:X44)</f>
        <v>82.582313141606392</v>
      </c>
      <c r="Y48" s="214">
        <f t="shared" si="23"/>
        <v>76.407471891924615</v>
      </c>
      <c r="Z48" s="170" t="s">
        <v>164</v>
      </c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86"/>
    </row>
    <row r="49" spans="1:26" ht="14.1" customHeight="1">
      <c r="A49" s="34"/>
      <c r="B49" s="31"/>
      <c r="C49" s="31"/>
      <c r="D49" s="31"/>
      <c r="E49" s="31"/>
      <c r="F49" s="31"/>
      <c r="G49" s="31"/>
      <c r="Z49" s="171" t="s">
        <v>0</v>
      </c>
    </row>
    <row r="50" spans="1:26" ht="14.1" customHeight="1">
      <c r="A50" s="1" t="str">
        <f>+$A$1</f>
        <v>K9/I9</v>
      </c>
      <c r="B50" s="2" t="str">
        <f>+$B$1</f>
        <v>Comparatif des finances cantonales et communales</v>
      </c>
      <c r="C50" s="3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45190.410039351853</v>
      </c>
    </row>
    <row r="51" spans="1:26" ht="14.1" customHeight="1">
      <c r="A51" s="292" t="str">
        <f>$A$2</f>
        <v>Nettoverschuldungsquotient</v>
      </c>
      <c r="B51" s="292"/>
      <c r="C51" s="292"/>
      <c r="D51" s="292"/>
      <c r="E51" s="292"/>
      <c r="F51" s="298"/>
      <c r="G51" s="298"/>
      <c r="H51" s="298"/>
      <c r="I51" s="298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4.1" customHeight="1" thickBot="1">
      <c r="A52" s="293" t="str">
        <f>A$3</f>
        <v>Nettoschulden in % der Steuererträge</v>
      </c>
      <c r="B52" s="293"/>
      <c r="C52" s="293"/>
      <c r="D52" s="293"/>
      <c r="E52" s="293"/>
      <c r="F52" s="293"/>
      <c r="G52" s="293"/>
      <c r="H52" s="243"/>
      <c r="I52" s="243"/>
      <c r="J52" s="24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Gewichtung_Pondération!$E$11</f>
        <v>1</v>
      </c>
    </row>
    <row r="53" spans="1:26" ht="14.1" customHeight="1" thickTop="1">
      <c r="A53" s="292" t="str">
        <f>$A$4</f>
        <v>Taux d'endettement net</v>
      </c>
      <c r="B53" s="292"/>
      <c r="C53" s="292"/>
      <c r="D53" s="292"/>
      <c r="E53" s="292"/>
      <c r="F53" s="298"/>
      <c r="G53" s="298"/>
      <c r="H53" s="298"/>
      <c r="I53" s="29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26" ht="14.1" customHeight="1" thickBot="1">
      <c r="A54" s="293" t="str">
        <f>+A5</f>
        <v>Endettement net en % des revenus fiscaux</v>
      </c>
      <c r="B54" s="293"/>
      <c r="C54" s="293"/>
      <c r="D54" s="293"/>
      <c r="E54" s="293"/>
      <c r="F54" s="293"/>
      <c r="G54" s="293"/>
      <c r="H54" s="243"/>
      <c r="I54" s="243"/>
      <c r="J54" s="24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Gewichtung_Pondération!$E$11</f>
        <v>1</v>
      </c>
    </row>
    <row r="55" spans="1:26" ht="14.1" customHeight="1" thickTop="1">
      <c r="A55" s="34"/>
      <c r="B55" s="31"/>
      <c r="C55" s="31"/>
      <c r="D55" s="31"/>
      <c r="E55" s="31"/>
      <c r="F55" s="31"/>
      <c r="G55" s="3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62" t="s">
        <v>81</v>
      </c>
      <c r="M57" s="22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</row>
    <row r="58" spans="1:26" ht="14.1" customHeight="1">
      <c r="A58" s="23"/>
      <c r="B58" s="24"/>
      <c r="C58" s="25"/>
      <c r="D58" s="25"/>
      <c r="E58" s="25"/>
      <c r="F58" s="25"/>
      <c r="G58" s="25"/>
      <c r="I58" s="7"/>
      <c r="K58" s="8"/>
      <c r="L58" s="8"/>
      <c r="M58" s="8"/>
      <c r="N58" s="8"/>
      <c r="O58" s="8"/>
      <c r="P58" s="202"/>
      <c r="Q58" s="8"/>
      <c r="R58" s="8"/>
      <c r="S58" s="8"/>
      <c r="T58" s="8"/>
      <c r="U58" s="8"/>
      <c r="V58" s="8"/>
      <c r="W58" s="8"/>
      <c r="X58" s="8"/>
      <c r="Y58" s="8"/>
      <c r="Z58" s="166"/>
    </row>
    <row r="59" spans="1:26" ht="14.1" customHeight="1">
      <c r="A59" s="74" t="s">
        <v>28</v>
      </c>
      <c r="B59" s="30"/>
      <c r="C59" s="30"/>
      <c r="D59" s="30"/>
      <c r="E59" s="30"/>
      <c r="F59" s="30">
        <f t="shared" ref="F59:U74" si="24">SUM(D24:F24)/3</f>
        <v>117.72028471632696</v>
      </c>
      <c r="G59" s="30">
        <f t="shared" si="24"/>
        <v>122.75264472508832</v>
      </c>
      <c r="H59" s="30">
        <f t="shared" si="24"/>
        <v>129.72611609916564</v>
      </c>
      <c r="I59" s="30">
        <f t="shared" si="24"/>
        <v>127.18151912414719</v>
      </c>
      <c r="J59" s="30">
        <f t="shared" si="24"/>
        <v>117.54646343815701</v>
      </c>
      <c r="K59" s="30">
        <f t="shared" si="24"/>
        <v>109.40049469073772</v>
      </c>
      <c r="L59" s="30">
        <f t="shared" si="24"/>
        <v>104.6590319427753</v>
      </c>
      <c r="M59" s="30">
        <f t="shared" si="24"/>
        <v>104.21431637600091</v>
      </c>
      <c r="N59" s="87">
        <f t="shared" si="24"/>
        <v>101.07716492963455</v>
      </c>
      <c r="O59" s="201">
        <f t="shared" si="24"/>
        <v>101.59458752841515</v>
      </c>
      <c r="P59" s="191">
        <f t="shared" si="24"/>
        <v>101.72046480918711</v>
      </c>
      <c r="Q59" s="211">
        <f t="shared" si="24"/>
        <v>107.73581865369408</v>
      </c>
      <c r="R59" s="211">
        <f t="shared" si="24"/>
        <v>114.08103934378283</v>
      </c>
      <c r="S59" s="211">
        <f t="shared" si="24"/>
        <v>121.81640922973538</v>
      </c>
      <c r="T59" s="211">
        <f t="shared" si="24"/>
        <v>126.75675602342569</v>
      </c>
      <c r="U59" s="211">
        <f t="shared" si="24"/>
        <v>147.11541799352935</v>
      </c>
      <c r="V59" s="211">
        <f t="shared" ref="V59:Y79" si="25">SUM(T24:V24)/3</f>
        <v>170.86708407935316</v>
      </c>
      <c r="W59" s="211">
        <f t="shared" si="25"/>
        <v>206.50600540039406</v>
      </c>
      <c r="X59" s="211">
        <f t="shared" si="25"/>
        <v>218.93985485203413</v>
      </c>
      <c r="Y59" s="211">
        <f t="shared" si="25"/>
        <v>225.8064044478343</v>
      </c>
      <c r="Z59" s="167" t="s">
        <v>188</v>
      </c>
    </row>
    <row r="60" spans="1:26" ht="14.1" customHeight="1">
      <c r="A60" s="75" t="s">
        <v>29</v>
      </c>
      <c r="B60" s="28"/>
      <c r="C60" s="28"/>
      <c r="D60" s="28"/>
      <c r="E60" s="28"/>
      <c r="F60" s="28">
        <f t="shared" si="24"/>
        <v>201.77173707688689</v>
      </c>
      <c r="G60" s="28">
        <f t="shared" si="24"/>
        <v>214.76870045601518</v>
      </c>
      <c r="H60" s="28">
        <f t="shared" si="24"/>
        <v>198.72477382929023</v>
      </c>
      <c r="I60" s="28">
        <f t="shared" si="24"/>
        <v>180.46534824411353</v>
      </c>
      <c r="J60" s="28">
        <f t="shared" si="24"/>
        <v>160.44809262161263</v>
      </c>
      <c r="K60" s="28">
        <f t="shared" si="24"/>
        <v>147.11326022348635</v>
      </c>
      <c r="L60" s="28">
        <f t="shared" si="24"/>
        <v>137.11029586193695</v>
      </c>
      <c r="M60" s="28">
        <f t="shared" si="24"/>
        <v>125.39074671863779</v>
      </c>
      <c r="N60" s="31">
        <f t="shared" si="24"/>
        <v>103.90158713776661</v>
      </c>
      <c r="O60" s="200">
        <f t="shared" si="24"/>
        <v>84.879016056975175</v>
      </c>
      <c r="P60" s="192">
        <f t="shared" si="24"/>
        <v>72.457703703413628</v>
      </c>
      <c r="Q60" s="212">
        <f t="shared" si="24"/>
        <v>78.93564997550105</v>
      </c>
      <c r="R60" s="212">
        <f t="shared" si="24"/>
        <v>56.440046206912136</v>
      </c>
      <c r="S60" s="212">
        <f t="shared" si="24"/>
        <v>39.179416775883723</v>
      </c>
      <c r="T60" s="212">
        <f t="shared" si="24"/>
        <v>15.178266616713936</v>
      </c>
      <c r="U60" s="212">
        <f t="shared" si="24"/>
        <v>21.667687331653088</v>
      </c>
      <c r="V60" s="212">
        <f t="shared" si="25"/>
        <v>30.487166241053092</v>
      </c>
      <c r="W60" s="212">
        <f t="shared" si="25"/>
        <v>37.181131767701025</v>
      </c>
      <c r="X60" s="212">
        <f t="shared" si="25"/>
        <v>45.392029913173985</v>
      </c>
      <c r="Y60" s="212">
        <f t="shared" si="25"/>
        <v>48.870698273728642</v>
      </c>
      <c r="Z60" s="168" t="s">
        <v>168</v>
      </c>
    </row>
    <row r="61" spans="1:26" ht="14.1" customHeight="1">
      <c r="A61" s="74" t="s">
        <v>54</v>
      </c>
      <c r="B61" s="30"/>
      <c r="C61" s="30"/>
      <c r="D61" s="30"/>
      <c r="E61" s="30"/>
      <c r="F61" s="30">
        <f t="shared" si="24"/>
        <v>115.93029712576045</v>
      </c>
      <c r="G61" s="30">
        <f t="shared" si="24"/>
        <v>125.30162392538813</v>
      </c>
      <c r="H61" s="30">
        <f t="shared" si="24"/>
        <v>106.0615028285572</v>
      </c>
      <c r="I61" s="30">
        <f t="shared" si="24"/>
        <v>91.403520948844914</v>
      </c>
      <c r="J61" s="30">
        <f t="shared" si="24"/>
        <v>148.56809284296037</v>
      </c>
      <c r="K61" s="30">
        <f t="shared" si="24"/>
        <v>136.59986649795459</v>
      </c>
      <c r="L61" s="30">
        <f t="shared" si="24"/>
        <v>133.7782223533184</v>
      </c>
      <c r="M61" s="30">
        <f t="shared" si="24"/>
        <v>73.369798163538121</v>
      </c>
      <c r="N61" s="87">
        <f t="shared" si="24"/>
        <v>88.566087237511624</v>
      </c>
      <c r="O61" s="201">
        <f t="shared" si="24"/>
        <v>96.998935564855245</v>
      </c>
      <c r="P61" s="191">
        <f t="shared" si="24"/>
        <v>95.045768718221098</v>
      </c>
      <c r="Q61" s="211">
        <f t="shared" si="24"/>
        <v>107.91763006701024</v>
      </c>
      <c r="R61" s="211">
        <f t="shared" si="24"/>
        <v>131.16951505353452</v>
      </c>
      <c r="S61" s="211">
        <f t="shared" si="24"/>
        <v>122.71708848143419</v>
      </c>
      <c r="T61" s="211">
        <f t="shared" si="24"/>
        <v>101.62522198103845</v>
      </c>
      <c r="U61" s="211">
        <f t="shared" si="24"/>
        <v>69.08974239386275</v>
      </c>
      <c r="V61" s="211">
        <f t="shared" si="25"/>
        <v>68.273510913228719</v>
      </c>
      <c r="W61" s="211">
        <f t="shared" si="25"/>
        <v>72.33407372399121</v>
      </c>
      <c r="X61" s="211">
        <f t="shared" si="25"/>
        <v>80.436349004240157</v>
      </c>
      <c r="Y61" s="211">
        <f t="shared" si="25"/>
        <v>76.375977258718024</v>
      </c>
      <c r="Z61" s="167" t="s">
        <v>169</v>
      </c>
    </row>
    <row r="62" spans="1:26" ht="14.1" customHeight="1">
      <c r="A62" s="75" t="s">
        <v>30</v>
      </c>
      <c r="B62" s="28"/>
      <c r="C62" s="28"/>
      <c r="D62" s="28"/>
      <c r="E62" s="28"/>
      <c r="F62" s="28">
        <f t="shared" si="24"/>
        <v>118.05811426867268</v>
      </c>
      <c r="G62" s="28">
        <f t="shared" si="24"/>
        <v>108.91322292304596</v>
      </c>
      <c r="H62" s="28">
        <f t="shared" si="24"/>
        <v>103.66998650268938</v>
      </c>
      <c r="I62" s="28">
        <f t="shared" si="24"/>
        <v>94.483643679892978</v>
      </c>
      <c r="J62" s="28">
        <f t="shared" si="24"/>
        <v>80.961619976394744</v>
      </c>
      <c r="K62" s="28">
        <f t="shared" si="24"/>
        <v>69.430219026636067</v>
      </c>
      <c r="L62" s="28">
        <f t="shared" si="24"/>
        <v>68.432578081702317</v>
      </c>
      <c r="M62" s="28">
        <f t="shared" si="24"/>
        <v>77.285939348650373</v>
      </c>
      <c r="N62" s="31">
        <f t="shared" si="24"/>
        <v>90.254174039955274</v>
      </c>
      <c r="O62" s="200">
        <f t="shared" si="24"/>
        <v>96.576125414295504</v>
      </c>
      <c r="P62" s="192">
        <f t="shared" si="24"/>
        <v>98.952336501041259</v>
      </c>
      <c r="Q62" s="212">
        <f t="shared" si="24"/>
        <v>96.888808457330086</v>
      </c>
      <c r="R62" s="212">
        <f t="shared" si="24"/>
        <v>-20.695343849351179</v>
      </c>
      <c r="S62" s="212">
        <f t="shared" si="24"/>
        <v>-140.87565641182223</v>
      </c>
      <c r="T62" s="212">
        <f t="shared" si="24"/>
        <v>-263.80052521695421</v>
      </c>
      <c r="U62" s="212">
        <f t="shared" si="24"/>
        <v>-273.9948848157012</v>
      </c>
      <c r="V62" s="212">
        <f t="shared" si="25"/>
        <v>-282.60797261200781</v>
      </c>
      <c r="W62" s="212">
        <f t="shared" si="25"/>
        <v>-284.56151611592128</v>
      </c>
      <c r="X62" s="212">
        <f t="shared" si="25"/>
        <v>-271.01101449740781</v>
      </c>
      <c r="Y62" s="212">
        <f t="shared" si="25"/>
        <v>-259.76799721000867</v>
      </c>
      <c r="Z62" s="168" t="s">
        <v>170</v>
      </c>
    </row>
    <row r="63" spans="1:26" ht="14.1" customHeight="1">
      <c r="A63" s="74" t="s">
        <v>31</v>
      </c>
      <c r="B63" s="30"/>
      <c r="C63" s="30"/>
      <c r="D63" s="30"/>
      <c r="E63" s="30"/>
      <c r="F63" s="30">
        <f t="shared" si="24"/>
        <v>197.34656714726043</v>
      </c>
      <c r="G63" s="30">
        <f t="shared" si="24"/>
        <v>206.06824816962865</v>
      </c>
      <c r="H63" s="30">
        <f t="shared" si="24"/>
        <v>214.11254556324195</v>
      </c>
      <c r="I63" s="30">
        <f t="shared" si="24"/>
        <v>218.42124612768734</v>
      </c>
      <c r="J63" s="30">
        <f t="shared" si="24"/>
        <v>222.0386973501347</v>
      </c>
      <c r="K63" s="30">
        <f t="shared" si="24"/>
        <v>221.09803709656128</v>
      </c>
      <c r="L63" s="30">
        <f t="shared" si="24"/>
        <v>218.08245871474159</v>
      </c>
      <c r="M63" s="30">
        <f t="shared" si="24"/>
        <v>215.50858314117349</v>
      </c>
      <c r="N63" s="87">
        <f t="shared" si="24"/>
        <v>221.00690067469472</v>
      </c>
      <c r="O63" s="201">
        <f t="shared" si="24"/>
        <v>230.17288255343598</v>
      </c>
      <c r="P63" s="191">
        <f t="shared" si="24"/>
        <v>235.68251772141085</v>
      </c>
      <c r="Q63" s="211">
        <f t="shared" si="24"/>
        <v>236.32097376532428</v>
      </c>
      <c r="R63" s="211">
        <f t="shared" si="24"/>
        <v>233.36379319715215</v>
      </c>
      <c r="S63" s="211">
        <f t="shared" si="24"/>
        <v>231.33201888213418</v>
      </c>
      <c r="T63" s="211">
        <f t="shared" si="24"/>
        <v>224.3835101284379</v>
      </c>
      <c r="U63" s="211">
        <f t="shared" si="24"/>
        <v>215.82907471080196</v>
      </c>
      <c r="V63" s="211">
        <f t="shared" si="25"/>
        <v>208.13741714724691</v>
      </c>
      <c r="W63" s="211">
        <f t="shared" si="25"/>
        <v>214.9757307529932</v>
      </c>
      <c r="X63" s="211">
        <f t="shared" si="25"/>
        <v>224.27644951829998</v>
      </c>
      <c r="Y63" s="211">
        <f t="shared" si="25"/>
        <v>245.91978022011935</v>
      </c>
      <c r="Z63" s="167" t="s">
        <v>171</v>
      </c>
    </row>
    <row r="64" spans="1:26" ht="14.1" customHeight="1">
      <c r="A64" s="75" t="s">
        <v>48</v>
      </c>
      <c r="B64" s="28"/>
      <c r="C64" s="28"/>
      <c r="D64" s="28"/>
      <c r="E64" s="28"/>
      <c r="F64" s="28">
        <f t="shared" si="24"/>
        <v>148.14523706573735</v>
      </c>
      <c r="G64" s="28">
        <f t="shared" si="24"/>
        <v>143.33867276708131</v>
      </c>
      <c r="H64" s="28">
        <f t="shared" si="24"/>
        <v>142.81568264897075</v>
      </c>
      <c r="I64" s="28">
        <f t="shared" si="24"/>
        <v>137.32006621374356</v>
      </c>
      <c r="J64" s="28">
        <f t="shared" si="24"/>
        <v>134.02686751722652</v>
      </c>
      <c r="K64" s="28">
        <f t="shared" si="24"/>
        <v>119.01515919938545</v>
      </c>
      <c r="L64" s="28">
        <f t="shared" si="24"/>
        <v>111.55840386981885</v>
      </c>
      <c r="M64" s="28">
        <f t="shared" si="24"/>
        <v>112.30624197826738</v>
      </c>
      <c r="N64" s="31">
        <f t="shared" si="24"/>
        <v>124.07564714863042</v>
      </c>
      <c r="O64" s="200">
        <f t="shared" si="24"/>
        <v>148.6627615434507</v>
      </c>
      <c r="P64" s="192">
        <f t="shared" si="24"/>
        <v>163.83316603065819</v>
      </c>
      <c r="Q64" s="212">
        <f t="shared" si="24"/>
        <v>176.08737550368687</v>
      </c>
      <c r="R64" s="212">
        <f t="shared" si="24"/>
        <v>173.20247376839282</v>
      </c>
      <c r="S64" s="212">
        <f t="shared" si="24"/>
        <v>178.05242937901403</v>
      </c>
      <c r="T64" s="212">
        <f t="shared" si="24"/>
        <v>188.4153678889455</v>
      </c>
      <c r="U64" s="212">
        <f t="shared" si="24"/>
        <v>202.3309830091741</v>
      </c>
      <c r="V64" s="212">
        <f t="shared" si="25"/>
        <v>195.64565296228704</v>
      </c>
      <c r="W64" s="212">
        <f t="shared" si="25"/>
        <v>183.66809829623995</v>
      </c>
      <c r="X64" s="212">
        <f t="shared" si="25"/>
        <v>165.0210707562203</v>
      </c>
      <c r="Y64" s="212">
        <f t="shared" si="25"/>
        <v>153.14183165046711</v>
      </c>
      <c r="Z64" s="168" t="s">
        <v>172</v>
      </c>
    </row>
    <row r="65" spans="1:35" ht="14.1" customHeight="1">
      <c r="A65" s="74" t="s">
        <v>49</v>
      </c>
      <c r="B65" s="30"/>
      <c r="C65" s="30"/>
      <c r="D65" s="30"/>
      <c r="E65" s="30"/>
      <c r="F65" s="30">
        <f t="shared" si="24"/>
        <v>-50.534705984957007</v>
      </c>
      <c r="G65" s="30">
        <f t="shared" si="24"/>
        <v>-48.808702513722572</v>
      </c>
      <c r="H65" s="30">
        <f t="shared" si="24"/>
        <v>-46.064853658389758</v>
      </c>
      <c r="I65" s="30">
        <f t="shared" si="24"/>
        <v>-56.207861370131866</v>
      </c>
      <c r="J65" s="30">
        <f t="shared" si="24"/>
        <v>-66.952456317892469</v>
      </c>
      <c r="K65" s="30">
        <f t="shared" si="24"/>
        <v>-74.996080736808139</v>
      </c>
      <c r="L65" s="30">
        <f t="shared" si="24"/>
        <v>-87.883971432572139</v>
      </c>
      <c r="M65" s="30">
        <f t="shared" si="24"/>
        <v>-106.05947804850392</v>
      </c>
      <c r="N65" s="87">
        <f t="shared" si="24"/>
        <v>-125.87036855167942</v>
      </c>
      <c r="O65" s="201">
        <f t="shared" si="24"/>
        <v>-138.20653494152862</v>
      </c>
      <c r="P65" s="191">
        <f t="shared" si="24"/>
        <v>-138.72574164667284</v>
      </c>
      <c r="Q65" s="211">
        <f t="shared" si="24"/>
        <v>-127.51500679741849</v>
      </c>
      <c r="R65" s="211">
        <f t="shared" si="24"/>
        <v>-111.27884204389325</v>
      </c>
      <c r="S65" s="211">
        <f t="shared" si="24"/>
        <v>-89.925898983264403</v>
      </c>
      <c r="T65" s="211">
        <f t="shared" si="24"/>
        <v>-83.2402351051701</v>
      </c>
      <c r="U65" s="211">
        <f t="shared" si="24"/>
        <v>-87.348775636656413</v>
      </c>
      <c r="V65" s="211">
        <f t="shared" si="25"/>
        <v>-111.95327476589451</v>
      </c>
      <c r="W65" s="211">
        <f t="shared" si="25"/>
        <v>-132.08886252722451</v>
      </c>
      <c r="X65" s="211">
        <f t="shared" si="25"/>
        <v>-139.05889462597446</v>
      </c>
      <c r="Y65" s="211">
        <f t="shared" si="25"/>
        <v>-122.62826524724581</v>
      </c>
      <c r="Z65" s="167" t="s">
        <v>173</v>
      </c>
    </row>
    <row r="66" spans="1:35" ht="14.1" customHeight="1">
      <c r="A66" s="75" t="s">
        <v>32</v>
      </c>
      <c r="B66" s="28"/>
      <c r="C66" s="28"/>
      <c r="D66" s="28"/>
      <c r="E66" s="28"/>
      <c r="F66" s="28">
        <f t="shared" si="24"/>
        <v>118.66688592091782</v>
      </c>
      <c r="G66" s="28">
        <f t="shared" si="24"/>
        <v>114.09905747301069</v>
      </c>
      <c r="H66" s="28">
        <f t="shared" si="24"/>
        <v>113.94748885293346</v>
      </c>
      <c r="I66" s="28">
        <f t="shared" si="24"/>
        <v>104.75700050562899</v>
      </c>
      <c r="J66" s="28">
        <f t="shared" si="24"/>
        <v>95.99594224360753</v>
      </c>
      <c r="K66" s="28">
        <f t="shared" si="24"/>
        <v>78.165422824505967</v>
      </c>
      <c r="L66" s="28">
        <f t="shared" si="24"/>
        <v>73.745017223189379</v>
      </c>
      <c r="M66" s="28">
        <f t="shared" si="24"/>
        <v>69.764911583540126</v>
      </c>
      <c r="N66" s="31">
        <f t="shared" si="24"/>
        <v>68.37358819154322</v>
      </c>
      <c r="O66" s="200">
        <f t="shared" si="24"/>
        <v>66.963939538392268</v>
      </c>
      <c r="P66" s="192">
        <f t="shared" si="24"/>
        <v>62.255525606280287</v>
      </c>
      <c r="Q66" s="212">
        <f t="shared" si="24"/>
        <v>70.501924858376341</v>
      </c>
      <c r="R66" s="212">
        <f t="shared" si="24"/>
        <v>78.635600668361789</v>
      </c>
      <c r="S66" s="212">
        <f t="shared" si="24"/>
        <v>93.173314569477967</v>
      </c>
      <c r="T66" s="212">
        <f t="shared" si="24"/>
        <v>95.247348752525269</v>
      </c>
      <c r="U66" s="212">
        <f t="shared" si="24"/>
        <v>95.048505033174635</v>
      </c>
      <c r="V66" s="212">
        <f t="shared" si="25"/>
        <v>93.93352577577582</v>
      </c>
      <c r="W66" s="212">
        <f t="shared" si="25"/>
        <v>98.201636214161624</v>
      </c>
      <c r="X66" s="212">
        <f t="shared" si="25"/>
        <v>78.724822447993503</v>
      </c>
      <c r="Y66" s="212">
        <f t="shared" si="25"/>
        <v>55.124114572196554</v>
      </c>
      <c r="Z66" s="168" t="s">
        <v>189</v>
      </c>
    </row>
    <row r="67" spans="1:35" ht="14.1" customHeight="1">
      <c r="A67" s="74" t="s">
        <v>33</v>
      </c>
      <c r="B67" s="30"/>
      <c r="C67" s="30"/>
      <c r="D67" s="30"/>
      <c r="E67" s="30"/>
      <c r="F67" s="30">
        <f t="shared" si="24"/>
        <v>75.602099647910023</v>
      </c>
      <c r="G67" s="30">
        <f t="shared" si="24"/>
        <v>77.813974037595429</v>
      </c>
      <c r="H67" s="30">
        <f t="shared" si="24"/>
        <v>84.073267896429584</v>
      </c>
      <c r="I67" s="30">
        <f t="shared" si="24"/>
        <v>76.437958507678815</v>
      </c>
      <c r="J67" s="30">
        <f t="shared" si="24"/>
        <v>66.69795890001447</v>
      </c>
      <c r="K67" s="30">
        <f t="shared" si="24"/>
        <v>49.365603241851694</v>
      </c>
      <c r="L67" s="30">
        <f t="shared" si="24"/>
        <v>32.416336793299742</v>
      </c>
      <c r="M67" s="30">
        <f t="shared" si="24"/>
        <v>19.466076961313711</v>
      </c>
      <c r="N67" s="87">
        <f t="shared" si="24"/>
        <v>13.274474825440086</v>
      </c>
      <c r="O67" s="201">
        <f t="shared" si="24"/>
        <v>13.993895756166424</v>
      </c>
      <c r="P67" s="191">
        <f t="shared" si="24"/>
        <v>16.905472382996162</v>
      </c>
      <c r="Q67" s="211">
        <f t="shared" si="24"/>
        <v>21.021042612722777</v>
      </c>
      <c r="R67" s="211">
        <f t="shared" si="24"/>
        <v>22.365735011174262</v>
      </c>
      <c r="S67" s="211">
        <f t="shared" si="24"/>
        <v>22.884893026989989</v>
      </c>
      <c r="T67" s="211">
        <f t="shared" si="24"/>
        <v>22.978673570068882</v>
      </c>
      <c r="U67" s="211">
        <f t="shared" si="24"/>
        <v>-38.818671256915714</v>
      </c>
      <c r="V67" s="211">
        <f t="shared" si="25"/>
        <v>-99.117881565277742</v>
      </c>
      <c r="W67" s="211">
        <f t="shared" si="25"/>
        <v>-159.79193935863006</v>
      </c>
      <c r="X67" s="211">
        <f t="shared" si="25"/>
        <v>-158.21141282422155</v>
      </c>
      <c r="Y67" s="211">
        <f t="shared" si="25"/>
        <v>-160.83003536885107</v>
      </c>
      <c r="Z67" s="167" t="s">
        <v>175</v>
      </c>
    </row>
    <row r="68" spans="1:35" ht="14.1" customHeight="1">
      <c r="A68" s="75" t="s">
        <v>50</v>
      </c>
      <c r="B68" s="28"/>
      <c r="C68" s="28"/>
      <c r="D68" s="28"/>
      <c r="E68" s="28"/>
      <c r="F68" s="28">
        <f t="shared" si="24"/>
        <v>69.500094947411469</v>
      </c>
      <c r="G68" s="28">
        <f t="shared" si="24"/>
        <v>76.502670432524454</v>
      </c>
      <c r="H68" s="28">
        <f t="shared" si="24"/>
        <v>73.254011373441017</v>
      </c>
      <c r="I68" s="28">
        <f t="shared" si="24"/>
        <v>69.813251654891346</v>
      </c>
      <c r="J68" s="28">
        <f t="shared" si="24"/>
        <v>60.051418226895066</v>
      </c>
      <c r="K68" s="28">
        <f t="shared" si="24"/>
        <v>48.037292294190657</v>
      </c>
      <c r="L68" s="28">
        <f t="shared" si="24"/>
        <v>41.614505231794716</v>
      </c>
      <c r="M68" s="28">
        <f t="shared" si="24"/>
        <v>41.537888037172443</v>
      </c>
      <c r="N68" s="31">
        <f t="shared" si="24"/>
        <v>42.660734203163486</v>
      </c>
      <c r="O68" s="200">
        <f t="shared" si="24"/>
        <v>40.5971928549884</v>
      </c>
      <c r="P68" s="192">
        <f t="shared" si="24"/>
        <v>38.303998180283379</v>
      </c>
      <c r="Q68" s="212">
        <f t="shared" si="24"/>
        <v>40.581833188698788</v>
      </c>
      <c r="R68" s="212">
        <f t="shared" si="24"/>
        <v>44.938366900370113</v>
      </c>
      <c r="S68" s="212">
        <f t="shared" si="24"/>
        <v>48.184411164939043</v>
      </c>
      <c r="T68" s="212">
        <f t="shared" si="24"/>
        <v>57.44837425904975</v>
      </c>
      <c r="U68" s="212">
        <f t="shared" si="24"/>
        <v>65.213080048395625</v>
      </c>
      <c r="V68" s="212">
        <f t="shared" si="25"/>
        <v>77.41999077201713</v>
      </c>
      <c r="W68" s="212">
        <f t="shared" si="25"/>
        <v>85.686873268610455</v>
      </c>
      <c r="X68" s="212">
        <f t="shared" si="25"/>
        <v>98.894923177680653</v>
      </c>
      <c r="Y68" s="212">
        <f t="shared" si="25"/>
        <v>102.41993959573544</v>
      </c>
      <c r="Z68" s="168" t="s">
        <v>176</v>
      </c>
    </row>
    <row r="69" spans="1:35" ht="14.1" customHeight="1">
      <c r="A69" s="74" t="s">
        <v>57</v>
      </c>
      <c r="B69" s="30"/>
      <c r="C69" s="30"/>
      <c r="D69" s="30"/>
      <c r="E69" s="30"/>
      <c r="F69" s="30">
        <f t="shared" si="24"/>
        <v>222.44558919992986</v>
      </c>
      <c r="G69" s="30">
        <f t="shared" si="24"/>
        <v>225.2267156077701</v>
      </c>
      <c r="H69" s="30">
        <f t="shared" si="24"/>
        <v>263.13066782082069</v>
      </c>
      <c r="I69" s="30">
        <f t="shared" si="24"/>
        <v>271.6492654352603</v>
      </c>
      <c r="J69" s="30">
        <f t="shared" si="24"/>
        <v>238.85557670757271</v>
      </c>
      <c r="K69" s="30">
        <f t="shared" si="24"/>
        <v>162.77525666736463</v>
      </c>
      <c r="L69" s="30">
        <f t="shared" si="24"/>
        <v>124.70416820589087</v>
      </c>
      <c r="M69" s="30">
        <f t="shared" si="24"/>
        <v>125.21435525962129</v>
      </c>
      <c r="N69" s="87">
        <f t="shared" si="24"/>
        <v>137.64693730445171</v>
      </c>
      <c r="O69" s="201">
        <f t="shared" si="24"/>
        <v>138.22302588365031</v>
      </c>
      <c r="P69" s="191">
        <f t="shared" si="24"/>
        <v>138.00797328999042</v>
      </c>
      <c r="Q69" s="211">
        <f t="shared" si="24"/>
        <v>152.88048572482367</v>
      </c>
      <c r="R69" s="211">
        <f t="shared" si="24"/>
        <v>191.67643202220074</v>
      </c>
      <c r="S69" s="211">
        <f t="shared" si="24"/>
        <v>231.67767271847586</v>
      </c>
      <c r="T69" s="211">
        <f t="shared" si="24"/>
        <v>252.13678072865002</v>
      </c>
      <c r="U69" s="211">
        <f t="shared" si="24"/>
        <v>229.91784897751938</v>
      </c>
      <c r="V69" s="211">
        <f t="shared" si="25"/>
        <v>204.69549589194153</v>
      </c>
      <c r="W69" s="211">
        <f t="shared" si="25"/>
        <v>190.43406680366493</v>
      </c>
      <c r="X69" s="211">
        <f t="shared" si="25"/>
        <v>224.55398273948046</v>
      </c>
      <c r="Y69" s="211">
        <f t="shared" si="25"/>
        <v>258.86749146482884</v>
      </c>
      <c r="Z69" s="167" t="s">
        <v>177</v>
      </c>
    </row>
    <row r="70" spans="1:35" ht="14.1" customHeight="1">
      <c r="A70" s="75" t="s">
        <v>34</v>
      </c>
      <c r="B70" s="28"/>
      <c r="C70" s="28"/>
      <c r="D70" s="28"/>
      <c r="E70" s="28"/>
      <c r="F70" s="28">
        <f t="shared" si="24"/>
        <v>372.43745566020789</v>
      </c>
      <c r="G70" s="28">
        <f t="shared" si="24"/>
        <v>424.96160794914175</v>
      </c>
      <c r="H70" s="28">
        <f t="shared" si="24"/>
        <v>450.19714365233835</v>
      </c>
      <c r="I70" s="28">
        <f t="shared" si="24"/>
        <v>440.1910203426616</v>
      </c>
      <c r="J70" s="28">
        <f t="shared" si="24"/>
        <v>418.20036199858458</v>
      </c>
      <c r="K70" s="28">
        <f t="shared" si="24"/>
        <v>397.18065801386985</v>
      </c>
      <c r="L70" s="28">
        <f t="shared" si="24"/>
        <v>394.88433034566282</v>
      </c>
      <c r="M70" s="28">
        <f t="shared" si="24"/>
        <v>392.16837887323726</v>
      </c>
      <c r="N70" s="31">
        <f t="shared" si="24"/>
        <v>399.31534738042438</v>
      </c>
      <c r="O70" s="200">
        <f t="shared" si="24"/>
        <v>409.41738993150744</v>
      </c>
      <c r="P70" s="192">
        <f t="shared" si="24"/>
        <v>411.07290645589813</v>
      </c>
      <c r="Q70" s="212">
        <f t="shared" si="24"/>
        <v>407.47393256559536</v>
      </c>
      <c r="R70" s="212">
        <f t="shared" si="24"/>
        <v>398.56332579099916</v>
      </c>
      <c r="S70" s="212">
        <f t="shared" si="24"/>
        <v>394.28834978118965</v>
      </c>
      <c r="T70" s="212">
        <f t="shared" si="24"/>
        <v>382.67158373452384</v>
      </c>
      <c r="U70" s="212">
        <f t="shared" si="24"/>
        <v>376.86353206280006</v>
      </c>
      <c r="V70" s="212">
        <f t="shared" si="25"/>
        <v>380.55275729505252</v>
      </c>
      <c r="W70" s="212">
        <f t="shared" si="25"/>
        <v>381.95999224758197</v>
      </c>
      <c r="X70" s="212">
        <f t="shared" si="25"/>
        <v>373.39918264673861</v>
      </c>
      <c r="Y70" s="212">
        <f t="shared" si="25"/>
        <v>358.33059254251043</v>
      </c>
      <c r="Z70" s="168" t="s">
        <v>190</v>
      </c>
    </row>
    <row r="71" spans="1:35" ht="14.1" customHeight="1">
      <c r="A71" s="74" t="s">
        <v>167</v>
      </c>
      <c r="B71" s="30"/>
      <c r="C71" s="30"/>
      <c r="D71" s="30"/>
      <c r="E71" s="30"/>
      <c r="F71" s="30">
        <f t="shared" si="24"/>
        <v>-3.2903124173047842</v>
      </c>
      <c r="G71" s="30">
        <f t="shared" si="24"/>
        <v>4.1228410437848995</v>
      </c>
      <c r="H71" s="30">
        <f t="shared" si="24"/>
        <v>31.73013612698692</v>
      </c>
      <c r="I71" s="30">
        <f t="shared" si="24"/>
        <v>61.169875666538225</v>
      </c>
      <c r="J71" s="30">
        <f t="shared" si="24"/>
        <v>87.013874815025929</v>
      </c>
      <c r="K71" s="30">
        <f t="shared" si="24"/>
        <v>101.2927215249095</v>
      </c>
      <c r="L71" s="30">
        <f t="shared" si="24"/>
        <v>105.63770973435749</v>
      </c>
      <c r="M71" s="30">
        <f t="shared" si="24"/>
        <v>106.3160578547914</v>
      </c>
      <c r="N71" s="87">
        <f t="shared" si="24"/>
        <v>101.22045525127737</v>
      </c>
      <c r="O71" s="201">
        <f t="shared" si="24"/>
        <v>117.75625697831735</v>
      </c>
      <c r="P71" s="191">
        <f t="shared" si="24"/>
        <v>150.95439536624733</v>
      </c>
      <c r="Q71" s="211">
        <f t="shared" si="24"/>
        <v>181.66559497100775</v>
      </c>
      <c r="R71" s="211">
        <f t="shared" si="24"/>
        <v>197.78588052350838</v>
      </c>
      <c r="S71" s="211">
        <f t="shared" si="24"/>
        <v>194.40726074066592</v>
      </c>
      <c r="T71" s="211">
        <f t="shared" si="24"/>
        <v>193.79444495145208</v>
      </c>
      <c r="U71" s="211">
        <f t="shared" si="24"/>
        <v>185.20622284393099</v>
      </c>
      <c r="V71" s="211">
        <f t="shared" si="25"/>
        <v>175.28201038032807</v>
      </c>
      <c r="W71" s="211">
        <f t="shared" si="25"/>
        <v>172.30626400202644</v>
      </c>
      <c r="X71" s="211">
        <f t="shared" si="25"/>
        <v>175.49418135554376</v>
      </c>
      <c r="Y71" s="211">
        <f t="shared" si="25"/>
        <v>180.09484560934115</v>
      </c>
      <c r="Z71" s="167" t="s">
        <v>179</v>
      </c>
    </row>
    <row r="72" spans="1:35" ht="14.1" customHeight="1">
      <c r="A72" s="75" t="s">
        <v>35</v>
      </c>
      <c r="B72" s="28"/>
      <c r="C72" s="28"/>
      <c r="D72" s="28"/>
      <c r="E72" s="28"/>
      <c r="F72" s="28">
        <f t="shared" si="24"/>
        <v>58.837897343269653</v>
      </c>
      <c r="G72" s="28">
        <f t="shared" si="24"/>
        <v>47.99082080031588</v>
      </c>
      <c r="H72" s="28">
        <f t="shared" si="24"/>
        <v>44.693879447724079</v>
      </c>
      <c r="I72" s="28">
        <f t="shared" si="24"/>
        <v>36.060301302359171</v>
      </c>
      <c r="J72" s="28">
        <f t="shared" si="24"/>
        <v>22.026248559508119</v>
      </c>
      <c r="K72" s="28">
        <f t="shared" si="24"/>
        <v>15.708864052073743</v>
      </c>
      <c r="L72" s="28">
        <f t="shared" si="24"/>
        <v>15.295869660179809</v>
      </c>
      <c r="M72" s="28">
        <f t="shared" si="24"/>
        <v>30.211975128241864</v>
      </c>
      <c r="N72" s="31">
        <f t="shared" si="24"/>
        <v>44.247834891180787</v>
      </c>
      <c r="O72" s="200">
        <f t="shared" si="24"/>
        <v>62.814672407703092</v>
      </c>
      <c r="P72" s="192">
        <f t="shared" si="24"/>
        <v>70.991511155750217</v>
      </c>
      <c r="Q72" s="212">
        <f t="shared" si="24"/>
        <v>73.685790944986806</v>
      </c>
      <c r="R72" s="212">
        <f t="shared" si="24"/>
        <v>63.628103525317648</v>
      </c>
      <c r="S72" s="212">
        <f t="shared" si="24"/>
        <v>49.362099218535811</v>
      </c>
      <c r="T72" s="212">
        <f t="shared" si="24"/>
        <v>35.417592662115169</v>
      </c>
      <c r="U72" s="212">
        <f t="shared" si="24"/>
        <v>25.042840207769121</v>
      </c>
      <c r="V72" s="212">
        <f t="shared" si="25"/>
        <v>-6.0647595889786698</v>
      </c>
      <c r="W72" s="212">
        <f t="shared" si="25"/>
        <v>-34.260576892866801</v>
      </c>
      <c r="X72" s="212">
        <f t="shared" si="25"/>
        <v>-61.141568683815706</v>
      </c>
      <c r="Y72" s="212">
        <f t="shared" si="25"/>
        <v>-65.595235559370579</v>
      </c>
      <c r="Z72" s="168" t="s">
        <v>180</v>
      </c>
    </row>
    <row r="73" spans="1:35" ht="14.1" customHeight="1">
      <c r="A73" s="74" t="s">
        <v>36</v>
      </c>
      <c r="B73" s="30"/>
      <c r="C73" s="30"/>
      <c r="D73" s="30"/>
      <c r="E73" s="30"/>
      <c r="F73" s="30">
        <f t="shared" si="24"/>
        <v>218.2774716591106</v>
      </c>
      <c r="G73" s="30">
        <f t="shared" si="24"/>
        <v>240.65171385905191</v>
      </c>
      <c r="H73" s="30">
        <f t="shared" si="24"/>
        <v>381.52536607964453</v>
      </c>
      <c r="I73" s="30">
        <f t="shared" si="24"/>
        <v>407.07111139704028</v>
      </c>
      <c r="J73" s="30">
        <f t="shared" si="24"/>
        <v>338.18993162881651</v>
      </c>
      <c r="K73" s="30">
        <f t="shared" si="24"/>
        <v>243.69059022853335</v>
      </c>
      <c r="L73" s="30">
        <f t="shared" si="24"/>
        <v>149.27689221866808</v>
      </c>
      <c r="M73" s="30">
        <f t="shared" si="24"/>
        <v>143.77736649330382</v>
      </c>
      <c r="N73" s="87">
        <f t="shared" si="24"/>
        <v>123.17825910058139</v>
      </c>
      <c r="O73" s="201">
        <f t="shared" si="24"/>
        <v>104.31776340424916</v>
      </c>
      <c r="P73" s="191">
        <f t="shared" si="24"/>
        <v>82.41390704445422</v>
      </c>
      <c r="Q73" s="211">
        <f t="shared" si="24"/>
        <v>70.555717771927732</v>
      </c>
      <c r="R73" s="211">
        <f t="shared" si="24"/>
        <v>72.554806908662343</v>
      </c>
      <c r="S73" s="211">
        <f t="shared" si="24"/>
        <v>66.717330872415985</v>
      </c>
      <c r="T73" s="211">
        <f t="shared" si="24"/>
        <v>67.555689567729459</v>
      </c>
      <c r="U73" s="211">
        <f t="shared" si="24"/>
        <v>60.812860764097714</v>
      </c>
      <c r="V73" s="211">
        <f t="shared" si="25"/>
        <v>56.82723683848662</v>
      </c>
      <c r="W73" s="211">
        <f t="shared" si="25"/>
        <v>71.17753358834112</v>
      </c>
      <c r="X73" s="211">
        <f t="shared" si="25"/>
        <v>94.83504403311936</v>
      </c>
      <c r="Y73" s="211">
        <f t="shared" si="25"/>
        <v>115.78345099520571</v>
      </c>
      <c r="Z73" s="167" t="s">
        <v>181</v>
      </c>
    </row>
    <row r="74" spans="1:35" ht="14.1" customHeight="1">
      <c r="A74" s="75" t="s">
        <v>37</v>
      </c>
      <c r="B74" s="28"/>
      <c r="C74" s="28"/>
      <c r="D74" s="28"/>
      <c r="E74" s="28"/>
      <c r="F74" s="28">
        <f t="shared" si="24"/>
        <v>82.28814943287307</v>
      </c>
      <c r="G74" s="28">
        <f t="shared" si="24"/>
        <v>86.536574111223786</v>
      </c>
      <c r="H74" s="28">
        <f t="shared" si="24"/>
        <v>83.634104450937571</v>
      </c>
      <c r="I74" s="28">
        <f t="shared" si="24"/>
        <v>74.12379101690378</v>
      </c>
      <c r="J74" s="28">
        <f t="shared" si="24"/>
        <v>65.030179959145272</v>
      </c>
      <c r="K74" s="28">
        <f t="shared" si="24"/>
        <v>59.116631187506471</v>
      </c>
      <c r="L74" s="28">
        <f t="shared" si="24"/>
        <v>58.494047575674351</v>
      </c>
      <c r="M74" s="28">
        <f t="shared" si="24"/>
        <v>65.996793229684769</v>
      </c>
      <c r="N74" s="31">
        <f t="shared" si="24"/>
        <v>74.348303903160073</v>
      </c>
      <c r="O74" s="200">
        <f t="shared" si="24"/>
        <v>85.400159032649682</v>
      </c>
      <c r="P74" s="192">
        <f t="shared" si="24"/>
        <v>89.181223025940923</v>
      </c>
      <c r="Q74" s="212">
        <f t="shared" si="24"/>
        <v>85.166211172792984</v>
      </c>
      <c r="R74" s="212">
        <f t="shared" si="24"/>
        <v>70.156366595490027</v>
      </c>
      <c r="S74" s="212">
        <f t="shared" si="24"/>
        <v>44.519115493778209</v>
      </c>
      <c r="T74" s="212">
        <f t="shared" si="24"/>
        <v>21.063838838002987</v>
      </c>
      <c r="U74" s="212">
        <f t="shared" ref="U74" si="26">SUM(S39:U39)/3</f>
        <v>2.4710830191000226</v>
      </c>
      <c r="V74" s="212">
        <f t="shared" si="25"/>
        <v>-44.561200140269619</v>
      </c>
      <c r="W74" s="212">
        <f t="shared" si="25"/>
        <v>-87.453384973144111</v>
      </c>
      <c r="X74" s="212">
        <f t="shared" si="25"/>
        <v>-129.74158496479959</v>
      </c>
      <c r="Y74" s="212">
        <f t="shared" si="25"/>
        <v>-133.18225329074099</v>
      </c>
      <c r="Z74" s="168" t="s">
        <v>182</v>
      </c>
    </row>
    <row r="75" spans="1:35" ht="14.1" customHeight="1">
      <c r="A75" s="74" t="s">
        <v>38</v>
      </c>
      <c r="B75" s="30"/>
      <c r="C75" s="30"/>
      <c r="D75" s="30"/>
      <c r="E75" s="30"/>
      <c r="F75" s="30">
        <f t="shared" ref="F75:U79" si="27">SUM(D40:F40)/3</f>
        <v>23.592551537095911</v>
      </c>
      <c r="G75" s="30">
        <f t="shared" si="27"/>
        <v>19.77190747205826</v>
      </c>
      <c r="H75" s="30">
        <f t="shared" si="27"/>
        <v>12.073874591379294</v>
      </c>
      <c r="I75" s="30">
        <f t="shared" si="27"/>
        <v>7.0867440787081364</v>
      </c>
      <c r="J75" s="30">
        <f t="shared" si="27"/>
        <v>2.2034360769464851</v>
      </c>
      <c r="K75" s="30">
        <f t="shared" si="27"/>
        <v>-1.5338609256087692</v>
      </c>
      <c r="L75" s="30">
        <f t="shared" si="27"/>
        <v>-6.2629521918714515</v>
      </c>
      <c r="M75" s="30">
        <f t="shared" si="27"/>
        <v>-6.9569367047269095</v>
      </c>
      <c r="N75" s="87">
        <f t="shared" si="27"/>
        <v>-2.5552110674068218</v>
      </c>
      <c r="O75" s="201">
        <f t="shared" si="27"/>
        <v>2.2132926590863815</v>
      </c>
      <c r="P75" s="191">
        <f t="shared" si="27"/>
        <v>6.8455959491821856</v>
      </c>
      <c r="Q75" s="211">
        <f t="shared" si="27"/>
        <v>11.550945311109771</v>
      </c>
      <c r="R75" s="211">
        <f t="shared" si="27"/>
        <v>29.18454886670574</v>
      </c>
      <c r="S75" s="211">
        <f t="shared" si="27"/>
        <v>44.55568003159204</v>
      </c>
      <c r="T75" s="211">
        <f t="shared" si="27"/>
        <v>59.232086723534614</v>
      </c>
      <c r="U75" s="211">
        <f t="shared" si="27"/>
        <v>61.175666741511542</v>
      </c>
      <c r="V75" s="211">
        <f t="shared" si="25"/>
        <v>63.930373702913606</v>
      </c>
      <c r="W75" s="211">
        <f t="shared" si="25"/>
        <v>68.003393495594494</v>
      </c>
      <c r="X75" s="211">
        <f t="shared" si="25"/>
        <v>61.974087810126285</v>
      </c>
      <c r="Y75" s="211">
        <f t="shared" si="25"/>
        <v>54.683255942008181</v>
      </c>
      <c r="Z75" s="167" t="s">
        <v>183</v>
      </c>
    </row>
    <row r="76" spans="1:35" ht="14.1" customHeight="1">
      <c r="A76" s="75" t="s">
        <v>66</v>
      </c>
      <c r="B76" s="28"/>
      <c r="C76" s="28"/>
      <c r="D76" s="28"/>
      <c r="E76" s="28"/>
      <c r="F76" s="28">
        <f t="shared" si="27"/>
        <v>100.45120495483405</v>
      </c>
      <c r="G76" s="28">
        <f t="shared" si="27"/>
        <v>83.816415340933062</v>
      </c>
      <c r="H76" s="28">
        <f t="shared" si="27"/>
        <v>70.521878391686258</v>
      </c>
      <c r="I76" s="28">
        <f t="shared" si="27"/>
        <v>65.813424105935809</v>
      </c>
      <c r="J76" s="28">
        <f t="shared" si="27"/>
        <v>61.880808517011104</v>
      </c>
      <c r="K76" s="28">
        <f t="shared" si="27"/>
        <v>57.690658613480998</v>
      </c>
      <c r="L76" s="28">
        <f t="shared" si="27"/>
        <v>56.101837723020424</v>
      </c>
      <c r="M76" s="28">
        <f t="shared" si="27"/>
        <v>57.161059695597807</v>
      </c>
      <c r="N76" s="31">
        <f t="shared" si="27"/>
        <v>60.886195993994932</v>
      </c>
      <c r="O76" s="200">
        <f t="shared" si="27"/>
        <v>71.999098496277227</v>
      </c>
      <c r="P76" s="192">
        <f t="shared" si="27"/>
        <v>90.958304605731044</v>
      </c>
      <c r="Q76" s="212">
        <f t="shared" si="27"/>
        <v>107.639649350279</v>
      </c>
      <c r="R76" s="212">
        <f t="shared" si="27"/>
        <v>114.09161124240755</v>
      </c>
      <c r="S76" s="212">
        <f t="shared" si="27"/>
        <v>112.68654416001038</v>
      </c>
      <c r="T76" s="212">
        <f t="shared" si="27"/>
        <v>110.67210634753839</v>
      </c>
      <c r="U76" s="212">
        <f t="shared" si="27"/>
        <v>109.21125562565133</v>
      </c>
      <c r="V76" s="212">
        <f t="shared" si="25"/>
        <v>110.99101173224945</v>
      </c>
      <c r="W76" s="212">
        <f t="shared" si="25"/>
        <v>111.22150953228855</v>
      </c>
      <c r="X76" s="212">
        <f t="shared" si="25"/>
        <v>115.5723928588893</v>
      </c>
      <c r="Y76" s="212">
        <f t="shared" si="25"/>
        <v>112.90800936274366</v>
      </c>
      <c r="Z76" s="168" t="s">
        <v>184</v>
      </c>
    </row>
    <row r="77" spans="1:35" ht="14.1" customHeight="1">
      <c r="A77" s="74" t="s">
        <v>51</v>
      </c>
      <c r="B77" s="30"/>
      <c r="C77" s="30"/>
      <c r="D77" s="30"/>
      <c r="E77" s="30"/>
      <c r="F77" s="30">
        <f t="shared" si="27"/>
        <v>-19.331274736776177</v>
      </c>
      <c r="G77" s="30">
        <f t="shared" si="27"/>
        <v>-21.683207878619253</v>
      </c>
      <c r="H77" s="30">
        <f t="shared" si="27"/>
        <v>-21.780671679793091</v>
      </c>
      <c r="I77" s="30">
        <f t="shared" si="27"/>
        <v>-21.513882295759952</v>
      </c>
      <c r="J77" s="30">
        <f t="shared" si="27"/>
        <v>-24.432431850913492</v>
      </c>
      <c r="K77" s="30">
        <f t="shared" si="27"/>
        <v>-28.396341950205493</v>
      </c>
      <c r="L77" s="30">
        <f t="shared" si="27"/>
        <v>-37.281737376149749</v>
      </c>
      <c r="M77" s="30">
        <f t="shared" si="27"/>
        <v>-47.087619792409839</v>
      </c>
      <c r="N77" s="87">
        <f t="shared" si="27"/>
        <v>-58.803534896638816</v>
      </c>
      <c r="O77" s="201">
        <f t="shared" si="27"/>
        <v>-69.268786902811087</v>
      </c>
      <c r="P77" s="191">
        <f t="shared" si="27"/>
        <v>-78.40340907406933</v>
      </c>
      <c r="Q77" s="211">
        <f t="shared" si="27"/>
        <v>-84.641220609040644</v>
      </c>
      <c r="R77" s="211">
        <f t="shared" si="27"/>
        <v>-86.336261631509572</v>
      </c>
      <c r="S77" s="211">
        <f t="shared" si="27"/>
        <v>-96.081928528991213</v>
      </c>
      <c r="T77" s="211">
        <f t="shared" si="27"/>
        <v>-99.363922173264584</v>
      </c>
      <c r="U77" s="211">
        <f t="shared" si="27"/>
        <v>-71.047584519095835</v>
      </c>
      <c r="V77" s="211"/>
      <c r="W77" s="211"/>
      <c r="X77" s="211"/>
      <c r="Y77" s="211"/>
      <c r="Z77" s="167" t="s">
        <v>185</v>
      </c>
    </row>
    <row r="78" spans="1:35" ht="14.1" customHeight="1">
      <c r="A78" s="75" t="s">
        <v>52</v>
      </c>
      <c r="B78" s="28"/>
      <c r="C78" s="28"/>
      <c r="D78" s="28"/>
      <c r="E78" s="28"/>
      <c r="F78" s="28">
        <f t="shared" si="27"/>
        <v>141.61767375803271</v>
      </c>
      <c r="G78" s="28">
        <f t="shared" si="27"/>
        <v>141.37700409435209</v>
      </c>
      <c r="H78" s="28">
        <f t="shared" si="27"/>
        <v>128.59841534184815</v>
      </c>
      <c r="I78" s="28">
        <f t="shared" si="27"/>
        <v>115.79429442401751</v>
      </c>
      <c r="J78" s="28">
        <f t="shared" si="27"/>
        <v>97.471583000603616</v>
      </c>
      <c r="K78" s="28">
        <f t="shared" si="27"/>
        <v>83.282639855520188</v>
      </c>
      <c r="L78" s="28">
        <f t="shared" si="27"/>
        <v>82.406901988175676</v>
      </c>
      <c r="M78" s="28">
        <f t="shared" si="27"/>
        <v>93.805961373406774</v>
      </c>
      <c r="N78" s="31">
        <f t="shared" si="27"/>
        <v>109.92215939935649</v>
      </c>
      <c r="O78" s="200">
        <f t="shared" si="27"/>
        <v>129.74839002118358</v>
      </c>
      <c r="P78" s="192">
        <f t="shared" si="27"/>
        <v>153.63218913097197</v>
      </c>
      <c r="Q78" s="212">
        <f t="shared" si="27"/>
        <v>201.96292807890813</v>
      </c>
      <c r="R78" s="212">
        <f t="shared" si="27"/>
        <v>247.65490893597746</v>
      </c>
      <c r="S78" s="212">
        <f t="shared" si="27"/>
        <v>292.26064686514746</v>
      </c>
      <c r="T78" s="212">
        <f t="shared" si="27"/>
        <v>294.29225150954886</v>
      </c>
      <c r="U78" s="212">
        <f t="shared" si="27"/>
        <v>285.42687719063696</v>
      </c>
      <c r="V78" s="212">
        <f t="shared" si="25"/>
        <v>270.14359610125632</v>
      </c>
      <c r="W78" s="212">
        <f t="shared" si="25"/>
        <v>269.03542576007447</v>
      </c>
      <c r="X78" s="212">
        <f t="shared" si="25"/>
        <v>251.63301892570064</v>
      </c>
      <c r="Y78" s="212">
        <f t="shared" si="25"/>
        <v>225.22262109755297</v>
      </c>
      <c r="Z78" s="168" t="s">
        <v>186</v>
      </c>
    </row>
    <row r="79" spans="1:35" ht="14.1" customHeight="1">
      <c r="A79" s="74" t="s">
        <v>39</v>
      </c>
      <c r="B79" s="30"/>
      <c r="C79" s="30"/>
      <c r="D79" s="30"/>
      <c r="E79" s="30"/>
      <c r="F79" s="30">
        <f t="shared" si="27"/>
        <v>111.36836832093803</v>
      </c>
      <c r="G79" s="30">
        <f t="shared" si="27"/>
        <v>92.853722853700575</v>
      </c>
      <c r="H79" s="30">
        <f t="shared" si="27"/>
        <v>88.151079979101908</v>
      </c>
      <c r="I79" s="30">
        <f t="shared" si="27"/>
        <v>86.891120553925887</v>
      </c>
      <c r="J79" s="30">
        <f t="shared" si="27"/>
        <v>77.224631090202692</v>
      </c>
      <c r="K79" s="30">
        <f t="shared" si="27"/>
        <v>72.20479489350582</v>
      </c>
      <c r="L79" s="30">
        <f t="shared" si="27"/>
        <v>90.258630879457783</v>
      </c>
      <c r="M79" s="30">
        <f t="shared" si="27"/>
        <v>119.371736639557</v>
      </c>
      <c r="N79" s="87">
        <f t="shared" si="27"/>
        <v>143.55593858317121</v>
      </c>
      <c r="O79" s="201">
        <f t="shared" si="27"/>
        <v>155.08009624622113</v>
      </c>
      <c r="P79" s="191">
        <f t="shared" si="27"/>
        <v>164.11929009014744</v>
      </c>
      <c r="Q79" s="211">
        <f t="shared" si="27"/>
        <v>168.97876809515645</v>
      </c>
      <c r="R79" s="211">
        <f t="shared" si="27"/>
        <v>163.73102049452902</v>
      </c>
      <c r="S79" s="211">
        <f t="shared" si="27"/>
        <v>146.99657118703928</v>
      </c>
      <c r="T79" s="211">
        <f t="shared" si="27"/>
        <v>137.24368202368245</v>
      </c>
      <c r="U79" s="211">
        <f t="shared" si="27"/>
        <v>129.79981097979899</v>
      </c>
      <c r="V79" s="211">
        <f t="shared" si="25"/>
        <v>134.05710207566736</v>
      </c>
      <c r="W79" s="211">
        <f t="shared" si="25"/>
        <v>136.70782699683312</v>
      </c>
      <c r="X79" s="211">
        <f t="shared" si="25"/>
        <v>141.34842970256534</v>
      </c>
      <c r="Y79" s="211">
        <f t="shared" si="25"/>
        <v>143.6652902920126</v>
      </c>
      <c r="Z79" s="167" t="s">
        <v>187</v>
      </c>
    </row>
    <row r="80" spans="1:35" s="69" customFormat="1" ht="14.1" customHeight="1">
      <c r="A80" s="80" t="s">
        <v>24</v>
      </c>
      <c r="B80" s="81"/>
      <c r="C80" s="81"/>
      <c r="D80" s="81"/>
      <c r="E80" s="81"/>
      <c r="F80" s="78">
        <f>MIN(F59:F79)</f>
        <v>-50.534705984957007</v>
      </c>
      <c r="G80" s="78">
        <f t="shared" ref="G80:S80" si="28">MIN(G59:G79)</f>
        <v>-48.808702513722572</v>
      </c>
      <c r="H80" s="78">
        <f t="shared" si="28"/>
        <v>-46.064853658389758</v>
      </c>
      <c r="I80" s="78">
        <f t="shared" si="28"/>
        <v>-56.207861370131866</v>
      </c>
      <c r="J80" s="79">
        <f t="shared" si="28"/>
        <v>-66.952456317892469</v>
      </c>
      <c r="K80" s="78">
        <f t="shared" si="28"/>
        <v>-74.996080736808139</v>
      </c>
      <c r="L80" s="78">
        <f t="shared" si="28"/>
        <v>-87.883971432572139</v>
      </c>
      <c r="M80" s="78">
        <f t="shared" si="28"/>
        <v>-106.05947804850392</v>
      </c>
      <c r="N80" s="163">
        <f t="shared" si="28"/>
        <v>-125.87036855167942</v>
      </c>
      <c r="O80" s="163">
        <f t="shared" si="28"/>
        <v>-138.20653494152862</v>
      </c>
      <c r="P80" s="197">
        <f t="shared" si="28"/>
        <v>-138.72574164667284</v>
      </c>
      <c r="Q80" s="213">
        <f t="shared" si="28"/>
        <v>-127.51500679741849</v>
      </c>
      <c r="R80" s="197">
        <f t="shared" si="28"/>
        <v>-111.27884204389325</v>
      </c>
      <c r="S80" s="163">
        <f t="shared" si="28"/>
        <v>-140.87565641182223</v>
      </c>
      <c r="T80" s="197">
        <f t="shared" ref="T80:Y80" si="29">MIN(T59:T79)</f>
        <v>-263.80052521695421</v>
      </c>
      <c r="U80" s="197">
        <f t="shared" si="29"/>
        <v>-273.9948848157012</v>
      </c>
      <c r="V80" s="213">
        <f t="shared" si="29"/>
        <v>-282.60797261200781</v>
      </c>
      <c r="W80" s="213">
        <f t="shared" si="29"/>
        <v>-284.56151611592128</v>
      </c>
      <c r="X80" s="213">
        <f t="shared" si="29"/>
        <v>-271.01101449740781</v>
      </c>
      <c r="Y80" s="213">
        <f t="shared" si="29"/>
        <v>-259.76799721000867</v>
      </c>
      <c r="Z80" s="194" t="s">
        <v>24</v>
      </c>
      <c r="AB80" s="85"/>
      <c r="AC80" s="85"/>
      <c r="AD80" s="85"/>
      <c r="AE80" s="85"/>
      <c r="AF80" s="85"/>
      <c r="AG80" s="85"/>
      <c r="AH80" s="85"/>
      <c r="AI80" s="85"/>
    </row>
    <row r="81" spans="1:35" s="128" customFormat="1" ht="14.1" customHeight="1">
      <c r="A81" s="159" t="s">
        <v>25</v>
      </c>
      <c r="B81" s="160"/>
      <c r="C81" s="160"/>
      <c r="D81" s="160"/>
      <c r="E81" s="160"/>
      <c r="F81" s="126">
        <f>MAX(F59:F79)</f>
        <v>372.43745566020789</v>
      </c>
      <c r="G81" s="126">
        <f t="shared" ref="G81:R81" si="30">MAX(G59:G79)</f>
        <v>424.96160794914175</v>
      </c>
      <c r="H81" s="126">
        <f t="shared" si="30"/>
        <v>450.19714365233835</v>
      </c>
      <c r="I81" s="126">
        <f t="shared" si="30"/>
        <v>440.1910203426616</v>
      </c>
      <c r="J81" s="127">
        <f t="shared" si="30"/>
        <v>418.20036199858458</v>
      </c>
      <c r="K81" s="126">
        <f t="shared" si="30"/>
        <v>397.18065801386985</v>
      </c>
      <c r="L81" s="126">
        <f t="shared" si="30"/>
        <v>394.88433034566282</v>
      </c>
      <c r="M81" s="127">
        <f t="shared" si="30"/>
        <v>392.16837887323726</v>
      </c>
      <c r="N81" s="127">
        <f t="shared" si="30"/>
        <v>399.31534738042438</v>
      </c>
      <c r="O81" s="127">
        <f t="shared" si="30"/>
        <v>409.41738993150744</v>
      </c>
      <c r="P81" s="198">
        <f t="shared" si="30"/>
        <v>411.07290645589813</v>
      </c>
      <c r="Q81" s="214">
        <f t="shared" si="30"/>
        <v>407.47393256559536</v>
      </c>
      <c r="R81" s="198">
        <f t="shared" si="30"/>
        <v>398.56332579099916</v>
      </c>
      <c r="S81" s="164">
        <f t="shared" ref="S81:X81" si="31">MAX(S59:S79)</f>
        <v>394.28834978118965</v>
      </c>
      <c r="T81" s="198">
        <f t="shared" si="31"/>
        <v>382.67158373452384</v>
      </c>
      <c r="U81" s="198">
        <f t="shared" si="31"/>
        <v>376.86353206280006</v>
      </c>
      <c r="V81" s="284">
        <f t="shared" si="31"/>
        <v>380.55275729505252</v>
      </c>
      <c r="W81" s="214">
        <f t="shared" si="31"/>
        <v>381.95999224758197</v>
      </c>
      <c r="X81" s="214">
        <f t="shared" si="31"/>
        <v>373.39918264673861</v>
      </c>
      <c r="Y81" s="214">
        <f t="shared" ref="Y81" si="32">MAX(Y59:Y79)</f>
        <v>358.33059254251043</v>
      </c>
      <c r="Z81" s="195" t="s">
        <v>25</v>
      </c>
      <c r="AB81" s="132"/>
      <c r="AC81" s="132"/>
      <c r="AD81" s="132"/>
      <c r="AE81" s="132"/>
      <c r="AF81" s="132"/>
      <c r="AG81" s="132"/>
      <c r="AH81" s="132"/>
      <c r="AI81" s="132"/>
    </row>
    <row r="82" spans="1:35" s="70" customFormat="1" ht="14.1" customHeight="1">
      <c r="A82" s="125" t="s">
        <v>163</v>
      </c>
      <c r="B82" s="160"/>
      <c r="C82" s="160"/>
      <c r="D82" s="160"/>
      <c r="E82" s="160"/>
      <c r="F82" s="126">
        <f t="shared" ref="F82:Q82" si="33">MEDIAN(F59:F79)</f>
        <v>115.93029712576045</v>
      </c>
      <c r="G82" s="126">
        <f t="shared" si="33"/>
        <v>108.91322292304596</v>
      </c>
      <c r="H82" s="126">
        <f t="shared" si="33"/>
        <v>103.66998650268938</v>
      </c>
      <c r="I82" s="126">
        <f t="shared" si="33"/>
        <v>91.403520948844914</v>
      </c>
      <c r="J82" s="127">
        <f t="shared" si="33"/>
        <v>87.013874815025929</v>
      </c>
      <c r="K82" s="126">
        <f t="shared" si="33"/>
        <v>78.165422824505967</v>
      </c>
      <c r="L82" s="126">
        <f t="shared" si="33"/>
        <v>82.406901988175676</v>
      </c>
      <c r="M82" s="127">
        <f t="shared" si="33"/>
        <v>77.285939348650373</v>
      </c>
      <c r="N82" s="127">
        <f t="shared" si="33"/>
        <v>90.254174039955274</v>
      </c>
      <c r="O82" s="127">
        <f t="shared" si="33"/>
        <v>96.576125414295504</v>
      </c>
      <c r="P82" s="198">
        <f t="shared" si="33"/>
        <v>90.958304605731044</v>
      </c>
      <c r="Q82" s="214">
        <f t="shared" si="33"/>
        <v>96.888808457330086</v>
      </c>
      <c r="R82" s="198">
        <f t="shared" ref="R82:W82" si="34">MEDIAN(R59:R79)</f>
        <v>78.635600668361789</v>
      </c>
      <c r="S82" s="164">
        <f t="shared" si="34"/>
        <v>93.173314569477967</v>
      </c>
      <c r="T82" s="198">
        <f t="shared" si="34"/>
        <v>95.247348752525269</v>
      </c>
      <c r="U82" s="198">
        <f t="shared" si="34"/>
        <v>69.08974239386275</v>
      </c>
      <c r="V82" s="284">
        <f t="shared" si="34"/>
        <v>85.676758273896468</v>
      </c>
      <c r="W82" s="213">
        <f t="shared" si="34"/>
        <v>91.944254741386032</v>
      </c>
      <c r="X82" s="213">
        <f t="shared" ref="X82:Y82" si="35">MEDIAN(X59:X79)</f>
        <v>96.864983605399999</v>
      </c>
      <c r="Y82" s="213">
        <f t="shared" si="35"/>
        <v>107.66397447923956</v>
      </c>
      <c r="Z82" s="170" t="s">
        <v>163</v>
      </c>
      <c r="AB82" s="230"/>
      <c r="AC82" s="230"/>
      <c r="AD82" s="230"/>
      <c r="AE82" s="230"/>
      <c r="AF82" s="230"/>
      <c r="AG82" s="230"/>
      <c r="AH82" s="230"/>
      <c r="AI82" s="230"/>
    </row>
    <row r="83" spans="1:35" s="70" customFormat="1" ht="14.1" customHeight="1">
      <c r="A83" s="125" t="s">
        <v>164</v>
      </c>
      <c r="B83" s="160"/>
      <c r="C83" s="160"/>
      <c r="D83" s="160"/>
      <c r="E83" s="160"/>
      <c r="F83" s="126">
        <f t="shared" ref="F83:Q83" si="36">AVERAGE(F59:F79)</f>
        <v>115.28101841162558</v>
      </c>
      <c r="G83" s="126">
        <f t="shared" si="36"/>
        <v>118.39886798330326</v>
      </c>
      <c r="H83" s="126">
        <f t="shared" si="36"/>
        <v>126.32363791138113</v>
      </c>
      <c r="I83" s="126">
        <f t="shared" si="36"/>
        <v>123.25775046019464</v>
      </c>
      <c r="J83" s="127">
        <f t="shared" si="36"/>
        <v>114.43080463341019</v>
      </c>
      <c r="K83" s="126">
        <f t="shared" si="36"/>
        <v>98.392470786640587</v>
      </c>
      <c r="L83" s="126">
        <f t="shared" si="36"/>
        <v>88.906122733479577</v>
      </c>
      <c r="M83" s="127">
        <f t="shared" si="36"/>
        <v>86.322102490956908</v>
      </c>
      <c r="N83" s="127">
        <f t="shared" si="36"/>
        <v>88.584889318105382</v>
      </c>
      <c r="O83" s="127">
        <f t="shared" si="36"/>
        <v>92.854007620356214</v>
      </c>
      <c r="P83" s="198">
        <f t="shared" si="36"/>
        <v>96.485957097479215</v>
      </c>
      <c r="Q83" s="214">
        <f t="shared" si="36"/>
        <v>104.0664216029749</v>
      </c>
      <c r="R83" s="198">
        <f t="shared" ref="R83:W83" si="37">AVERAGE(R59:R79)</f>
        <v>104.04348226336784</v>
      </c>
      <c r="S83" s="164">
        <f t="shared" si="37"/>
        <v>100.37751279306576</v>
      </c>
      <c r="T83" s="198">
        <f t="shared" si="37"/>
        <v>92.36709018150448</v>
      </c>
      <c r="U83" s="198">
        <f t="shared" si="37"/>
        <v>86.238693938335174</v>
      </c>
      <c r="V83" s="284">
        <f t="shared" si="37"/>
        <v>84.846942161821445</v>
      </c>
      <c r="W83" s="213">
        <f t="shared" si="37"/>
        <v>80.062164099135487</v>
      </c>
      <c r="X83" s="213">
        <f t="shared" ref="X83:Y83" si="38">AVERAGE(X59:X79)</f>
        <v>79.566567207279348</v>
      </c>
      <c r="Y83" s="213">
        <f t="shared" si="38"/>
        <v>80.760525832439271</v>
      </c>
      <c r="Z83" s="170" t="s">
        <v>164</v>
      </c>
      <c r="AB83" s="230"/>
      <c r="AC83" s="230"/>
      <c r="AD83" s="230"/>
      <c r="AE83" s="230"/>
      <c r="AF83" s="230"/>
      <c r="AG83" s="230"/>
      <c r="AH83" s="230"/>
      <c r="AI83" s="230"/>
    </row>
    <row r="84" spans="1:35" ht="14.1" customHeight="1">
      <c r="A84" s="34"/>
      <c r="B84" s="31"/>
      <c r="C84" s="31"/>
      <c r="D84" s="31"/>
      <c r="E84" s="31"/>
      <c r="F84" s="31"/>
      <c r="G84" s="31"/>
      <c r="Z84" s="171" t="s">
        <v>0</v>
      </c>
    </row>
    <row r="85" spans="1:35" ht="14.1" customHeight="1">
      <c r="A85" s="1" t="str">
        <f>+$A$1</f>
        <v>K9/I9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45190.410039351853</v>
      </c>
    </row>
    <row r="86" spans="1:35" ht="14.1" customHeight="1">
      <c r="A86" s="292" t="str">
        <f>$A$2</f>
        <v>Nettoverschuldungsquotient</v>
      </c>
      <c r="B86" s="292"/>
      <c r="C86" s="292"/>
      <c r="D86" s="292"/>
      <c r="E86" s="292"/>
      <c r="F86" s="298"/>
      <c r="G86" s="298"/>
      <c r="H86" s="298"/>
      <c r="I86" s="298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35" ht="14.1" customHeight="1" thickBot="1">
      <c r="A87" s="293" t="str">
        <f>A$3</f>
        <v>Nettoschulden in % der Steuererträge</v>
      </c>
      <c r="B87" s="293"/>
      <c r="C87" s="293"/>
      <c r="D87" s="293"/>
      <c r="E87" s="293"/>
      <c r="F87" s="293"/>
      <c r="G87" s="293"/>
      <c r="H87" s="243"/>
      <c r="I87" s="243"/>
      <c r="J87" s="24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Gewichtung_Pondération!$E$11</f>
        <v>1</v>
      </c>
    </row>
    <row r="88" spans="1:35" ht="14.1" customHeight="1" thickTop="1">
      <c r="A88" s="292" t="str">
        <f>$A$4</f>
        <v>Taux d'endettement net</v>
      </c>
      <c r="B88" s="292"/>
      <c r="C88" s="292"/>
      <c r="D88" s="292"/>
      <c r="E88" s="292"/>
      <c r="F88" s="298"/>
      <c r="G88" s="298"/>
      <c r="H88" s="298"/>
      <c r="I88" s="298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35" ht="14.1" customHeight="1" thickBot="1">
      <c r="A89" s="293" t="str">
        <f>+A5</f>
        <v>Endettement net en % des revenus fiscaux</v>
      </c>
      <c r="B89" s="293"/>
      <c r="C89" s="293"/>
      <c r="D89" s="293"/>
      <c r="E89" s="293"/>
      <c r="F89" s="293"/>
      <c r="G89" s="293"/>
      <c r="H89" s="243"/>
      <c r="I89" s="243"/>
      <c r="J89" s="24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Gewichtung_Pondération!$E$11</f>
        <v>1</v>
      </c>
    </row>
    <row r="90" spans="1:35" ht="14.1" customHeight="1" thickTop="1">
      <c r="A90" s="34"/>
      <c r="B90" s="31"/>
      <c r="C90" s="31"/>
      <c r="D90" s="31"/>
      <c r="E90" s="31"/>
      <c r="F90" s="31"/>
      <c r="G90" s="3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35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35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2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</row>
    <row r="93" spans="1:35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</row>
    <row r="94" spans="1:35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 t="shared" ref="K94:L109" si="39">SUM(D24:K24)/8</f>
        <v>118.31970253206808</v>
      </c>
      <c r="L94" s="30">
        <f t="shared" si="39"/>
        <v>115.9870791450337</v>
      </c>
      <c r="M94" s="30">
        <f t="shared" ref="M94:Y109" si="40">SUM(D24:M24)/10</f>
        <v>115.43261478072175</v>
      </c>
      <c r="N94" s="87">
        <f t="shared" si="40"/>
        <v>112.90032408559696</v>
      </c>
      <c r="O94" s="201">
        <f t="shared" si="40"/>
        <v>112.42884820481592</v>
      </c>
      <c r="P94" s="191">
        <f t="shared" si="40"/>
        <v>110.63266880857978</v>
      </c>
      <c r="Q94" s="211">
        <f t="shared" si="40"/>
        <v>108.39527626417869</v>
      </c>
      <c r="R94" s="211">
        <f t="shared" si="40"/>
        <v>107.73532517820108</v>
      </c>
      <c r="S94" s="211">
        <f t="shared" si="40"/>
        <v>109.02313584025623</v>
      </c>
      <c r="T94" s="211">
        <f t="shared" si="40"/>
        <v>111.15836403975929</v>
      </c>
      <c r="U94" s="211">
        <f t="shared" si="40"/>
        <v>119.04980216903857</v>
      </c>
      <c r="V94" s="211">
        <f t="shared" si="40"/>
        <v>128.88555148122958</v>
      </c>
      <c r="W94" s="211">
        <f t="shared" si="40"/>
        <v>141.84587074707721</v>
      </c>
      <c r="X94" s="211">
        <f t="shared" si="40"/>
        <v>154.40860914575848</v>
      </c>
      <c r="Y94" s="211">
        <f t="shared" si="40"/>
        <v>166.14909655705534</v>
      </c>
      <c r="Z94" s="167" t="s">
        <v>188</v>
      </c>
    </row>
    <row r="95" spans="1:35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 t="shared" si="39"/>
        <v>178.18970237508393</v>
      </c>
      <c r="L95" s="28">
        <f t="shared" si="39"/>
        <v>174.71024927311066</v>
      </c>
      <c r="M95" s="28">
        <f t="shared" si="40"/>
        <v>166.21827687527241</v>
      </c>
      <c r="N95" s="31">
        <f t="shared" si="40"/>
        <v>157.68622310500442</v>
      </c>
      <c r="O95" s="200">
        <f t="shared" si="40"/>
        <v>142.46756748773961</v>
      </c>
      <c r="P95" s="192">
        <f t="shared" si="40"/>
        <v>127.42406686323041</v>
      </c>
      <c r="Q95" s="212">
        <f t="shared" si="40"/>
        <v>116.93630796085014</v>
      </c>
      <c r="R95" s="212">
        <f t="shared" si="40"/>
        <v>99.782149201026201</v>
      </c>
      <c r="S95" s="212">
        <f t="shared" si="40"/>
        <v>85.038287422761456</v>
      </c>
      <c r="T95" s="212">
        <f t="shared" si="40"/>
        <v>73.355360159380538</v>
      </c>
      <c r="U95" s="212">
        <f t="shared" si="40"/>
        <v>62.148477333476237</v>
      </c>
      <c r="V95" s="212">
        <f t="shared" si="40"/>
        <v>53.051348536496299</v>
      </c>
      <c r="W95" s="212">
        <f t="shared" si="40"/>
        <v>46.892475674099508</v>
      </c>
      <c r="X95" s="212">
        <f t="shared" si="40"/>
        <v>44.595610166098439</v>
      </c>
      <c r="Y95" s="212">
        <f t="shared" si="40"/>
        <v>42.248853201522344</v>
      </c>
      <c r="Z95" s="168" t="s">
        <v>168</v>
      </c>
    </row>
    <row r="96" spans="1:35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si="39"/>
        <v>119.30491136816809</v>
      </c>
      <c r="L96" s="30">
        <f t="shared" si="39"/>
        <v>117.46847968486219</v>
      </c>
      <c r="M96" s="30">
        <f t="shared" si="40"/>
        <v>112.53068286005339</v>
      </c>
      <c r="N96" s="87">
        <f t="shared" si="40"/>
        <v>113.65492688530057</v>
      </c>
      <c r="O96" s="201">
        <f t="shared" si="40"/>
        <v>108.78777450125276</v>
      </c>
      <c r="P96" s="191">
        <f t="shared" si="40"/>
        <v>106.26532433779157</v>
      </c>
      <c r="Q96" s="211">
        <f t="shared" si="40"/>
        <v>108.4397287277872</v>
      </c>
      <c r="R96" s="211">
        <f t="shared" si="40"/>
        <v>116.32017816874597</v>
      </c>
      <c r="S96" s="211">
        <f t="shared" si="40"/>
        <v>115.65939459756835</v>
      </c>
      <c r="T96" s="211">
        <f t="shared" si="40"/>
        <v>94.356867469210627</v>
      </c>
      <c r="U96" s="211">
        <f t="shared" si="40"/>
        <v>96.067140937518417</v>
      </c>
      <c r="V96" s="211">
        <f t="shared" si="40"/>
        <v>96.007981165541452</v>
      </c>
      <c r="W96" s="211">
        <f t="shared" si="40"/>
        <v>94.046150137346558</v>
      </c>
      <c r="X96" s="211">
        <f t="shared" si="40"/>
        <v>93.628219467536994</v>
      </c>
      <c r="Y96" s="211">
        <f t="shared" si="40"/>
        <v>89.82109367370029</v>
      </c>
      <c r="Z96" s="167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39"/>
        <v>95.479550661722612</v>
      </c>
      <c r="L97" s="28">
        <f t="shared" si="39"/>
        <v>88.815851249244361</v>
      </c>
      <c r="M97" s="28">
        <f t="shared" si="40"/>
        <v>93.387854484112239</v>
      </c>
      <c r="N97" s="31">
        <f t="shared" si="40"/>
        <v>90.220272931679759</v>
      </c>
      <c r="O97" s="200">
        <f t="shared" si="40"/>
        <v>88.811559562788602</v>
      </c>
      <c r="P97" s="192">
        <f t="shared" si="40"/>
        <v>87.656121153822795</v>
      </c>
      <c r="Q97" s="212">
        <f t="shared" si="40"/>
        <v>86.612948591965022</v>
      </c>
      <c r="R97" s="212">
        <f t="shared" si="40"/>
        <v>51.501960457176438</v>
      </c>
      <c r="S97" s="212">
        <f t="shared" si="40"/>
        <v>17.048331126308234</v>
      </c>
      <c r="T97" s="212">
        <f t="shared" si="40"/>
        <v>-16.815694966039679</v>
      </c>
      <c r="U97" s="212">
        <f t="shared" si="40"/>
        <v>-51.525570695524742</v>
      </c>
      <c r="V97" s="212">
        <f t="shared" si="40"/>
        <v>-88.263834081804788</v>
      </c>
      <c r="W97" s="212">
        <f t="shared" si="40"/>
        <v>-125.3699316054112</v>
      </c>
      <c r="X97" s="212">
        <f t="shared" si="40"/>
        <v>-159.90512725673369</v>
      </c>
      <c r="Y97" s="212">
        <f t="shared" si="40"/>
        <v>-195.16707086909605</v>
      </c>
      <c r="Z97" s="168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39"/>
        <v>211.23874665758271</v>
      </c>
      <c r="L98" s="30">
        <f t="shared" si="39"/>
        <v>213.79810278806511</v>
      </c>
      <c r="M98" s="30">
        <f t="shared" si="40"/>
        <v>212.2012579647357</v>
      </c>
      <c r="N98" s="87">
        <f t="shared" si="40"/>
        <v>216.17646816201986</v>
      </c>
      <c r="O98" s="201">
        <f t="shared" si="40"/>
        <v>220.77912383481234</v>
      </c>
      <c r="P98" s="191">
        <f t="shared" si="40"/>
        <v>223.70204313698088</v>
      </c>
      <c r="Q98" s="211">
        <f t="shared" si="40"/>
        <v>225.25228584072858</v>
      </c>
      <c r="R98" s="211">
        <f t="shared" si="40"/>
        <v>226.55449812498546</v>
      </c>
      <c r="S98" s="211">
        <f t="shared" si="40"/>
        <v>227.57527496331494</v>
      </c>
      <c r="T98" s="211">
        <f t="shared" si="40"/>
        <v>225.95572967421953</v>
      </c>
      <c r="U98" s="211">
        <f t="shared" si="40"/>
        <v>224.97380940925763</v>
      </c>
      <c r="V98" s="211">
        <f t="shared" si="40"/>
        <v>224.59176249306651</v>
      </c>
      <c r="W98" s="211">
        <f t="shared" si="40"/>
        <v>225.79587395776548</v>
      </c>
      <c r="X98" s="211">
        <f t="shared" si="40"/>
        <v>225.95467406233925</v>
      </c>
      <c r="Y98" s="211">
        <f t="shared" si="40"/>
        <v>229.31583179307154</v>
      </c>
      <c r="Z98" s="167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39"/>
        <v>135.19063670129594</v>
      </c>
      <c r="L99" s="28">
        <f t="shared" si="39"/>
        <v>130.30496550311727</v>
      </c>
      <c r="M99" s="28">
        <f t="shared" si="40"/>
        <v>131.76467442106869</v>
      </c>
      <c r="N99" s="31">
        <f t="shared" si="40"/>
        <v>130.51206376332976</v>
      </c>
      <c r="O99" s="200">
        <f t="shared" si="40"/>
        <v>134.10268380129523</v>
      </c>
      <c r="P99" s="192">
        <f t="shared" si="40"/>
        <v>136.47105311054491</v>
      </c>
      <c r="Q99" s="212">
        <f t="shared" si="40"/>
        <v>140.33667458431142</v>
      </c>
      <c r="R99" s="212">
        <f t="shared" si="40"/>
        <v>143.21872113712189</v>
      </c>
      <c r="S99" s="212">
        <f t="shared" si="40"/>
        <v>148.69076206012608</v>
      </c>
      <c r="T99" s="212">
        <f t="shared" si="40"/>
        <v>156.65322469582711</v>
      </c>
      <c r="U99" s="212">
        <f t="shared" si="40"/>
        <v>168.21346828005846</v>
      </c>
      <c r="V99" s="212">
        <f t="shared" si="40"/>
        <v>173.91693678786655</v>
      </c>
      <c r="W99" s="212">
        <f t="shared" si="40"/>
        <v>178.0617815912189</v>
      </c>
      <c r="X99" s="212">
        <f t="shared" si="40"/>
        <v>180.49709536233541</v>
      </c>
      <c r="Y99" s="212">
        <f t="shared" si="40"/>
        <v>175.26065781997147</v>
      </c>
      <c r="Z99" s="168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39"/>
        <v>-59.777452658994363</v>
      </c>
      <c r="L100" s="30">
        <f t="shared" si="39"/>
        <v>-66.968165636980515</v>
      </c>
      <c r="M100" s="30">
        <f t="shared" si="40"/>
        <v>-71.359620190749567</v>
      </c>
      <c r="N100" s="87">
        <f t="shared" si="40"/>
        <v>-80.769643565985419</v>
      </c>
      <c r="O100" s="201">
        <f t="shared" si="40"/>
        <v>-88.346240310120763</v>
      </c>
      <c r="P100" s="191">
        <f t="shared" si="40"/>
        <v>-97.816930889264313</v>
      </c>
      <c r="Q100" s="211">
        <f t="shared" si="40"/>
        <v>-104.38153485109422</v>
      </c>
      <c r="R100" s="211">
        <f t="shared" si="40"/>
        <v>-107.91043682577182</v>
      </c>
      <c r="S100" s="211">
        <f t="shared" si="40"/>
        <v>-107.93234217320408</v>
      </c>
      <c r="T100" s="211">
        <f t="shared" si="40"/>
        <v>-109.26786848727752</v>
      </c>
      <c r="U100" s="211">
        <f t="shared" si="40"/>
        <v>-111.6162452957263</v>
      </c>
      <c r="V100" s="211">
        <f t="shared" si="40"/>
        <v>-115.15313317320081</v>
      </c>
      <c r="W100" s="211">
        <f t="shared" si="40"/>
        <v>-117.0766838308937</v>
      </c>
      <c r="X100" s="211">
        <f t="shared" si="40"/>
        <v>-115.5728031180148</v>
      </c>
      <c r="Y100" s="211">
        <f t="shared" si="40"/>
        <v>-110.47965226491594</v>
      </c>
      <c r="Z100" s="167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39"/>
        <v>102.61963578117667</v>
      </c>
      <c r="L101" s="28">
        <f t="shared" si="39"/>
        <v>96.13236462290773</v>
      </c>
      <c r="M101" s="28">
        <f t="shared" si="40"/>
        <v>96.202752786642151</v>
      </c>
      <c r="N101" s="31">
        <f t="shared" si="40"/>
        <v>90.363005685809625</v>
      </c>
      <c r="O101" s="200">
        <f t="shared" si="40"/>
        <v>84.778017834729013</v>
      </c>
      <c r="P101" s="192">
        <f t="shared" si="40"/>
        <v>79.279344692250902</v>
      </c>
      <c r="Q101" s="212">
        <f t="shared" si="40"/>
        <v>77.283865901419347</v>
      </c>
      <c r="R101" s="212">
        <f t="shared" si="40"/>
        <v>74.184451379357526</v>
      </c>
      <c r="S101" s="212">
        <f t="shared" si="40"/>
        <v>75.804238911405591</v>
      </c>
      <c r="T101" s="212">
        <f t="shared" si="40"/>
        <v>77.059287854094663</v>
      </c>
      <c r="U101" s="212">
        <f t="shared" si="40"/>
        <v>79.249376041958129</v>
      </c>
      <c r="V101" s="212">
        <f t="shared" si="40"/>
        <v>81.860791477181536</v>
      </c>
      <c r="W101" s="212">
        <f t="shared" si="40"/>
        <v>85.590305243281108</v>
      </c>
      <c r="X101" s="212">
        <f t="shared" si="40"/>
        <v>82.354746318893206</v>
      </c>
      <c r="Y101" s="212">
        <f t="shared" si="40"/>
        <v>78.308843987322817</v>
      </c>
      <c r="Z101" s="168" t="s">
        <v>189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39"/>
        <v>67.207885038863964</v>
      </c>
      <c r="L102" s="30">
        <f t="shared" si="39"/>
        <v>59.930925060354582</v>
      </c>
      <c r="M102" s="30">
        <f t="shared" si="40"/>
        <v>56.585581406060001</v>
      </c>
      <c r="N102" s="87">
        <f t="shared" si="40"/>
        <v>50.356472042340286</v>
      </c>
      <c r="O102" s="201">
        <f t="shared" si="40"/>
        <v>45.800440521909714</v>
      </c>
      <c r="P102" s="191">
        <f t="shared" si="40"/>
        <v>38.976593226585827</v>
      </c>
      <c r="Q102" s="211">
        <f t="shared" si="40"/>
        <v>33.318592614878483</v>
      </c>
      <c r="R102" s="211">
        <f t="shared" si="40"/>
        <v>27.288180656333118</v>
      </c>
      <c r="S102" s="211">
        <f t="shared" si="40"/>
        <v>22.910673582379189</v>
      </c>
      <c r="T102" s="211">
        <f t="shared" si="40"/>
        <v>20.202807015894813</v>
      </c>
      <c r="U102" s="211">
        <f t="shared" si="40"/>
        <v>0.83289830670289577</v>
      </c>
      <c r="V102" s="211">
        <f t="shared" si="40"/>
        <v>-16.549591925194058</v>
      </c>
      <c r="W102" s="211">
        <f t="shared" si="40"/>
        <v>-33.574597880088312</v>
      </c>
      <c r="X102" s="211">
        <f t="shared" si="40"/>
        <v>-50.612867988195596</v>
      </c>
      <c r="Y102" s="211">
        <f t="shared" si="40"/>
        <v>-68.996771262699298</v>
      </c>
      <c r="Z102" s="167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39"/>
        <v>62.232462560629088</v>
      </c>
      <c r="L103" s="28">
        <f t="shared" si="39"/>
        <v>61.19201039773251</v>
      </c>
      <c r="M103" s="28">
        <f t="shared" si="40"/>
        <v>58.752340241020839</v>
      </c>
      <c r="N103" s="31">
        <f t="shared" si="40"/>
        <v>57.25944307740906</v>
      </c>
      <c r="O103" s="200">
        <f t="shared" si="40"/>
        <v>53.058934458512013</v>
      </c>
      <c r="P103" s="192">
        <f t="shared" si="40"/>
        <v>49.393511210882416</v>
      </c>
      <c r="Q103" s="212">
        <f t="shared" si="40"/>
        <v>46.483191904261368</v>
      </c>
      <c r="R103" s="212">
        <f t="shared" si="40"/>
        <v>44.564241116590736</v>
      </c>
      <c r="S103" s="212">
        <f t="shared" si="40"/>
        <v>42.90485906389673</v>
      </c>
      <c r="T103" s="212">
        <f t="shared" si="40"/>
        <v>45.702278713907774</v>
      </c>
      <c r="U103" s="212">
        <f t="shared" si="40"/>
        <v>49.71697744285224</v>
      </c>
      <c r="V103" s="212">
        <f t="shared" si="40"/>
        <v>53.646504725963453</v>
      </c>
      <c r="W103" s="212">
        <f t="shared" si="40"/>
        <v>58.946974283339173</v>
      </c>
      <c r="X103" s="212">
        <f t="shared" si="40"/>
        <v>66.587234135207382</v>
      </c>
      <c r="Y103" s="212">
        <f t="shared" si="40"/>
        <v>72.193328748187554</v>
      </c>
      <c r="Z103" s="168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39"/>
        <v>215.59914664412125</v>
      </c>
      <c r="L104" s="30">
        <f t="shared" si="39"/>
        <v>203.31005723678106</v>
      </c>
      <c r="M104" s="30">
        <f t="shared" si="40"/>
        <v>199.78065533538864</v>
      </c>
      <c r="N104" s="87">
        <f t="shared" si="40"/>
        <v>190.78173744373305</v>
      </c>
      <c r="O104" s="201">
        <f t="shared" si="40"/>
        <v>182.39907464857797</v>
      </c>
      <c r="P104" s="191">
        <f t="shared" si="40"/>
        <v>174.44937056240678</v>
      </c>
      <c r="Q104" s="211">
        <f t="shared" si="40"/>
        <v>169.07786847884913</v>
      </c>
      <c r="R104" s="211">
        <f t="shared" si="40"/>
        <v>160.96280390899204</v>
      </c>
      <c r="S104" s="211">
        <f t="shared" si="40"/>
        <v>162.45789274737152</v>
      </c>
      <c r="T104" s="211">
        <f t="shared" si="40"/>
        <v>173.06222968517235</v>
      </c>
      <c r="U104" s="211">
        <f t="shared" si="40"/>
        <v>181.10558160203846</v>
      </c>
      <c r="V104" s="211">
        <f t="shared" si="40"/>
        <v>186.4552910531867</v>
      </c>
      <c r="W104" s="211">
        <f t="shared" si="40"/>
        <v>192.62814314838545</v>
      </c>
      <c r="X104" s="211">
        <f t="shared" si="40"/>
        <v>207.17769523254705</v>
      </c>
      <c r="Y104" s="211">
        <f t="shared" si="40"/>
        <v>222.64863072754028</v>
      </c>
      <c r="Z104" s="167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39"/>
        <v>403.78680073830338</v>
      </c>
      <c r="L105" s="28">
        <f t="shared" si="39"/>
        <v>414.4252427964604</v>
      </c>
      <c r="M105" s="28">
        <f t="shared" si="40"/>
        <v>401.31275231368045</v>
      </c>
      <c r="N105" s="31">
        <f t="shared" si="40"/>
        <v>412.11039713737864</v>
      </c>
      <c r="O105" s="200">
        <f t="shared" si="40"/>
        <v>416.26295879323169</v>
      </c>
      <c r="P105" s="192">
        <f t="shared" si="40"/>
        <v>412.90338755238753</v>
      </c>
      <c r="Q105" s="212">
        <f t="shared" si="40"/>
        <v>406.86409452231476</v>
      </c>
      <c r="R105" s="212">
        <f t="shared" si="40"/>
        <v>400.77281343482991</v>
      </c>
      <c r="S105" s="212">
        <f t="shared" si="40"/>
        <v>399.13258638394598</v>
      </c>
      <c r="T105" s="212">
        <f t="shared" si="40"/>
        <v>396.20546104309653</v>
      </c>
      <c r="U105" s="212">
        <f t="shared" si="40"/>
        <v>394.67767564950901</v>
      </c>
      <c r="V105" s="212">
        <f t="shared" si="40"/>
        <v>394.83311446876286</v>
      </c>
      <c r="W105" s="212">
        <f t="shared" si="40"/>
        <v>393.14294505539988</v>
      </c>
      <c r="X105" s="212">
        <f t="shared" si="40"/>
        <v>386.90282622940327</v>
      </c>
      <c r="Y105" s="212">
        <f t="shared" si="40"/>
        <v>379.50707525206377</v>
      </c>
      <c r="Z105" s="168" t="s">
        <v>190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39"/>
        <v>48.921850623928655</v>
      </c>
      <c r="L106" s="30">
        <f t="shared" si="39"/>
        <v>61.30943644685216</v>
      </c>
      <c r="M106" s="30">
        <f t="shared" si="40"/>
        <v>59.243464851676208</v>
      </c>
      <c r="N106" s="87">
        <f t="shared" si="40"/>
        <v>69.49598433693059</v>
      </c>
      <c r="O106" s="201">
        <f t="shared" si="40"/>
        <v>85.151435784998483</v>
      </c>
      <c r="P106" s="191">
        <f t="shared" si="40"/>
        <v>105.51687718674184</v>
      </c>
      <c r="Q106" s="211">
        <f t="shared" si="40"/>
        <v>122.75881051509744</v>
      </c>
      <c r="R106" s="211">
        <f t="shared" si="40"/>
        <v>134.96815910395492</v>
      </c>
      <c r="S106" s="211">
        <f t="shared" si="40"/>
        <v>145.48809270898013</v>
      </c>
      <c r="T106" s="211">
        <f t="shared" si="40"/>
        <v>154.79298155602527</v>
      </c>
      <c r="U106" s="211">
        <f t="shared" si="40"/>
        <v>160.14220949966139</v>
      </c>
      <c r="V106" s="211">
        <f t="shared" si="40"/>
        <v>166.38138290277135</v>
      </c>
      <c r="W106" s="211">
        <f t="shared" si="40"/>
        <v>174.59004340019581</v>
      </c>
      <c r="X106" s="211">
        <f t="shared" si="40"/>
        <v>182.42432733094131</v>
      </c>
      <c r="Y106" s="211">
        <f t="shared" si="40"/>
        <v>185.08295949207849</v>
      </c>
      <c r="Z106" s="167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39"/>
        <v>38.531613672248405</v>
      </c>
      <c r="L107" s="28">
        <f t="shared" si="39"/>
        <v>31.097025154395567</v>
      </c>
      <c r="M107" s="28">
        <f t="shared" si="40"/>
        <v>38.249313714645901</v>
      </c>
      <c r="N107" s="31">
        <f t="shared" si="40"/>
        <v>35.919041036926821</v>
      </c>
      <c r="O107" s="200">
        <f t="shared" si="40"/>
        <v>39.19815432619415</v>
      </c>
      <c r="P107" s="192">
        <f t="shared" si="40"/>
        <v>41.895397858390069</v>
      </c>
      <c r="Q107" s="212">
        <f t="shared" si="40"/>
        <v>43.627532080328095</v>
      </c>
      <c r="R107" s="212">
        <f t="shared" si="40"/>
        <v>44.878421549472215</v>
      </c>
      <c r="S107" s="212">
        <f t="shared" si="40"/>
        <v>45.885937233243062</v>
      </c>
      <c r="T107" s="212">
        <f t="shared" si="40"/>
        <v>47.644935311110217</v>
      </c>
      <c r="U107" s="212">
        <f t="shared" si="40"/>
        <v>47.678614396180834</v>
      </c>
      <c r="V107" s="212">
        <f t="shared" si="40"/>
        <v>39.477748458495519</v>
      </c>
      <c r="W107" s="212">
        <f t="shared" si="40"/>
        <v>28.303169704777609</v>
      </c>
      <c r="X107" s="212">
        <f t="shared" si="40"/>
        <v>16.061793323681886</v>
      </c>
      <c r="Y107" s="212">
        <f t="shared" si="40"/>
        <v>0.95477606837340967</v>
      </c>
      <c r="Z107" s="168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39"/>
        <v>273.61902576820802</v>
      </c>
      <c r="L108" s="30">
        <f t="shared" si="39"/>
        <v>254.69299629721337</v>
      </c>
      <c r="M108" s="30">
        <f t="shared" si="40"/>
        <v>245.41894913902667</v>
      </c>
      <c r="N108" s="87">
        <f t="shared" si="40"/>
        <v>227.2154528000658</v>
      </c>
      <c r="O108" s="201">
        <f t="shared" si="40"/>
        <v>232.35253788160739</v>
      </c>
      <c r="P108" s="191">
        <f t="shared" si="40"/>
        <v>204.6598797546298</v>
      </c>
      <c r="Q108" s="211">
        <f t="shared" si="40"/>
        <v>176.18665397392857</v>
      </c>
      <c r="R108" s="211">
        <f t="shared" si="40"/>
        <v>139.66137013031272</v>
      </c>
      <c r="S108" s="211">
        <f t="shared" si="40"/>
        <v>102.55374559724248</v>
      </c>
      <c r="T108" s="211">
        <f t="shared" si="40"/>
        <v>94.996381355602452</v>
      </c>
      <c r="U108" s="211">
        <f t="shared" si="40"/>
        <v>84.798051290982045</v>
      </c>
      <c r="V108" s="211">
        <f t="shared" si="40"/>
        <v>74.818848983188019</v>
      </c>
      <c r="W108" s="211">
        <f t="shared" si="40"/>
        <v>73.216431484113642</v>
      </c>
      <c r="X108" s="211">
        <f t="shared" si="40"/>
        <v>76.295086770743438</v>
      </c>
      <c r="Y108" s="211">
        <f t="shared" si="40"/>
        <v>78.258555260474992</v>
      </c>
      <c r="Z108" s="167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39"/>
        <v>72.891733930461541</v>
      </c>
      <c r="L109" s="28">
        <f t="shared" si="39"/>
        <v>71.602606638675525</v>
      </c>
      <c r="M109" s="28">
        <f t="shared" si="40"/>
        <v>72.458775286711088</v>
      </c>
      <c r="N109" s="31">
        <f t="shared" si="40"/>
        <v>73.428167218622306</v>
      </c>
      <c r="O109" s="200">
        <f t="shared" si="40"/>
        <v>74.603677664594244</v>
      </c>
      <c r="P109" s="192">
        <f t="shared" si="40"/>
        <v>74.526697364631445</v>
      </c>
      <c r="Q109" s="212">
        <f t="shared" si="40"/>
        <v>73.017058337093061</v>
      </c>
      <c r="R109" s="212">
        <f t="shared" si="40"/>
        <v>70.560356307959978</v>
      </c>
      <c r="S109" s="212">
        <f t="shared" si="40"/>
        <v>65.645294707693779</v>
      </c>
      <c r="T109" s="212">
        <f t="shared" si="40"/>
        <v>59.827156000750378</v>
      </c>
      <c r="U109" s="212">
        <f t="shared" si="40"/>
        <v>53.566691857438059</v>
      </c>
      <c r="V109" s="212">
        <f t="shared" si="40"/>
        <v>34.728720392910589</v>
      </c>
      <c r="W109" s="212">
        <f t="shared" si="40"/>
        <v>13.792102539901709</v>
      </c>
      <c r="X109" s="212">
        <f t="shared" si="40"/>
        <v>-7.6602748029498597</v>
      </c>
      <c r="Y109" s="212">
        <f t="shared" si="40"/>
        <v>-30.846003304106613</v>
      </c>
      <c r="Z109" s="168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ref="K110:L114" si="41">SUM(D40:K40)/8</f>
        <v>10.172115251865504</v>
      </c>
      <c r="L110" s="30">
        <f t="shared" si="41"/>
        <v>5.7909644715729698</v>
      </c>
      <c r="M110" s="30">
        <f t="shared" ref="M110:U114" si="42">SUM(D40:M40)/10</f>
        <v>7.1976535032047524</v>
      </c>
      <c r="N110" s="87">
        <f t="shared" si="42"/>
        <v>4.6789974313489555</v>
      </c>
      <c r="O110" s="201">
        <f t="shared" si="42"/>
        <v>3.0132027231444463</v>
      </c>
      <c r="P110" s="191">
        <f t="shared" si="42"/>
        <v>2.1735668268306356</v>
      </c>
      <c r="Q110" s="211">
        <f t="shared" si="42"/>
        <v>2.2127087830644094</v>
      </c>
      <c r="R110" s="211">
        <f t="shared" si="42"/>
        <v>8.1464050057423805</v>
      </c>
      <c r="S110" s="211">
        <f t="shared" si="42"/>
        <v>13.414247612695807</v>
      </c>
      <c r="T110" s="211">
        <f t="shared" si="42"/>
        <v>19.321303977040849</v>
      </c>
      <c r="U110" s="211">
        <f t="shared" si="42"/>
        <v>26.959263305878473</v>
      </c>
      <c r="V110" s="211">
        <f t="shared" ref="V110:V114" si="43">SUM(M40:V40)/10</f>
        <v>34.472245381131323</v>
      </c>
      <c r="W110" s="211">
        <f t="shared" ref="W110:Y114" si="44">SUM(N40:W40)/10</f>
        <v>41.809403037137272</v>
      </c>
      <c r="X110" s="211">
        <f t="shared" si="44"/>
        <v>46.3180529691384</v>
      </c>
      <c r="Y110" s="211">
        <f t="shared" si="44"/>
        <v>50.21323436600786</v>
      </c>
      <c r="Z110" s="167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41"/>
        <v>76.140391235649531</v>
      </c>
      <c r="L111" s="28">
        <f t="shared" si="41"/>
        <v>68.80616641615552</v>
      </c>
      <c r="M111" s="28">
        <f t="shared" si="42"/>
        <v>72.522491968275261</v>
      </c>
      <c r="N111" s="31">
        <f t="shared" si="42"/>
        <v>67.513164884505429</v>
      </c>
      <c r="O111" s="200">
        <f t="shared" si="42"/>
        <v>65.861117697050815</v>
      </c>
      <c r="P111" s="192">
        <f t="shared" si="42"/>
        <v>69.674621863544346</v>
      </c>
      <c r="Q111" s="212">
        <f t="shared" si="42"/>
        <v>74.660135087309214</v>
      </c>
      <c r="R111" s="212">
        <f t="shared" si="42"/>
        <v>78.932037552267204</v>
      </c>
      <c r="S111" s="212">
        <f t="shared" si="42"/>
        <v>83.736557879766721</v>
      </c>
      <c r="T111" s="212">
        <f t="shared" si="42"/>
        <v>89.297524436467427</v>
      </c>
      <c r="U111" s="212">
        <f t="shared" si="42"/>
        <v>94.388216655918313</v>
      </c>
      <c r="V111" s="212">
        <f t="shared" si="43"/>
        <v>100.20331008253545</v>
      </c>
      <c r="W111" s="212">
        <f t="shared" si="44"/>
        <v>105.51565938747464</v>
      </c>
      <c r="X111" s="212">
        <f t="shared" si="44"/>
        <v>110.79407571538664</v>
      </c>
      <c r="Y111" s="212">
        <f t="shared" si="44"/>
        <v>112.47598334247536</v>
      </c>
      <c r="Z111" s="168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si="41"/>
        <v>-23.239068668684371</v>
      </c>
      <c r="L112" s="30">
        <f t="shared" si="41"/>
        <v>-27.653970732858589</v>
      </c>
      <c r="M112" s="30">
        <f t="shared" si="42"/>
        <v>-29.275869592901664</v>
      </c>
      <c r="N112" s="87">
        <f t="shared" si="42"/>
        <v>-34.917423667620255</v>
      </c>
      <c r="O112" s="201">
        <f t="shared" si="42"/>
        <v>-40.680553547501162</v>
      </c>
      <c r="P112" s="191">
        <f t="shared" si="42"/>
        <v>-46.99750989408961</v>
      </c>
      <c r="Q112" s="211">
        <f t="shared" si="42"/>
        <v>-53.804827486746674</v>
      </c>
      <c r="R112" s="211">
        <f t="shared" si="42"/>
        <v>-60.047230533016112</v>
      </c>
      <c r="S112" s="211">
        <f t="shared" si="42"/>
        <v>-69.367923764058986</v>
      </c>
      <c r="T112" s="211">
        <f t="shared" si="42"/>
        <v>-76.284274583452003</v>
      </c>
      <c r="U112" s="211">
        <f t="shared" si="42"/>
        <v>-72.842603303683219</v>
      </c>
      <c r="V112" s="211"/>
      <c r="W112" s="211"/>
      <c r="X112" s="211"/>
      <c r="Y112" s="211"/>
      <c r="Z112" s="167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41"/>
        <v>115.88890561842085</v>
      </c>
      <c r="L113" s="28">
        <f t="shared" si="41"/>
        <v>110.83158670852831</v>
      </c>
      <c r="M113" s="28">
        <f t="shared" si="42"/>
        <v>113.07675622475388</v>
      </c>
      <c r="N113" s="31">
        <f t="shared" si="42"/>
        <v>112.40738063029853</v>
      </c>
      <c r="O113" s="200">
        <f t="shared" si="42"/>
        <v>111.72337012189666</v>
      </c>
      <c r="P113" s="192">
        <f t="shared" si="42"/>
        <v>116.68111083663567</v>
      </c>
      <c r="Q113" s="212">
        <f t="shared" si="42"/>
        <v>130.58315782566532</v>
      </c>
      <c r="R113" s="212">
        <f t="shared" si="42"/>
        <v>147.44031820013544</v>
      </c>
      <c r="S113" s="212">
        <f t="shared" si="42"/>
        <v>169.62101656897465</v>
      </c>
      <c r="T113" s="212">
        <f t="shared" si="42"/>
        <v>189.62935837834888</v>
      </c>
      <c r="U113" s="212">
        <f t="shared" si="42"/>
        <v>208.08358940067052</v>
      </c>
      <c r="V113" s="212">
        <f t="shared" si="43"/>
        <v>225.94202480289886</v>
      </c>
      <c r="W113" s="212">
        <f t="shared" si="44"/>
        <v>242.1981976943492</v>
      </c>
      <c r="X113" s="212">
        <f t="shared" si="44"/>
        <v>250.59684725857369</v>
      </c>
      <c r="Y113" s="212">
        <f t="shared" si="44"/>
        <v>254.58429412580963</v>
      </c>
      <c r="Z113" s="168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41"/>
        <v>91.315004932541001</v>
      </c>
      <c r="L114" s="30">
        <f t="shared" si="41"/>
        <v>90.361225207541111</v>
      </c>
      <c r="M114" s="30">
        <f t="shared" si="42"/>
        <v>101.1014829353017</v>
      </c>
      <c r="N114" s="87">
        <f t="shared" si="42"/>
        <v>101.85232976072055</v>
      </c>
      <c r="O114" s="201">
        <f t="shared" si="42"/>
        <v>108.13422331591237</v>
      </c>
      <c r="P114" s="191">
        <f t="shared" si="42"/>
        <v>116.92675946606452</v>
      </c>
      <c r="Q114" s="211">
        <f t="shared" si="42"/>
        <v>124.6898433331573</v>
      </c>
      <c r="R114" s="211">
        <f t="shared" si="42"/>
        <v>130.80820547054049</v>
      </c>
      <c r="S114" s="211">
        <f t="shared" si="42"/>
        <v>134.95839465599855</v>
      </c>
      <c r="T114" s="211">
        <f t="shared" si="42"/>
        <v>142.69555861320123</v>
      </c>
      <c r="U114" s="211">
        <f t="shared" si="42"/>
        <v>148.08671029642844</v>
      </c>
      <c r="V114" s="211">
        <f t="shared" si="43"/>
        <v>148.09793601486143</v>
      </c>
      <c r="W114" s="211">
        <f t="shared" si="44"/>
        <v>147.89638572038407</v>
      </c>
      <c r="X114" s="211">
        <f t="shared" si="44"/>
        <v>147.42445763224671</v>
      </c>
      <c r="Y114" s="211">
        <f t="shared" si="44"/>
        <v>144.67349422859886</v>
      </c>
      <c r="Z114" s="167" t="s">
        <v>187</v>
      </c>
    </row>
    <row r="115" spans="1:35" s="69" customFormat="1" ht="14.1" customHeight="1">
      <c r="A115" s="80" t="s">
        <v>24</v>
      </c>
      <c r="B115" s="72"/>
      <c r="C115" s="72"/>
      <c r="D115" s="72"/>
      <c r="E115" s="72"/>
      <c r="F115" s="72"/>
      <c r="G115" s="72"/>
      <c r="H115" s="72"/>
      <c r="I115" s="72"/>
      <c r="J115" s="73"/>
      <c r="K115" s="79">
        <f t="shared" ref="K115:P115" si="45">MIN(K94:K114)</f>
        <v>-59.777452658994363</v>
      </c>
      <c r="L115" s="79">
        <f t="shared" si="45"/>
        <v>-66.968165636980515</v>
      </c>
      <c r="M115" s="79">
        <f t="shared" si="45"/>
        <v>-71.359620190749567</v>
      </c>
      <c r="N115" s="79">
        <f t="shared" si="45"/>
        <v>-80.769643565985419</v>
      </c>
      <c r="O115" s="79">
        <f t="shared" si="45"/>
        <v>-88.346240310120763</v>
      </c>
      <c r="P115" s="197">
        <f t="shared" si="45"/>
        <v>-97.816930889264313</v>
      </c>
      <c r="Q115" s="163">
        <f t="shared" ref="Q115:V115" si="46">MIN(Q94:Q114)</f>
        <v>-104.38153485109422</v>
      </c>
      <c r="R115" s="197">
        <f t="shared" si="46"/>
        <v>-107.91043682577182</v>
      </c>
      <c r="S115" s="163">
        <f t="shared" si="46"/>
        <v>-107.93234217320408</v>
      </c>
      <c r="T115" s="197">
        <f t="shared" si="46"/>
        <v>-109.26786848727752</v>
      </c>
      <c r="U115" s="197">
        <f t="shared" si="46"/>
        <v>-111.6162452957263</v>
      </c>
      <c r="V115" s="286">
        <f t="shared" si="46"/>
        <v>-115.15313317320081</v>
      </c>
      <c r="W115" s="213">
        <f t="shared" ref="W115:X115" si="47">MIN(W94:W114)</f>
        <v>-125.3699316054112</v>
      </c>
      <c r="X115" s="213">
        <f t="shared" si="47"/>
        <v>-159.90512725673369</v>
      </c>
      <c r="Y115" s="213">
        <f t="shared" ref="Y115" si="48">MIN(Y94:Y114)</f>
        <v>-195.16707086909605</v>
      </c>
      <c r="Z115" s="194" t="s">
        <v>24</v>
      </c>
      <c r="AB115" s="85"/>
      <c r="AC115" s="85"/>
      <c r="AD115" s="85"/>
      <c r="AE115" s="85"/>
      <c r="AF115" s="85"/>
      <c r="AG115" s="85"/>
      <c r="AH115" s="85"/>
      <c r="AI115" s="85"/>
    </row>
    <row r="116" spans="1:35" s="128" customFormat="1" ht="14.1" customHeight="1">
      <c r="A116" s="159" t="s">
        <v>25</v>
      </c>
      <c r="B116" s="134"/>
      <c r="C116" s="134"/>
      <c r="D116" s="134"/>
      <c r="E116" s="134"/>
      <c r="F116" s="134"/>
      <c r="G116" s="134"/>
      <c r="H116" s="134"/>
      <c r="I116" s="134"/>
      <c r="J116" s="135"/>
      <c r="K116" s="127">
        <f t="shared" ref="K116:P116" si="49">MAX(K94:K114)</f>
        <v>403.78680073830338</v>
      </c>
      <c r="L116" s="127">
        <f t="shared" si="49"/>
        <v>414.4252427964604</v>
      </c>
      <c r="M116" s="127">
        <f t="shared" si="49"/>
        <v>401.31275231368045</v>
      </c>
      <c r="N116" s="127">
        <f t="shared" si="49"/>
        <v>412.11039713737864</v>
      </c>
      <c r="O116" s="127">
        <f t="shared" si="49"/>
        <v>416.26295879323169</v>
      </c>
      <c r="P116" s="198">
        <f t="shared" si="49"/>
        <v>412.90338755238753</v>
      </c>
      <c r="Q116" s="164">
        <f t="shared" ref="Q116:V116" si="50">MAX(Q94:Q114)</f>
        <v>406.86409452231476</v>
      </c>
      <c r="R116" s="198">
        <f t="shared" si="50"/>
        <v>400.77281343482991</v>
      </c>
      <c r="S116" s="164">
        <f t="shared" si="50"/>
        <v>399.13258638394598</v>
      </c>
      <c r="T116" s="198">
        <f t="shared" si="50"/>
        <v>396.20546104309653</v>
      </c>
      <c r="U116" s="198">
        <f t="shared" si="50"/>
        <v>394.67767564950901</v>
      </c>
      <c r="V116" s="284">
        <f t="shared" si="50"/>
        <v>394.83311446876286</v>
      </c>
      <c r="W116" s="214">
        <f t="shared" ref="W116:X116" si="51">MAX(W94:W114)</f>
        <v>393.14294505539988</v>
      </c>
      <c r="X116" s="214">
        <f t="shared" si="51"/>
        <v>386.90282622940327</v>
      </c>
      <c r="Y116" s="214">
        <f t="shared" ref="Y116" si="52">MAX(Y94:Y114)</f>
        <v>379.50707525206377</v>
      </c>
      <c r="Z116" s="195" t="s">
        <v>25</v>
      </c>
      <c r="AB116" s="132"/>
      <c r="AC116" s="132"/>
      <c r="AD116" s="132"/>
      <c r="AE116" s="132"/>
      <c r="AF116" s="132"/>
      <c r="AG116" s="132"/>
      <c r="AH116" s="132"/>
      <c r="AI116" s="132"/>
    </row>
    <row r="117" spans="1:35" s="70" customFormat="1" ht="14.1" customHeight="1">
      <c r="A117" s="170" t="s">
        <v>163</v>
      </c>
      <c r="B117" s="134"/>
      <c r="C117" s="134"/>
      <c r="D117" s="134"/>
      <c r="E117" s="134"/>
      <c r="F117" s="134"/>
      <c r="G117" s="134"/>
      <c r="H117" s="134"/>
      <c r="I117" s="134"/>
      <c r="J117" s="135"/>
      <c r="K117" s="127">
        <f t="shared" ref="K117:Q117" si="53">MEDIAN(K94:K114)</f>
        <v>95.479550661722612</v>
      </c>
      <c r="L117" s="127">
        <f t="shared" si="53"/>
        <v>90.361225207541111</v>
      </c>
      <c r="M117" s="127">
        <f t="shared" si="53"/>
        <v>96.202752786642151</v>
      </c>
      <c r="N117" s="127">
        <f t="shared" si="53"/>
        <v>90.363005685809625</v>
      </c>
      <c r="O117" s="127">
        <f t="shared" si="53"/>
        <v>88.811559562788602</v>
      </c>
      <c r="P117" s="198">
        <f t="shared" si="53"/>
        <v>105.51687718674184</v>
      </c>
      <c r="Q117" s="164">
        <f t="shared" si="53"/>
        <v>108.39527626417869</v>
      </c>
      <c r="R117" s="198">
        <f t="shared" ref="R117:W117" si="54">MEDIAN(R94:R114)</f>
        <v>99.782149201026201</v>
      </c>
      <c r="S117" s="164">
        <f t="shared" si="54"/>
        <v>85.038287422761456</v>
      </c>
      <c r="T117" s="198">
        <f t="shared" si="54"/>
        <v>89.297524436467427</v>
      </c>
      <c r="U117" s="198">
        <f t="shared" si="54"/>
        <v>84.798051290982045</v>
      </c>
      <c r="V117" s="284">
        <f t="shared" si="54"/>
        <v>88.934386321361501</v>
      </c>
      <c r="W117" s="214">
        <f t="shared" si="54"/>
        <v>89.818227690313833</v>
      </c>
      <c r="X117" s="214">
        <f t="shared" ref="X117:Y117" si="55">MEDIAN(X94:X114)</f>
        <v>87.991482893215107</v>
      </c>
      <c r="Y117" s="214">
        <f t="shared" si="55"/>
        <v>84.06496883051156</v>
      </c>
      <c r="Z117" s="170" t="s">
        <v>163</v>
      </c>
      <c r="AB117" s="230"/>
      <c r="AC117" s="230"/>
      <c r="AD117" s="230"/>
      <c r="AE117" s="230"/>
      <c r="AF117" s="230"/>
      <c r="AG117" s="230"/>
      <c r="AH117" s="230"/>
      <c r="AI117" s="230"/>
    </row>
    <row r="118" spans="1:35" s="70" customFormat="1" ht="14.1" customHeight="1">
      <c r="A118" s="170" t="s">
        <v>164</v>
      </c>
      <c r="B118" s="134"/>
      <c r="C118" s="134"/>
      <c r="D118" s="134"/>
      <c r="E118" s="134"/>
      <c r="F118" s="134"/>
      <c r="G118" s="134"/>
      <c r="H118" s="134"/>
      <c r="I118" s="134"/>
      <c r="J118" s="135"/>
      <c r="K118" s="127">
        <f t="shared" ref="K118:Q118" si="56">AVERAGE(K94:K114)</f>
        <v>112.07777622688857</v>
      </c>
      <c r="L118" s="127">
        <f t="shared" si="56"/>
        <v>108.3783427966079</v>
      </c>
      <c r="M118" s="127">
        <f t="shared" si="56"/>
        <v>107.27632577660478</v>
      </c>
      <c r="N118" s="127">
        <f t="shared" si="56"/>
        <v>104.70689453263883</v>
      </c>
      <c r="O118" s="127">
        <f t="shared" si="56"/>
        <v>103.84228139559247</v>
      </c>
      <c r="P118" s="198">
        <f t="shared" si="56"/>
        <v>101.63780738236086</v>
      </c>
      <c r="Q118" s="164">
        <f t="shared" si="56"/>
        <v>100.4071606185403</v>
      </c>
      <c r="R118" s="198">
        <f t="shared" ref="R118:W118" si="57">AVERAGE(R94:R114)</f>
        <v>97.158234701188462</v>
      </c>
      <c r="S118" s="164">
        <f t="shared" si="57"/>
        <v>94.773736082222186</v>
      </c>
      <c r="T118" s="198">
        <f t="shared" si="57"/>
        <v>93.788046282968594</v>
      </c>
      <c r="U118" s="198">
        <f t="shared" si="57"/>
        <v>93.512101646696848</v>
      </c>
      <c r="V118" s="284">
        <f t="shared" si="57"/>
        <v>99.870247001394404</v>
      </c>
      <c r="W118" s="214">
        <f t="shared" si="57"/>
        <v>98.412534974492715</v>
      </c>
      <c r="X118" s="214">
        <f t="shared" ref="X118:Y118" si="58">AVERAGE(X94:X114)</f>
        <v>96.913513897746881</v>
      </c>
      <c r="Y118" s="214">
        <f t="shared" si="58"/>
        <v>93.810360547171811</v>
      </c>
      <c r="Z118" s="170" t="s">
        <v>164</v>
      </c>
      <c r="AB118" s="230"/>
      <c r="AC118" s="230"/>
      <c r="AD118" s="230"/>
      <c r="AE118" s="230"/>
      <c r="AF118" s="230"/>
      <c r="AG118" s="230"/>
      <c r="AH118" s="230"/>
      <c r="AI118" s="230"/>
    </row>
    <row r="119" spans="1:35" ht="14.1" customHeight="1">
      <c r="A119" s="34"/>
      <c r="B119" s="31"/>
      <c r="C119" s="31"/>
      <c r="D119" s="31"/>
      <c r="E119" s="31"/>
      <c r="F119" s="31"/>
      <c r="G119" s="31"/>
      <c r="Z119" s="171" t="s">
        <v>0</v>
      </c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44">
    <cfRule type="cellIs" dxfId="55" priority="81" stopIfTrue="1" operator="equal">
      <formula>B$45</formula>
    </cfRule>
    <cfRule type="cellIs" dxfId="54" priority="82" stopIfTrue="1" operator="equal">
      <formula>B$46</formula>
    </cfRule>
  </conditionalFormatting>
  <conditionalFormatting sqref="D24:Y44">
    <cfRule type="cellIs" dxfId="53" priority="1" stopIfTrue="1" operator="equal">
      <formula>D$45</formula>
    </cfRule>
    <cfRule type="cellIs" dxfId="52" priority="2" stopIfTrue="1" operator="equal">
      <formula>D$46</formula>
    </cfRule>
  </conditionalFormatting>
  <conditionalFormatting sqref="F59:Y79">
    <cfRule type="cellIs" dxfId="51" priority="7" stopIfTrue="1" operator="equal">
      <formula>F$80</formula>
    </cfRule>
    <cfRule type="cellIs" dxfId="50" priority="8" stopIfTrue="1" operator="equal">
      <formula>F$81</formula>
    </cfRule>
  </conditionalFormatting>
  <conditionalFormatting sqref="I94:Y114">
    <cfRule type="cellIs" dxfId="49" priority="5" stopIfTrue="1" operator="equal">
      <formula>I$115</formula>
    </cfRule>
    <cfRule type="cellIs" dxfId="48" priority="6" stopIfTrue="1" operator="equal">
      <formula>I$116</formula>
    </cfRule>
  </conditionalFormatting>
  <hyperlinks>
    <hyperlink ref="B15" r:id="rId1" display="www.idheap.ch/idheap.nsf/go/comparatif" xr:uid="{00000000-0004-0000-0900-000000000000}"/>
    <hyperlink ref="B50" r:id="rId2" display="www.idheap.ch/idheap.nsf/go/comparatif" xr:uid="{00000000-0004-0000-0900-000001000000}"/>
    <hyperlink ref="B85" r:id="rId3" display="www.idheap.ch/idheap.nsf/go/comparatif" xr:uid="{00000000-0004-0000-0900-000002000000}"/>
    <hyperlink ref="B7:F7" location="'I2'!A59" display="&gt;&gt;&gt; Jährlicher Wert des Indikators - Valeur annuelle de l'indicateur" xr:uid="{00000000-0004-0000-0900-000003000000}"/>
    <hyperlink ref="B8:F8" location="'I2'!A99" display="&gt;&gt;&gt; Gleitender Mittelwert über 4 Jahren - Moyenne mobile sur 4 années" xr:uid="{00000000-0004-0000-0900-000004000000}"/>
    <hyperlink ref="B9:F9" location="'I2'!A139" display="&gt;&gt;&gt; Gleitender Mittelwert über 8 Jahren - Moyenne mobile sur 8 années" xr:uid="{00000000-0004-0000-0900-000005000000}"/>
    <hyperlink ref="B7:G7" location="'I8'!A45" display="&gt;&gt;&gt; Jährlicher Wert des Indikators - Valeur annuelle de l'indicateur" xr:uid="{00000000-0004-0000-0900-000006000000}"/>
    <hyperlink ref="B8:G8" location="'I8'!A77" display="&gt;&gt;&gt; Gleitender Mittelwert über 4 Jahre - Moyenne mobile sur 4 années" xr:uid="{00000000-0004-0000-0900-000007000000}"/>
    <hyperlink ref="B9:G9" location="'I8'!A109" display="&gt;&gt;&gt; Gleitender Mittelwert über 8 Jahre - Moyenne mobile sur 8 années" xr:uid="{00000000-0004-0000-0900-000008000000}"/>
    <hyperlink ref="B1" r:id="rId4" display="www.idheap.ch/idheap.nsf/go/comparatif" xr:uid="{00000000-0004-0000-0900-000009000000}"/>
    <hyperlink ref="B7:I7" location="K9_I9!M45" display="&gt;&gt;&gt; Jährlicher Wert der Kennzahl - Valeur annuelle de l'indicateur" xr:uid="{00000000-0004-0000-0900-00000A000000}"/>
    <hyperlink ref="B8:I8" location="K9_I9!M77" display="&gt;&gt;&gt; Gleitender Mittelwert über 3 Jahre - Moyenne mobile sur 3 années" xr:uid="{00000000-0004-0000-0900-00000B000000}"/>
    <hyperlink ref="B9:I9" location="K9_I9!M109" display="&gt;&gt;&gt; Gleitender Mittelwert über 8/10 Jahre - Moyenne mobile sur 8/10 années" xr:uid="{00000000-0004-0000-0900-00000C000000}"/>
    <hyperlink ref="Z49" location="K9_I9!A1" display=" &gt;&gt;&gt; Top" xr:uid="{00000000-0004-0000-0900-00000D000000}"/>
    <hyperlink ref="Z84" location="K9_I9!A1" display=" &gt;&gt;&gt; Top" xr:uid="{00000000-0004-0000-0900-00000E000000}"/>
    <hyperlink ref="Z119" location="K9_I9!A1" display=" &gt;&gt;&gt; Top" xr:uid="{00000000-0004-0000-09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10" width="11.5703125" style="8" customWidth="1"/>
    <col min="11" max="26" width="11.5703125" style="7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'!Q12</f>
        <v>K10/I10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4.1" customHeight="1">
      <c r="A2" s="292" t="str">
        <f>'Intro '!O12</f>
        <v>Bruttoverschuldungsanteil</v>
      </c>
      <c r="B2" s="292"/>
      <c r="C2" s="292"/>
      <c r="D2" s="292"/>
      <c r="E2" s="292"/>
      <c r="F2" s="298"/>
      <c r="G2" s="298"/>
      <c r="H2" s="298"/>
      <c r="I2" s="29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8"/>
      <c r="AB2" s="67"/>
      <c r="AC2" s="67"/>
      <c r="AD2" s="67"/>
      <c r="AE2" s="67"/>
      <c r="AF2" s="67"/>
      <c r="AG2" s="67"/>
      <c r="AH2" s="67"/>
      <c r="AI2" s="67"/>
    </row>
    <row r="3" spans="1:41" ht="14.1" customHeight="1" thickBot="1">
      <c r="A3" s="293" t="s">
        <v>208</v>
      </c>
      <c r="B3" s="293"/>
      <c r="C3" s="293"/>
      <c r="D3" s="293"/>
      <c r="E3" s="293"/>
      <c r="F3" s="293"/>
      <c r="G3" s="293"/>
      <c r="H3" s="24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Gewichtung_Pondération!$E$11</f>
        <v>1</v>
      </c>
      <c r="AA3" s="8"/>
      <c r="AB3" s="67"/>
      <c r="AC3" s="67"/>
      <c r="AD3" s="67"/>
      <c r="AE3" s="67"/>
      <c r="AF3" s="67"/>
      <c r="AG3" s="67"/>
      <c r="AH3" s="67"/>
      <c r="AI3" s="67"/>
    </row>
    <row r="4" spans="1:41" ht="14.1" customHeight="1" thickTop="1">
      <c r="A4" s="292" t="str">
        <f>'Intro '!P12</f>
        <v>Dette brute par rapport aux revenus</v>
      </c>
      <c r="B4" s="292"/>
      <c r="C4" s="292"/>
      <c r="D4" s="292"/>
      <c r="E4" s="292"/>
      <c r="F4" s="298"/>
      <c r="G4" s="298"/>
      <c r="H4" s="298"/>
      <c r="I4" s="29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8"/>
      <c r="AB4" s="67"/>
      <c r="AC4" s="67"/>
      <c r="AD4" s="67"/>
      <c r="AE4" s="67"/>
      <c r="AF4" s="67"/>
      <c r="AG4" s="67"/>
      <c r="AH4" s="67"/>
      <c r="AI4" s="67"/>
    </row>
    <row r="5" spans="1:41" ht="14.1" customHeight="1" thickBot="1">
      <c r="A5" s="293" t="s">
        <v>209</v>
      </c>
      <c r="B5" s="293"/>
      <c r="C5" s="293"/>
      <c r="D5" s="293"/>
      <c r="E5" s="293"/>
      <c r="F5" s="293"/>
      <c r="G5" s="293"/>
      <c r="H5" s="24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Gewichtung_Pondération!$E$11</f>
        <v>1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AA6" s="8"/>
      <c r="AB6" s="67"/>
      <c r="AC6" s="67"/>
      <c r="AD6" s="67"/>
      <c r="AE6" s="67"/>
      <c r="AF6" s="67"/>
      <c r="AG6" s="67"/>
      <c r="AH6" s="67"/>
      <c r="AI6" s="67"/>
    </row>
    <row r="7" spans="1:41" ht="14.1" customHeight="1" thickTop="1" thickBot="1">
      <c r="A7" s="7"/>
      <c r="B7" s="295" t="s">
        <v>151</v>
      </c>
      <c r="C7" s="295"/>
      <c r="D7" s="295"/>
      <c r="E7" s="295"/>
      <c r="F7" s="295"/>
      <c r="G7" s="295"/>
      <c r="H7" s="295"/>
      <c r="I7" s="29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41" ht="14.1" customHeight="1" thickTop="1" thickBot="1">
      <c r="A8" s="7"/>
      <c r="B8" s="295" t="s">
        <v>71</v>
      </c>
      <c r="C8" s="295"/>
      <c r="D8" s="295"/>
      <c r="E8" s="295"/>
      <c r="F8" s="295"/>
      <c r="G8" s="295"/>
      <c r="H8" s="295"/>
      <c r="I8" s="29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41" ht="14.1" customHeight="1" thickTop="1" thickBot="1">
      <c r="A9" s="7"/>
      <c r="B9" s="295" t="s">
        <v>72</v>
      </c>
      <c r="C9" s="295"/>
      <c r="D9" s="295"/>
      <c r="E9" s="295"/>
      <c r="F9" s="295"/>
      <c r="G9" s="295"/>
      <c r="H9" s="295"/>
      <c r="I9" s="29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41" ht="14.1" customHeight="1" thickTop="1" thickBot="1">
      <c r="A10" s="7"/>
      <c r="B10" s="296"/>
      <c r="C10" s="296"/>
      <c r="D10" s="296"/>
      <c r="E10" s="296"/>
      <c r="F10" s="296"/>
      <c r="G10" s="296"/>
      <c r="H10" s="296"/>
      <c r="I10" s="29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41" ht="14.1" customHeight="1" thickTop="1" thickBot="1">
      <c r="A11" s="7"/>
      <c r="B11" s="296"/>
      <c r="C11" s="296"/>
      <c r="D11" s="296"/>
      <c r="E11" s="296"/>
      <c r="F11" s="296"/>
      <c r="G11" s="296"/>
      <c r="H11" s="296"/>
      <c r="I11" s="29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41" ht="14.1" customHeight="1" thickTop="1" thickBot="1">
      <c r="A12" s="7"/>
      <c r="B12" s="296"/>
      <c r="C12" s="296"/>
      <c r="D12" s="296"/>
      <c r="E12" s="296"/>
      <c r="F12" s="296"/>
      <c r="G12" s="296"/>
      <c r="H12" s="296"/>
      <c r="I12" s="29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K10/I10</v>
      </c>
      <c r="B15" s="2" t="str">
        <f>+$B$1</f>
        <v>Comparatif des finances cantonales et communales</v>
      </c>
      <c r="C15" s="3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45190.410039351853</v>
      </c>
    </row>
    <row r="16" spans="1:41" ht="14.1" customHeight="1">
      <c r="A16" s="292" t="str">
        <f>$A$2</f>
        <v>Bruttoverschuldungsanteil</v>
      </c>
      <c r="B16" s="292"/>
      <c r="C16" s="292"/>
      <c r="D16" s="292"/>
      <c r="E16" s="292"/>
      <c r="F16" s="298"/>
      <c r="G16" s="298"/>
      <c r="H16" s="298"/>
      <c r="I16" s="298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A$3</f>
        <v>Bruttoschulden in % des laufenden Ertrags</v>
      </c>
      <c r="B17" s="293"/>
      <c r="C17" s="293"/>
      <c r="D17" s="293"/>
      <c r="E17" s="293"/>
      <c r="F17" s="293"/>
      <c r="G17" s="293"/>
      <c r="H17" s="243"/>
      <c r="I17" s="243"/>
      <c r="J17" s="24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Gewichtung_Pondération!$E$11</f>
        <v>1</v>
      </c>
    </row>
    <row r="18" spans="1:42" ht="14.1" customHeight="1" thickTop="1">
      <c r="A18" s="292" t="str">
        <f>$A$4</f>
        <v>Dette brute par rapport aux revenus</v>
      </c>
      <c r="B18" s="292"/>
      <c r="C18" s="292"/>
      <c r="D18" s="292"/>
      <c r="E18" s="292"/>
      <c r="F18" s="298"/>
      <c r="G18" s="298"/>
      <c r="H18" s="298"/>
      <c r="I18" s="298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42" ht="14.1" customHeight="1" thickBot="1">
      <c r="A19" s="293" t="str">
        <f>+A5</f>
        <v>Dette brute en % des revenus courants</v>
      </c>
      <c r="B19" s="293"/>
      <c r="C19" s="293"/>
      <c r="D19" s="293"/>
      <c r="E19" s="293"/>
      <c r="F19" s="293"/>
      <c r="G19" s="293"/>
      <c r="H19" s="243"/>
      <c r="I19" s="243"/>
      <c r="J19" s="24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Gewichtung_Pondération!$E$11</f>
        <v>1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>+D22+1</f>
        <v>2002</v>
      </c>
      <c r="F22" s="21">
        <f>+E22+1</f>
        <v>2003</v>
      </c>
      <c r="G22" s="21">
        <f>+F22+1</f>
        <v>2004</v>
      </c>
      <c r="H22" s="21">
        <f>+G22+1</f>
        <v>2005</v>
      </c>
      <c r="I22" s="22">
        <f>+H22+1</f>
        <v>2006</v>
      </c>
      <c r="J22" s="21"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67"/>
      <c r="K23" s="67"/>
      <c r="L23" s="67"/>
      <c r="M23" s="26"/>
      <c r="N23" s="26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30">
        <v>201.7258723388081</v>
      </c>
      <c r="E24" s="30">
        <v>196.72480036142187</v>
      </c>
      <c r="F24" s="30">
        <v>189.36144095977497</v>
      </c>
      <c r="G24" s="30">
        <v>179.47604826181578</v>
      </c>
      <c r="H24" s="30">
        <v>176.91391939873176</v>
      </c>
      <c r="I24" s="30">
        <v>159.27393114368783</v>
      </c>
      <c r="J24" s="30">
        <v>144.50825280027703</v>
      </c>
      <c r="K24" s="30">
        <v>132.5804502046748</v>
      </c>
      <c r="L24" s="87">
        <v>130.21286773378762</v>
      </c>
      <c r="M24" s="178">
        <v>123.38824432773316</v>
      </c>
      <c r="N24" s="178">
        <v>123.37832991041793</v>
      </c>
      <c r="O24" s="178">
        <v>122.51072022642171</v>
      </c>
      <c r="P24" s="191">
        <v>131.20932204301013</v>
      </c>
      <c r="Q24" s="211">
        <v>143.10137806632835</v>
      </c>
      <c r="R24" s="211">
        <v>147.87858394474605</v>
      </c>
      <c r="S24" s="211">
        <v>166.73282644070991</v>
      </c>
      <c r="T24" s="211">
        <v>159.8855817382877</v>
      </c>
      <c r="U24" s="211">
        <v>125.53131163880025</v>
      </c>
      <c r="V24" s="211">
        <v>171.09162679881035</v>
      </c>
      <c r="W24" s="211">
        <v>195.21518196898901</v>
      </c>
      <c r="X24" s="211">
        <v>182.63080711819094</v>
      </c>
      <c r="Y24" s="211">
        <v>176.96834182301095</v>
      </c>
      <c r="Z24" s="167" t="s">
        <v>188</v>
      </c>
      <c r="AB24" s="83">
        <f>AVEDEV(E24:L24)</f>
        <v>21.987588387414636</v>
      </c>
      <c r="AC24" s="83">
        <f t="shared" ref="AC24:AC46" si="0">AVEDEV(D24:M24)</f>
        <v>25.423833511039202</v>
      </c>
      <c r="AD24" s="83">
        <f t="shared" ref="AD24:AD46" si="1">AVEDEV(E24:N24)</f>
        <v>24.768199514854167</v>
      </c>
      <c r="AE24" s="83">
        <f t="shared" ref="AE24:AE46" si="2">AVEDEV(F24:O24)</f>
        <v>22.476731555416258</v>
      </c>
      <c r="AF24" s="203">
        <f t="shared" ref="AF24:AF46" si="3">AVEDEV(G24:P24)</f>
        <v>18.158263436857865</v>
      </c>
      <c r="AG24" s="203">
        <f t="shared" ref="AG24:AG46" si="4">AVEDEV(H24:Q24)</f>
        <v>13.793303013399372</v>
      </c>
      <c r="AH24" s="83">
        <f t="shared" ref="AH24:AH46" si="5">AVEDEV(I24:R24)</f>
        <v>10.309062758921081</v>
      </c>
      <c r="AI24" s="83">
        <f t="shared" ref="AI24:AI46" si="6">AVEDEV(J24:S24)</f>
        <v>11.204130194563735</v>
      </c>
      <c r="AJ24" s="83">
        <f t="shared" ref="AJ24:AO46" si="7">AVEDEV(K24:T24)</f>
        <v>13.049409667125014</v>
      </c>
      <c r="AK24" s="83">
        <f t="shared" si="7"/>
        <v>13.613340752394981</v>
      </c>
      <c r="AL24" s="83">
        <f t="shared" si="7"/>
        <v>16.267206884249919</v>
      </c>
      <c r="AM24" s="83">
        <f t="shared" si="7"/>
        <v>19.662254367237679</v>
      </c>
      <c r="AN24" s="83">
        <f t="shared" si="7"/>
        <v>20.532470814568143</v>
      </c>
      <c r="AO24" s="83">
        <f t="shared" si="7"/>
        <v>18.503260671853869</v>
      </c>
      <c r="AP24" s="86"/>
    </row>
    <row r="25" spans="1:42" ht="14.1" customHeight="1">
      <c r="A25" s="75" t="s">
        <v>29</v>
      </c>
      <c r="B25" s="28"/>
      <c r="C25" s="28"/>
      <c r="D25" s="28">
        <v>129.45528395544113</v>
      </c>
      <c r="E25" s="28">
        <v>131.14042978884254</v>
      </c>
      <c r="F25" s="28">
        <v>219.54240041093641</v>
      </c>
      <c r="G25" s="28">
        <v>233.8549479969794</v>
      </c>
      <c r="H25" s="28">
        <v>240.31791535123784</v>
      </c>
      <c r="I25" s="28">
        <v>217.54982948897697</v>
      </c>
      <c r="J25" s="28">
        <v>206.81559760142244</v>
      </c>
      <c r="K25" s="28">
        <v>216.58820040706965</v>
      </c>
      <c r="L25" s="31">
        <v>225.00973781119592</v>
      </c>
      <c r="M25" s="137">
        <v>253.55174185055378</v>
      </c>
      <c r="N25" s="137">
        <v>300.1447212891282</v>
      </c>
      <c r="O25" s="137">
        <v>276.63920722415861</v>
      </c>
      <c r="P25" s="192">
        <v>286.56720627557019</v>
      </c>
      <c r="Q25" s="212">
        <v>262.97995553083638</v>
      </c>
      <c r="R25" s="212">
        <v>233.28983725679194</v>
      </c>
      <c r="S25" s="212">
        <v>236.46647520001812</v>
      </c>
      <c r="T25" s="212">
        <v>227.01100778589009</v>
      </c>
      <c r="U25" s="212">
        <v>235.60469106046321</v>
      </c>
      <c r="V25" s="212">
        <v>244.98174551935534</v>
      </c>
      <c r="W25" s="212">
        <v>242.11103128271475</v>
      </c>
      <c r="X25" s="212">
        <v>244.41699960260556</v>
      </c>
      <c r="Y25" s="212">
        <v>248.91947473929136</v>
      </c>
      <c r="Z25" s="168" t="s">
        <v>168</v>
      </c>
      <c r="AB25" s="86">
        <f t="shared" ref="AB25:AB46" si="8">AVEDEV(E25:L25)</f>
        <v>21.187184330975072</v>
      </c>
      <c r="AC25" s="86">
        <f t="shared" si="0"/>
        <v>30.94730281061814</v>
      </c>
      <c r="AD25" s="86">
        <f t="shared" si="1"/>
        <v>26.12426066018471</v>
      </c>
      <c r="AE25" s="86">
        <f t="shared" si="2"/>
        <v>22.929573188482951</v>
      </c>
      <c r="AF25" s="204">
        <f t="shared" si="3"/>
        <v>26.817446904178723</v>
      </c>
      <c r="AG25" s="204">
        <f t="shared" si="4"/>
        <v>27.360155151034434</v>
      </c>
      <c r="AH25" s="86">
        <f t="shared" si="5"/>
        <v>28.062962960479023</v>
      </c>
      <c r="AI25" s="86">
        <f t="shared" si="6"/>
        <v>26.171298389374908</v>
      </c>
      <c r="AJ25" s="86">
        <f t="shared" si="7"/>
        <v>24.151757370928145</v>
      </c>
      <c r="AK25" s="86">
        <f t="shared" si="7"/>
        <v>22.285051561170157</v>
      </c>
      <c r="AL25" s="86">
        <f t="shared" si="7"/>
        <v>20.6872909445174</v>
      </c>
      <c r="AM25" s="86">
        <f t="shared" si="7"/>
        <v>21.602547789944531</v>
      </c>
      <c r="AN25" s="86">
        <f t="shared" si="7"/>
        <v>15.83318440180879</v>
      </c>
      <c r="AO25" s="86">
        <f t="shared" si="7"/>
        <v>11.952421853927367</v>
      </c>
      <c r="AP25" s="86"/>
    </row>
    <row r="26" spans="1:42" ht="14.1" customHeight="1">
      <c r="A26" s="74" t="s">
        <v>54</v>
      </c>
      <c r="B26" s="30"/>
      <c r="C26" s="30"/>
      <c r="D26" s="30">
        <v>166.07166978456451</v>
      </c>
      <c r="E26" s="30">
        <v>186.16397489053838</v>
      </c>
      <c r="F26" s="30">
        <v>190.76762153362154</v>
      </c>
      <c r="G26" s="30">
        <v>188.34015036579655</v>
      </c>
      <c r="H26" s="30">
        <v>181.70481607711582</v>
      </c>
      <c r="I26" s="30">
        <v>170.25585884628097</v>
      </c>
      <c r="J26" s="30">
        <v>149.77092191502393</v>
      </c>
      <c r="K26" s="30">
        <v>151.56847658959842</v>
      </c>
      <c r="L26" s="87">
        <v>171.86277879877409</v>
      </c>
      <c r="M26" s="178">
        <v>178.19783908787377</v>
      </c>
      <c r="N26" s="178">
        <v>179.01298676451867</v>
      </c>
      <c r="O26" s="178">
        <v>169.24239252233255</v>
      </c>
      <c r="P26" s="191">
        <v>123.40844472515839</v>
      </c>
      <c r="Q26" s="211">
        <v>215.84003330327698</v>
      </c>
      <c r="R26" s="211">
        <v>207.05580224185752</v>
      </c>
      <c r="S26" s="211">
        <v>170.10637976277374</v>
      </c>
      <c r="T26" s="211">
        <v>164.64316886091157</v>
      </c>
      <c r="U26" s="211">
        <v>154.76755078803427</v>
      </c>
      <c r="V26" s="211">
        <v>161.5034772266163</v>
      </c>
      <c r="W26" s="211">
        <v>169.07701297686643</v>
      </c>
      <c r="X26" s="211">
        <v>168.71510874229577</v>
      </c>
      <c r="Y26" s="211">
        <v>179.5350336837528</v>
      </c>
      <c r="Z26" s="167" t="s">
        <v>169</v>
      </c>
      <c r="AB26" s="83">
        <f t="shared" si="8"/>
        <v>12.93981583967436</v>
      </c>
      <c r="AC26" s="83">
        <f t="shared" si="0"/>
        <v>11.564469602070414</v>
      </c>
      <c r="AD26" s="83">
        <f t="shared" si="1"/>
        <v>11.120026759595888</v>
      </c>
      <c r="AE26" s="83">
        <f t="shared" si="2"/>
        <v>10.53229851569164</v>
      </c>
      <c r="AF26" s="203">
        <f t="shared" si="3"/>
        <v>14.852311295592244</v>
      </c>
      <c r="AG26" s="203">
        <f t="shared" si="4"/>
        <v>16.502304271841062</v>
      </c>
      <c r="AH26" s="83">
        <f t="shared" si="5"/>
        <v>18.772334559790675</v>
      </c>
      <c r="AI26" s="83">
        <f t="shared" si="6"/>
        <v>18.787282468141402</v>
      </c>
      <c r="AJ26" s="83">
        <f t="shared" si="7"/>
        <v>17.546268066939334</v>
      </c>
      <c r="AK26" s="83">
        <f t="shared" si="7"/>
        <v>17.290342131064456</v>
      </c>
      <c r="AL26" s="83">
        <f t="shared" si="7"/>
        <v>18.119086256837086</v>
      </c>
      <c r="AM26" s="83">
        <f t="shared" si="7"/>
        <v>17.502329511589846</v>
      </c>
      <c r="AN26" s="83">
        <f t="shared" si="7"/>
        <v>16.404792263021953</v>
      </c>
      <c r="AO26" s="83">
        <f t="shared" si="7"/>
        <v>17.60705310708483</v>
      </c>
      <c r="AP26" s="86"/>
    </row>
    <row r="27" spans="1:42" ht="14.1" customHeight="1">
      <c r="A27" s="75" t="s">
        <v>30</v>
      </c>
      <c r="B27" s="28"/>
      <c r="C27" s="28"/>
      <c r="D27" s="28">
        <v>120.87957808389498</v>
      </c>
      <c r="E27" s="28">
        <v>112.93212493674206</v>
      </c>
      <c r="F27" s="28">
        <v>108.73497632100218</v>
      </c>
      <c r="G27" s="28">
        <v>101.92188651259258</v>
      </c>
      <c r="H27" s="28">
        <v>99.616278555994981</v>
      </c>
      <c r="I27" s="28">
        <v>113.31788572054968</v>
      </c>
      <c r="J27" s="28">
        <v>100.03489052315446</v>
      </c>
      <c r="K27" s="28">
        <v>91.975070727368092</v>
      </c>
      <c r="L27" s="31">
        <v>106.867202628058</v>
      </c>
      <c r="M27" s="137">
        <v>107.26281123845034</v>
      </c>
      <c r="N27" s="137">
        <v>110.01796820037137</v>
      </c>
      <c r="O27" s="137">
        <v>115.90009981426543</v>
      </c>
      <c r="P27" s="192">
        <v>115.68254602717012</v>
      </c>
      <c r="Q27" s="212">
        <v>117.54151009224525</v>
      </c>
      <c r="R27" s="212">
        <v>113.05392395480168</v>
      </c>
      <c r="S27" s="212">
        <v>100.81149422257734</v>
      </c>
      <c r="T27" s="212">
        <v>85.550152746172657</v>
      </c>
      <c r="U27" s="212">
        <v>86.362942925140871</v>
      </c>
      <c r="V27" s="212">
        <v>79.29635759109533</v>
      </c>
      <c r="W27" s="212">
        <v>89.677268970582745</v>
      </c>
      <c r="X27" s="212">
        <v>77.313854915267001</v>
      </c>
      <c r="Y27" s="212">
        <v>92.711271038342829</v>
      </c>
      <c r="Z27" s="168" t="s">
        <v>170</v>
      </c>
      <c r="AB27" s="86">
        <f t="shared" si="8"/>
        <v>6.0380079109052254</v>
      </c>
      <c r="AC27" s="86">
        <f t="shared" si="0"/>
        <v>6.3737911560025662</v>
      </c>
      <c r="AD27" s="86">
        <f t="shared" si="1"/>
        <v>5.5048623653206779</v>
      </c>
      <c r="AE27" s="86">
        <f t="shared" si="2"/>
        <v>5.7423003555225467</v>
      </c>
      <c r="AF27" s="204">
        <f t="shared" si="3"/>
        <v>6.2981059320159876</v>
      </c>
      <c r="AG27" s="204">
        <f t="shared" si="4"/>
        <v>6.6703756181575979</v>
      </c>
      <c r="AH27" s="86">
        <f t="shared" si="5"/>
        <v>6.1043176907085748</v>
      </c>
      <c r="AI27" s="86">
        <f t="shared" si="6"/>
        <v>6.5244578749245621</v>
      </c>
      <c r="AJ27" s="86">
        <f t="shared" si="7"/>
        <v>8.2124232398651937</v>
      </c>
      <c r="AK27" s="86">
        <f t="shared" si="7"/>
        <v>8.9981211321770029</v>
      </c>
      <c r="AL27" s="86">
        <f t="shared" si="7"/>
        <v>12.114195047985991</v>
      </c>
      <c r="AM27" s="86">
        <f t="shared" si="7"/>
        <v>13.04978316332849</v>
      </c>
      <c r="AN27" s="86">
        <f t="shared" si="7"/>
        <v>14.47889969628012</v>
      </c>
      <c r="AO27" s="86">
        <f t="shared" si="7"/>
        <v>12.77778906068721</v>
      </c>
      <c r="AP27" s="86"/>
    </row>
    <row r="28" spans="1:42" ht="14.1" customHeight="1">
      <c r="A28" s="74" t="s">
        <v>31</v>
      </c>
      <c r="B28" s="30"/>
      <c r="C28" s="30"/>
      <c r="D28" s="30">
        <v>172.07955799604244</v>
      </c>
      <c r="E28" s="30">
        <v>145.45129178629915</v>
      </c>
      <c r="F28" s="30">
        <v>161.33392905022589</v>
      </c>
      <c r="G28" s="30">
        <v>156.67500618234385</v>
      </c>
      <c r="H28" s="30">
        <v>167.12229216204139</v>
      </c>
      <c r="I28" s="30">
        <v>160.82298871610672</v>
      </c>
      <c r="J28" s="30">
        <v>168.75611116954224</v>
      </c>
      <c r="K28" s="30">
        <v>161.70679427477734</v>
      </c>
      <c r="L28" s="87">
        <v>155.82046838209547</v>
      </c>
      <c r="M28" s="178">
        <v>154.55436922555049</v>
      </c>
      <c r="N28" s="178">
        <v>145.25264310981788</v>
      </c>
      <c r="O28" s="178">
        <v>142.63213305644149</v>
      </c>
      <c r="P28" s="191">
        <v>147.60767183475753</v>
      </c>
      <c r="Q28" s="211">
        <v>138.30301546396345</v>
      </c>
      <c r="R28" s="211">
        <v>120.46419069694761</v>
      </c>
      <c r="S28" s="211">
        <v>124.91590112695101</v>
      </c>
      <c r="T28" s="211">
        <v>123.16109102630675</v>
      </c>
      <c r="U28" s="211">
        <v>124.55955427959398</v>
      </c>
      <c r="V28" s="211">
        <v>120.89872998928344</v>
      </c>
      <c r="W28" s="211">
        <v>141.60248373832843</v>
      </c>
      <c r="X28" s="211">
        <v>145.45424889163888</v>
      </c>
      <c r="Y28" s="211">
        <v>164.97048968515327</v>
      </c>
      <c r="Z28" s="167" t="s">
        <v>171</v>
      </c>
      <c r="AB28" s="83">
        <f t="shared" si="8"/>
        <v>5.296641073887141</v>
      </c>
      <c r="AC28" s="83">
        <f t="shared" si="0"/>
        <v>5.8455976003442007</v>
      </c>
      <c r="AD28" s="83">
        <f t="shared" si="1"/>
        <v>6.1988336686586738</v>
      </c>
      <c r="AE28" s="83">
        <f t="shared" si="2"/>
        <v>6.4807495416444398</v>
      </c>
      <c r="AF28" s="203">
        <f t="shared" si="3"/>
        <v>6.9215906896148685</v>
      </c>
      <c r="AG28" s="203">
        <f t="shared" si="4"/>
        <v>8.6471862986114498</v>
      </c>
      <c r="AH28" s="83">
        <f t="shared" si="5"/>
        <v>10.74010776061443</v>
      </c>
      <c r="AI28" s="83">
        <f t="shared" si="6"/>
        <v>11.687753143260162</v>
      </c>
      <c r="AJ28" s="83">
        <f t="shared" si="7"/>
        <v>11.784622592974957</v>
      </c>
      <c r="AK28" s="83">
        <f t="shared" si="7"/>
        <v>11.561535630234179</v>
      </c>
      <c r="AL28" s="83">
        <f t="shared" si="7"/>
        <v>11.435036557144803</v>
      </c>
      <c r="AM28" s="83">
        <f t="shared" si="7"/>
        <v>10.139848008422598</v>
      </c>
      <c r="AN28" s="83">
        <f t="shared" si="7"/>
        <v>10.160008586604699</v>
      </c>
      <c r="AO28" s="83">
        <f t="shared" si="7"/>
        <v>12.393844249475876</v>
      </c>
      <c r="AP28" s="86"/>
    </row>
    <row r="29" spans="1:42" ht="14.1" customHeight="1">
      <c r="A29" s="75" t="s">
        <v>48</v>
      </c>
      <c r="B29" s="28"/>
      <c r="C29" s="28"/>
      <c r="D29" s="28">
        <v>143.84693530807152</v>
      </c>
      <c r="E29" s="28">
        <v>130.07981811632888</v>
      </c>
      <c r="F29" s="28">
        <v>132.05236397973877</v>
      </c>
      <c r="G29" s="28">
        <v>123.30821754503059</v>
      </c>
      <c r="H29" s="28">
        <v>129.87205468175466</v>
      </c>
      <c r="I29" s="28">
        <v>125.92833722620765</v>
      </c>
      <c r="J29" s="28">
        <v>122.8894889949506</v>
      </c>
      <c r="K29" s="28">
        <v>113.47950606362294</v>
      </c>
      <c r="L29" s="31">
        <v>106.87674977360749</v>
      </c>
      <c r="M29" s="137">
        <v>114.12809707693012</v>
      </c>
      <c r="N29" s="137">
        <v>121.98379433863298</v>
      </c>
      <c r="O29" s="137">
        <v>147.91204534511783</v>
      </c>
      <c r="P29" s="192">
        <v>129.72032972587184</v>
      </c>
      <c r="Q29" s="212">
        <v>142.58492047606921</v>
      </c>
      <c r="R29" s="212">
        <v>153.95686484357543</v>
      </c>
      <c r="S29" s="212">
        <v>162.53710872244406</v>
      </c>
      <c r="T29" s="212">
        <v>184.19336821725213</v>
      </c>
      <c r="U29" s="212">
        <v>176.60638603440489</v>
      </c>
      <c r="V29" s="212">
        <v>163.65157865794845</v>
      </c>
      <c r="W29" s="212">
        <v>146.33294849109589</v>
      </c>
      <c r="X29" s="212">
        <v>133.6775644606096</v>
      </c>
      <c r="Y29" s="212">
        <v>121.46829282682805</v>
      </c>
      <c r="Z29" s="168" t="s">
        <v>172</v>
      </c>
      <c r="AB29" s="86">
        <f t="shared" si="8"/>
        <v>6.4841765776961431</v>
      </c>
      <c r="AC29" s="86">
        <f t="shared" si="0"/>
        <v>8.1097449857959756</v>
      </c>
      <c r="AD29" s="86">
        <f t="shared" si="1"/>
        <v>6.3542447731856671</v>
      </c>
      <c r="AE29" s="86">
        <f t="shared" si="2"/>
        <v>8.0785078445162917</v>
      </c>
      <c r="AF29" s="204">
        <f t="shared" si="3"/>
        <v>7.7986637340522575</v>
      </c>
      <c r="AG29" s="204">
        <f t="shared" si="4"/>
        <v>9.6660051207277071</v>
      </c>
      <c r="AH29" s="86">
        <f t="shared" si="5"/>
        <v>12.478021368959974</v>
      </c>
      <c r="AI29" s="86">
        <f t="shared" si="6"/>
        <v>16.112675448575509</v>
      </c>
      <c r="AJ29" s="86">
        <f t="shared" si="7"/>
        <v>20.49958306257933</v>
      </c>
      <c r="AK29" s="86">
        <f t="shared" si="7"/>
        <v>20.991188177168272</v>
      </c>
      <c r="AL29" s="86">
        <f t="shared" si="7"/>
        <v>18.461611951300299</v>
      </c>
      <c r="AM29" s="86">
        <f t="shared" si="7"/>
        <v>15.24112680988372</v>
      </c>
      <c r="AN29" s="86">
        <f t="shared" si="7"/>
        <v>14.103839128458763</v>
      </c>
      <c r="AO29" s="86">
        <f t="shared" si="7"/>
        <v>16.716125049515036</v>
      </c>
      <c r="AP29" s="86"/>
    </row>
    <row r="30" spans="1:42" ht="14.1" customHeight="1">
      <c r="A30" s="74" t="s">
        <v>49</v>
      </c>
      <c r="B30" s="30"/>
      <c r="C30" s="30"/>
      <c r="D30" s="30">
        <v>74.985016486271803</v>
      </c>
      <c r="E30" s="30">
        <v>80.779163945315176</v>
      </c>
      <c r="F30" s="30">
        <v>93.514513865513578</v>
      </c>
      <c r="G30" s="30">
        <v>89.813087080718873</v>
      </c>
      <c r="H30" s="30">
        <v>84.929920801094141</v>
      </c>
      <c r="I30" s="30">
        <v>79.311405612427876</v>
      </c>
      <c r="J30" s="30">
        <v>75.489102436529848</v>
      </c>
      <c r="K30" s="30">
        <v>112.86784185708044</v>
      </c>
      <c r="L30" s="87">
        <v>120.59393302437998</v>
      </c>
      <c r="M30" s="178">
        <v>106.22270026901258</v>
      </c>
      <c r="N30" s="178">
        <v>93.819024054348972</v>
      </c>
      <c r="O30" s="178">
        <v>84.172362096651071</v>
      </c>
      <c r="P30" s="191">
        <v>66.160062061158499</v>
      </c>
      <c r="Q30" s="211">
        <v>71.668942980565504</v>
      </c>
      <c r="R30" s="211">
        <v>92.525138875035168</v>
      </c>
      <c r="S30" s="211">
        <v>92.2824988137464</v>
      </c>
      <c r="T30" s="211">
        <v>92.84109162017873</v>
      </c>
      <c r="U30" s="211">
        <v>78.049670067288304</v>
      </c>
      <c r="V30" s="211">
        <v>80.948682624762498</v>
      </c>
      <c r="W30" s="211">
        <v>75.285973555653342</v>
      </c>
      <c r="X30" s="211">
        <v>82.491864446626991</v>
      </c>
      <c r="Y30" s="211">
        <v>141.23405445880363</v>
      </c>
      <c r="Z30" s="167" t="s">
        <v>173</v>
      </c>
      <c r="AB30" s="83">
        <f t="shared" si="8"/>
        <v>12.622293878331631</v>
      </c>
      <c r="AC30" s="83">
        <f t="shared" si="0"/>
        <v>13.159262972929771</v>
      </c>
      <c r="AD30" s="83">
        <f t="shared" si="1"/>
        <v>11.713444405250673</v>
      </c>
      <c r="AE30" s="83">
        <f t="shared" si="2"/>
        <v>11.492861564229155</v>
      </c>
      <c r="AF30" s="203">
        <f t="shared" si="3"/>
        <v>13.630344697492214</v>
      </c>
      <c r="AG30" s="203">
        <f t="shared" si="4"/>
        <v>15.081876225504478</v>
      </c>
      <c r="AH30" s="83">
        <f t="shared" si="5"/>
        <v>14.922676289252433</v>
      </c>
      <c r="AI30" s="83">
        <f t="shared" si="6"/>
        <v>13.76603460249969</v>
      </c>
      <c r="AJ30" s="83">
        <f t="shared" si="7"/>
        <v>12.048412188791808</v>
      </c>
      <c r="AK30" s="83">
        <f t="shared" si="7"/>
        <v>11.85662646785654</v>
      </c>
      <c r="AL30" s="83">
        <f t="shared" si="7"/>
        <v>9.6690733801895981</v>
      </c>
      <c r="AM30" s="83">
        <f t="shared" si="7"/>
        <v>8.3526784170532196</v>
      </c>
      <c r="AN30" s="83">
        <f t="shared" si="7"/>
        <v>7.2199624562810216</v>
      </c>
      <c r="AO30" s="83">
        <f t="shared" si="7"/>
        <v>13.897518393247259</v>
      </c>
      <c r="AP30" s="86"/>
    </row>
    <row r="31" spans="1:42" ht="14.1" customHeight="1">
      <c r="A31" s="75" t="s">
        <v>32</v>
      </c>
      <c r="B31" s="28"/>
      <c r="C31" s="28"/>
      <c r="D31" s="28">
        <v>134.879816668198</v>
      </c>
      <c r="E31" s="28">
        <v>132.03788606320506</v>
      </c>
      <c r="F31" s="28">
        <v>125.94602750381003</v>
      </c>
      <c r="G31" s="28">
        <v>121.89129520145758</v>
      </c>
      <c r="H31" s="28">
        <v>130.5157716096023</v>
      </c>
      <c r="I31" s="28">
        <v>122.17113511105507</v>
      </c>
      <c r="J31" s="28">
        <v>123.05009769478055</v>
      </c>
      <c r="K31" s="28">
        <v>118.00001316251674</v>
      </c>
      <c r="L31" s="31">
        <v>87.881122759067509</v>
      </c>
      <c r="M31" s="137">
        <v>97.548143199026754</v>
      </c>
      <c r="N31" s="137">
        <v>93.415736413864821</v>
      </c>
      <c r="O31" s="137">
        <v>97.358573548870794</v>
      </c>
      <c r="P31" s="192">
        <v>87.659707061962848</v>
      </c>
      <c r="Q31" s="212">
        <v>122.32386482077314</v>
      </c>
      <c r="R31" s="212">
        <v>121.22935778251774</v>
      </c>
      <c r="S31" s="212">
        <v>120.06039117843837</v>
      </c>
      <c r="T31" s="212">
        <v>112.48134295142187</v>
      </c>
      <c r="U31" s="212">
        <v>100.88004794356193</v>
      </c>
      <c r="V31" s="212">
        <v>101.32374111501309</v>
      </c>
      <c r="W31" s="212">
        <v>100.25731147078653</v>
      </c>
      <c r="X31" s="212">
        <v>79.46867361674478</v>
      </c>
      <c r="Y31" s="212">
        <v>81.042799934765341</v>
      </c>
      <c r="Z31" s="168" t="s">
        <v>189</v>
      </c>
      <c r="AB31" s="86">
        <f t="shared" si="8"/>
        <v>8.6230503386973698</v>
      </c>
      <c r="AC31" s="86">
        <f t="shared" si="0"/>
        <v>10.949422714240978</v>
      </c>
      <c r="AD31" s="86">
        <f t="shared" si="1"/>
        <v>13.378433248711374</v>
      </c>
      <c r="AE31" s="86">
        <f t="shared" si="2"/>
        <v>14.181518112158193</v>
      </c>
      <c r="AF31" s="204">
        <f t="shared" si="3"/>
        <v>15.176502979661951</v>
      </c>
      <c r="AG31" s="204">
        <f t="shared" si="4"/>
        <v>15.219759941593505</v>
      </c>
      <c r="AH31" s="86">
        <f t="shared" si="5"/>
        <v>14.291118558885049</v>
      </c>
      <c r="AI31" s="86">
        <f t="shared" si="6"/>
        <v>14.080044165623381</v>
      </c>
      <c r="AJ31" s="86">
        <f t="shared" si="7"/>
        <v>13.023168691287513</v>
      </c>
      <c r="AK31" s="86">
        <f t="shared" si="7"/>
        <v>11.951928333869763</v>
      </c>
      <c r="AL31" s="86">
        <f t="shared" si="7"/>
        <v>10.876518865394114</v>
      </c>
      <c r="AM31" s="86">
        <f t="shared" si="7"/>
        <v>10.659785403653332</v>
      </c>
      <c r="AN31" s="86">
        <f t="shared" si="7"/>
        <v>11.775550427422937</v>
      </c>
      <c r="AO31" s="86">
        <f t="shared" si="7"/>
        <v>13.080812316551373</v>
      </c>
      <c r="AP31" s="86"/>
    </row>
    <row r="32" spans="1:42" ht="14.1" customHeight="1">
      <c r="A32" s="74" t="s">
        <v>33</v>
      </c>
      <c r="B32" s="30"/>
      <c r="C32" s="30"/>
      <c r="D32" s="30">
        <v>197.96969901575045</v>
      </c>
      <c r="E32" s="30">
        <v>189.9008209063214</v>
      </c>
      <c r="F32" s="30">
        <v>209.82372131382974</v>
      </c>
      <c r="G32" s="30">
        <v>192.80103495935202</v>
      </c>
      <c r="H32" s="30">
        <v>199.79710152912324</v>
      </c>
      <c r="I32" s="30">
        <v>177.47976076776777</v>
      </c>
      <c r="J32" s="30">
        <v>176.01237635446566</v>
      </c>
      <c r="K32" s="30">
        <v>151.00031550877699</v>
      </c>
      <c r="L32" s="87">
        <v>143.79144536377061</v>
      </c>
      <c r="M32" s="178">
        <v>148.26913674023717</v>
      </c>
      <c r="N32" s="178">
        <v>147.70651549391872</v>
      </c>
      <c r="O32" s="178">
        <v>153.87992379300493</v>
      </c>
      <c r="P32" s="191">
        <v>142.30778501877205</v>
      </c>
      <c r="Q32" s="211">
        <v>156.17057424541053</v>
      </c>
      <c r="R32" s="211">
        <v>146.25130995927441</v>
      </c>
      <c r="S32" s="211">
        <v>151.06666478567149</v>
      </c>
      <c r="T32" s="211">
        <v>149.81647193661985</v>
      </c>
      <c r="U32" s="211">
        <v>144.31286421658686</v>
      </c>
      <c r="V32" s="211">
        <v>142.86327470908137</v>
      </c>
      <c r="W32" s="211">
        <v>148.20169335768665</v>
      </c>
      <c r="X32" s="211">
        <v>146.54315921811622</v>
      </c>
      <c r="Y32" s="211">
        <v>125.60280401365893</v>
      </c>
      <c r="Z32" s="167" t="s">
        <v>175</v>
      </c>
      <c r="AB32" s="83">
        <f t="shared" si="8"/>
        <v>18.004847589230671</v>
      </c>
      <c r="AC32" s="83">
        <f t="shared" si="0"/>
        <v>19.373934298935865</v>
      </c>
      <c r="AD32" s="83">
        <f t="shared" si="1"/>
        <v>20.77309569366437</v>
      </c>
      <c r="AE32" s="83">
        <f t="shared" si="2"/>
        <v>21.126665802483</v>
      </c>
      <c r="AF32" s="203">
        <f t="shared" si="3"/>
        <v>18.574423079806607</v>
      </c>
      <c r="AG32" s="203">
        <f t="shared" si="4"/>
        <v>14.872951641356476</v>
      </c>
      <c r="AH32" s="83">
        <f t="shared" si="5"/>
        <v>9.3603936788048596</v>
      </c>
      <c r="AI32" s="83">
        <f t="shared" si="6"/>
        <v>6.2252120427780682</v>
      </c>
      <c r="AJ32" s="83">
        <f t="shared" si="7"/>
        <v>3.3607757693510849</v>
      </c>
      <c r="AK32" s="83">
        <f t="shared" si="7"/>
        <v>3.5009116278800319</v>
      </c>
      <c r="AL32" s="83">
        <f t="shared" si="7"/>
        <v>3.576102210331058</v>
      </c>
      <c r="AM32" s="83">
        <f t="shared" si="7"/>
        <v>3.5805607508592177</v>
      </c>
      <c r="AN32" s="83">
        <f t="shared" si="7"/>
        <v>3.6856934996562556</v>
      </c>
      <c r="AO32" s="83">
        <f t="shared" si="7"/>
        <v>5.2335825252504264</v>
      </c>
      <c r="AP32" s="86"/>
    </row>
    <row r="33" spans="1:42" ht="14.1" customHeight="1">
      <c r="A33" s="75" t="s">
        <v>50</v>
      </c>
      <c r="B33" s="28"/>
      <c r="C33" s="28"/>
      <c r="D33" s="28">
        <v>88.700285466567237</v>
      </c>
      <c r="E33" s="28">
        <v>118.77418087207737</v>
      </c>
      <c r="F33" s="28">
        <v>113.65948224519894</v>
      </c>
      <c r="G33" s="28">
        <v>106.09142538586403</v>
      </c>
      <c r="H33" s="28">
        <v>109.78691180664183</v>
      </c>
      <c r="I33" s="28">
        <v>110.16021025109902</v>
      </c>
      <c r="J33" s="28">
        <v>98.854469584486708</v>
      </c>
      <c r="K33" s="28">
        <v>91.410960631391674</v>
      </c>
      <c r="L33" s="31">
        <v>100.41626724845878</v>
      </c>
      <c r="M33" s="137">
        <v>98.623218110997641</v>
      </c>
      <c r="N33" s="137">
        <v>97.109780491309223</v>
      </c>
      <c r="O33" s="137">
        <v>99.893834092959423</v>
      </c>
      <c r="P33" s="192">
        <v>100.64321147530812</v>
      </c>
      <c r="Q33" s="212">
        <v>110.60463501597313</v>
      </c>
      <c r="R33" s="212">
        <v>120.58298351142913</v>
      </c>
      <c r="S33" s="212">
        <v>118.61146685431827</v>
      </c>
      <c r="T33" s="212">
        <v>133.7969742861462</v>
      </c>
      <c r="U33" s="212">
        <v>142.03192512392928</v>
      </c>
      <c r="V33" s="212">
        <v>151.48578009113584</v>
      </c>
      <c r="W33" s="212">
        <v>154.14980162047212</v>
      </c>
      <c r="X33" s="212">
        <v>174.38254288146814</v>
      </c>
      <c r="Y33" s="212">
        <v>160.63523799562304</v>
      </c>
      <c r="Z33" s="168" t="s">
        <v>176</v>
      </c>
      <c r="AB33" s="86">
        <f t="shared" si="8"/>
        <v>6.9509577906019953</v>
      </c>
      <c r="AC33" s="86">
        <f t="shared" si="0"/>
        <v>8.0467009518979147</v>
      </c>
      <c r="AD33" s="86">
        <f t="shared" si="1"/>
        <v>7.2057514494237154</v>
      </c>
      <c r="AE33" s="86">
        <f t="shared" si="2"/>
        <v>5.8590811498881816</v>
      </c>
      <c r="AF33" s="204">
        <f t="shared" si="3"/>
        <v>4.4282921440099896</v>
      </c>
      <c r="AG33" s="204">
        <f t="shared" si="4"/>
        <v>5.0601414922252603</v>
      </c>
      <c r="AH33" s="86">
        <f t="shared" si="5"/>
        <v>6.5715915308954918</v>
      </c>
      <c r="AI33" s="86">
        <f t="shared" si="6"/>
        <v>7.7547674553461761</v>
      </c>
      <c r="AJ33" s="86">
        <f t="shared" si="7"/>
        <v>10.983745396110017</v>
      </c>
      <c r="AK33" s="86">
        <f t="shared" si="7"/>
        <v>13.219526258298236</v>
      </c>
      <c r="AL33" s="86">
        <f t="shared" si="7"/>
        <v>15.96344506804112</v>
      </c>
      <c r="AM33" s="86">
        <f t="shared" si="7"/>
        <v>17.980064819298232</v>
      </c>
      <c r="AN33" s="86">
        <f t="shared" si="7"/>
        <v>20.551089305316349</v>
      </c>
      <c r="AO33" s="86">
        <f t="shared" si="7"/>
        <v>19.844601656945358</v>
      </c>
      <c r="AP33" s="86"/>
    </row>
    <row r="34" spans="1:42" ht="14.1" customHeight="1">
      <c r="A34" s="74" t="s">
        <v>57</v>
      </c>
      <c r="B34" s="30"/>
      <c r="C34" s="30"/>
      <c r="D34" s="30">
        <v>137.64802918527644</v>
      </c>
      <c r="E34" s="30">
        <v>150.83124484493931</v>
      </c>
      <c r="F34" s="30">
        <v>139.64037382642579</v>
      </c>
      <c r="G34" s="30">
        <v>148.68863224468279</v>
      </c>
      <c r="H34" s="30">
        <v>163.70483939180335</v>
      </c>
      <c r="I34" s="30">
        <v>238.37328716329017</v>
      </c>
      <c r="J34" s="30">
        <v>205.9443191561196</v>
      </c>
      <c r="K34" s="30">
        <v>190.15617534016857</v>
      </c>
      <c r="L34" s="87">
        <v>202.73084779461894</v>
      </c>
      <c r="M34" s="178">
        <v>183.45350422723493</v>
      </c>
      <c r="N34" s="178">
        <v>181.47443815109438</v>
      </c>
      <c r="O34" s="178">
        <v>179.90253845266966</v>
      </c>
      <c r="P34" s="191">
        <v>187.30933576406338</v>
      </c>
      <c r="Q34" s="211">
        <v>188.88056417248376</v>
      </c>
      <c r="R34" s="211">
        <v>188.75299248196927</v>
      </c>
      <c r="S34" s="211">
        <v>194.97818808834225</v>
      </c>
      <c r="T34" s="211">
        <v>164.77378570968116</v>
      </c>
      <c r="U34" s="211">
        <v>187.33498541017556</v>
      </c>
      <c r="V34" s="211">
        <v>194.40874340607357</v>
      </c>
      <c r="W34" s="211">
        <v>212.3956812976426</v>
      </c>
      <c r="X34" s="211">
        <v>209.11677031630836</v>
      </c>
      <c r="Y34" s="211">
        <v>221.69999900039028</v>
      </c>
      <c r="Z34" s="167" t="s">
        <v>177</v>
      </c>
      <c r="AB34" s="83">
        <f t="shared" si="8"/>
        <v>29.292442393293257</v>
      </c>
      <c r="AC34" s="83">
        <f t="shared" si="0"/>
        <v>28.014501418830452</v>
      </c>
      <c r="AD34" s="83">
        <f t="shared" si="1"/>
        <v>23.826794909659981</v>
      </c>
      <c r="AE34" s="83">
        <f t="shared" si="2"/>
        <v>20.724731161475624</v>
      </c>
      <c r="AF34" s="203">
        <f t="shared" si="3"/>
        <v>16.9018924759798</v>
      </c>
      <c r="AG34" s="203">
        <f t="shared" si="4"/>
        <v>14.093899845992931</v>
      </c>
      <c r="AH34" s="83">
        <f t="shared" si="5"/>
        <v>12.591010660582981</v>
      </c>
      <c r="AI34" s="83">
        <f t="shared" si="6"/>
        <v>6.5156967900902796</v>
      </c>
      <c r="AJ34" s="83">
        <f t="shared" si="7"/>
        <v>7.0721363064500853</v>
      </c>
      <c r="AK34" s="83">
        <f t="shared" si="7"/>
        <v>6.8464411120506439</v>
      </c>
      <c r="AL34" s="83">
        <f t="shared" si="7"/>
        <v>6.1806727609670133</v>
      </c>
      <c r="AM34" s="83">
        <f t="shared" si="7"/>
        <v>7.8621085958827308</v>
      </c>
      <c r="AN34" s="83">
        <f t="shared" si="7"/>
        <v>9.5515898137205877</v>
      </c>
      <c r="AO34" s="83">
        <f t="shared" si="7"/>
        <v>11.666044088766288</v>
      </c>
      <c r="AP34" s="86"/>
    </row>
    <row r="35" spans="1:42" ht="14.1" customHeight="1">
      <c r="A35" s="75" t="s">
        <v>34</v>
      </c>
      <c r="B35" s="28"/>
      <c r="C35" s="28"/>
      <c r="D35" s="28">
        <v>180.46413130758387</v>
      </c>
      <c r="E35" s="28">
        <v>190.59505629412939</v>
      </c>
      <c r="F35" s="28">
        <v>201.70901885628726</v>
      </c>
      <c r="G35" s="28">
        <v>205.01205296032009</v>
      </c>
      <c r="H35" s="28">
        <v>205.10387648645511</v>
      </c>
      <c r="I35" s="28">
        <v>182.36952742914335</v>
      </c>
      <c r="J35" s="28">
        <v>181.62328228475627</v>
      </c>
      <c r="K35" s="28">
        <v>170.25106632025896</v>
      </c>
      <c r="L35" s="31">
        <v>144.22704680486478</v>
      </c>
      <c r="M35" s="137">
        <v>155.18703158374939</v>
      </c>
      <c r="N35" s="137">
        <v>158.09076838619842</v>
      </c>
      <c r="O35" s="137">
        <v>168.42006204799381</v>
      </c>
      <c r="P35" s="192">
        <v>158.55867115343599</v>
      </c>
      <c r="Q35" s="212">
        <v>164.54706827458372</v>
      </c>
      <c r="R35" s="212">
        <v>155.23764343668435</v>
      </c>
      <c r="S35" s="212">
        <v>161.31405951166886</v>
      </c>
      <c r="T35" s="212">
        <v>160.65064057815809</v>
      </c>
      <c r="U35" s="212">
        <v>167.90635854816296</v>
      </c>
      <c r="V35" s="212">
        <v>166.43854745619498</v>
      </c>
      <c r="W35" s="212">
        <v>163.59334620950025</v>
      </c>
      <c r="X35" s="212">
        <v>159.83625270970316</v>
      </c>
      <c r="Y35" s="212">
        <v>155.86750854470583</v>
      </c>
      <c r="Z35" s="168" t="s">
        <v>190</v>
      </c>
      <c r="AB35" s="86">
        <f t="shared" si="8"/>
        <v>15.493635219771061</v>
      </c>
      <c r="AC35" s="86">
        <f t="shared" si="0"/>
        <v>15.303697372512193</v>
      </c>
      <c r="AD35" s="86">
        <f t="shared" si="1"/>
        <v>17.982315573478726</v>
      </c>
      <c r="AE35" s="86">
        <f t="shared" si="2"/>
        <v>17.964178287389672</v>
      </c>
      <c r="AF35" s="204">
        <f t="shared" si="3"/>
        <v>16.514276995560863</v>
      </c>
      <c r="AG35" s="204">
        <f t="shared" si="4"/>
        <v>12.799278442407555</v>
      </c>
      <c r="AH35" s="86">
        <f t="shared" si="5"/>
        <v>9.5909844991803173</v>
      </c>
      <c r="AI35" s="86">
        <f t="shared" si="6"/>
        <v>7.5717598011829867</v>
      </c>
      <c r="AJ35" s="86">
        <f t="shared" si="7"/>
        <v>5.3881735367730501</v>
      </c>
      <c r="AK35" s="86">
        <f t="shared" si="7"/>
        <v>5.1537027595634495</v>
      </c>
      <c r="AL35" s="86">
        <f t="shared" si="7"/>
        <v>4.154339187240649</v>
      </c>
      <c r="AM35" s="86">
        <f t="shared" si="7"/>
        <v>3.7053599470290011</v>
      </c>
      <c r="AN35" s="86">
        <f t="shared" si="7"/>
        <v>3.5308115146785268</v>
      </c>
      <c r="AO35" s="86">
        <f t="shared" si="7"/>
        <v>3.3810563838645238</v>
      </c>
      <c r="AP35" s="86"/>
    </row>
    <row r="36" spans="1:42" ht="14.1" customHeight="1">
      <c r="A36" s="74" t="s">
        <v>167</v>
      </c>
      <c r="B36" s="30"/>
      <c r="C36" s="30"/>
      <c r="D36" s="30">
        <v>150.56556017132044</v>
      </c>
      <c r="E36" s="30">
        <v>135.38609269316822</v>
      </c>
      <c r="F36" s="30">
        <v>101.51948927084406</v>
      </c>
      <c r="G36" s="30">
        <v>109.37224399955032</v>
      </c>
      <c r="H36" s="30">
        <v>139.95407504719699</v>
      </c>
      <c r="I36" s="30">
        <v>155.21865744613751</v>
      </c>
      <c r="J36" s="30">
        <v>160.61322228377807</v>
      </c>
      <c r="K36" s="30">
        <v>178.96221966506658</v>
      </c>
      <c r="L36" s="87">
        <v>144.48629681049965</v>
      </c>
      <c r="M36" s="178">
        <v>166.77062224578492</v>
      </c>
      <c r="N36" s="178">
        <v>160.3844179676297</v>
      </c>
      <c r="O36" s="178">
        <v>200.24538793612896</v>
      </c>
      <c r="P36" s="191">
        <v>235.53689379777342</v>
      </c>
      <c r="Q36" s="211">
        <v>237.24421671592259</v>
      </c>
      <c r="R36" s="211">
        <v>224.84394621270178</v>
      </c>
      <c r="S36" s="211">
        <v>218.93204547144273</v>
      </c>
      <c r="T36" s="211">
        <v>220.19639188683163</v>
      </c>
      <c r="U36" s="211">
        <v>197.21521547536346</v>
      </c>
      <c r="V36" s="211">
        <v>189.46961687786194</v>
      </c>
      <c r="W36" s="211">
        <v>226.25413161535644</v>
      </c>
      <c r="X36" s="211">
        <v>217.63621037190552</v>
      </c>
      <c r="Y36" s="211">
        <v>215.12614700026904</v>
      </c>
      <c r="Z36" s="167" t="s">
        <v>179</v>
      </c>
      <c r="AB36" s="83">
        <f t="shared" si="8"/>
        <v>19.131061899340278</v>
      </c>
      <c r="AC36" s="83">
        <f t="shared" si="0"/>
        <v>18.181498168515819</v>
      </c>
      <c r="AD36" s="83">
        <f t="shared" si="1"/>
        <v>19.123094178713753</v>
      </c>
      <c r="AE36" s="83">
        <f t="shared" si="2"/>
        <v>22.335709588191129</v>
      </c>
      <c r="AF36" s="203">
        <f t="shared" si="3"/>
        <v>24.17950175298709</v>
      </c>
      <c r="AG36" s="203">
        <f t="shared" si="4"/>
        <v>28.044462829704845</v>
      </c>
      <c r="AH36" s="83">
        <f t="shared" si="5"/>
        <v>30.429618445991498</v>
      </c>
      <c r="AI36" s="83">
        <f t="shared" si="6"/>
        <v>30.558571116121062</v>
      </c>
      <c r="AJ36" s="83">
        <f t="shared" si="7"/>
        <v>28.887483758986377</v>
      </c>
      <c r="AK36" s="83">
        <f t="shared" si="7"/>
        <v>26.765155364926546</v>
      </c>
      <c r="AL36" s="83">
        <f t="shared" si="7"/>
        <v>22.266823358190315</v>
      </c>
      <c r="AM36" s="83">
        <f t="shared" si="7"/>
        <v>19.3628534651642</v>
      </c>
      <c r="AN36" s="83">
        <f t="shared" si="7"/>
        <v>12.668399323806435</v>
      </c>
      <c r="AO36" s="83">
        <f t="shared" si="7"/>
        <v>10.706947288954293</v>
      </c>
      <c r="AP36" s="86"/>
    </row>
    <row r="37" spans="1:42" ht="14.1" customHeight="1">
      <c r="A37" s="75" t="s">
        <v>35</v>
      </c>
      <c r="B37" s="28"/>
      <c r="C37" s="28"/>
      <c r="D37" s="28">
        <v>123.95560702331802</v>
      </c>
      <c r="E37" s="28">
        <v>92.474578030528491</v>
      </c>
      <c r="F37" s="28">
        <v>98.621116654006471</v>
      </c>
      <c r="G37" s="28">
        <v>84.232751944249003</v>
      </c>
      <c r="H37" s="28">
        <v>66.21364931987641</v>
      </c>
      <c r="I37" s="28">
        <v>57.84947881096204</v>
      </c>
      <c r="J37" s="28">
        <v>59.829712198801602</v>
      </c>
      <c r="K37" s="28">
        <v>60.990987730530158</v>
      </c>
      <c r="L37" s="31">
        <v>60.954340636043646</v>
      </c>
      <c r="M37" s="137">
        <v>69.076356858961589</v>
      </c>
      <c r="N37" s="137">
        <v>70.581831107071608</v>
      </c>
      <c r="O37" s="137">
        <v>82.243288660916718</v>
      </c>
      <c r="P37" s="192">
        <v>90.811611036818093</v>
      </c>
      <c r="Q37" s="212">
        <v>86.55938956976091</v>
      </c>
      <c r="R37" s="212">
        <v>93.255457408951713</v>
      </c>
      <c r="S37" s="212">
        <v>101.00094760279936</v>
      </c>
      <c r="T37" s="212">
        <v>89.627063682641761</v>
      </c>
      <c r="U37" s="212">
        <v>92.554979931115184</v>
      </c>
      <c r="V37" s="212">
        <v>94.301437938627686</v>
      </c>
      <c r="W37" s="212">
        <v>99.018148257026922</v>
      </c>
      <c r="X37" s="212">
        <v>91.398623005111773</v>
      </c>
      <c r="Y37" s="212">
        <v>85.954677873676332</v>
      </c>
      <c r="Z37" s="168" t="s">
        <v>180</v>
      </c>
      <c r="AB37" s="86">
        <f t="shared" si="8"/>
        <v>14.347741470477448</v>
      </c>
      <c r="AC37" s="86">
        <f t="shared" si="0"/>
        <v>17.920924393838202</v>
      </c>
      <c r="AD37" s="86">
        <f t="shared" si="1"/>
        <v>11.816201128294933</v>
      </c>
      <c r="AE37" s="86">
        <f t="shared" si="2"/>
        <v>10.383820616549283</v>
      </c>
      <c r="AF37" s="204">
        <f t="shared" si="3"/>
        <v>9.3511758854726175</v>
      </c>
      <c r="AG37" s="204">
        <f t="shared" si="4"/>
        <v>9.6303724005340463</v>
      </c>
      <c r="AH37" s="86">
        <f t="shared" si="5"/>
        <v>12.001753013784043</v>
      </c>
      <c r="AI37" s="86">
        <f t="shared" si="6"/>
        <v>13.243746574783819</v>
      </c>
      <c r="AJ37" s="86">
        <f t="shared" si="7"/>
        <v>12.087398677038248</v>
      </c>
      <c r="AK37" s="86">
        <f t="shared" si="7"/>
        <v>10.362057867007735</v>
      </c>
      <c r="AL37" s="86">
        <f t="shared" si="7"/>
        <v>7.9088158644710038</v>
      </c>
      <c r="AM37" s="86">
        <f t="shared" si="7"/>
        <v>6.1940178115801956</v>
      </c>
      <c r="AN37" s="86">
        <f t="shared" si="7"/>
        <v>3.9490995183271607</v>
      </c>
      <c r="AO37" s="86">
        <f t="shared" si="7"/>
        <v>3.5779605970511996</v>
      </c>
      <c r="AP37" s="86"/>
    </row>
    <row r="38" spans="1:42" ht="14.1" customHeight="1">
      <c r="A38" s="74" t="s">
        <v>36</v>
      </c>
      <c r="B38" s="30"/>
      <c r="C38" s="30"/>
      <c r="D38" s="30">
        <v>136.03836037998511</v>
      </c>
      <c r="E38" s="30">
        <v>130.81437816020366</v>
      </c>
      <c r="F38" s="30">
        <v>143.70680592782878</v>
      </c>
      <c r="G38" s="30">
        <v>147.15667801724985</v>
      </c>
      <c r="H38" s="30">
        <v>174.74847464899946</v>
      </c>
      <c r="I38" s="30">
        <v>234.11647277453267</v>
      </c>
      <c r="J38" s="30">
        <v>177.1147137620425</v>
      </c>
      <c r="K38" s="30">
        <v>223.73406857785315</v>
      </c>
      <c r="L38" s="87">
        <v>193.84019035786244</v>
      </c>
      <c r="M38" s="178">
        <v>188.42384521100024</v>
      </c>
      <c r="N38" s="178">
        <v>165.96798338480178</v>
      </c>
      <c r="O38" s="178">
        <v>136.84579445079257</v>
      </c>
      <c r="P38" s="191">
        <v>123.23421550513858</v>
      </c>
      <c r="Q38" s="211">
        <v>123.64311466499471</v>
      </c>
      <c r="R38" s="211">
        <v>131.13001196392389</v>
      </c>
      <c r="S38" s="211">
        <v>141.73518084745882</v>
      </c>
      <c r="T38" s="211">
        <v>134.82148110676698</v>
      </c>
      <c r="U38" s="211">
        <v>125.57594357811652</v>
      </c>
      <c r="V38" s="211">
        <v>129.38405693498163</v>
      </c>
      <c r="W38" s="211">
        <v>172.32497445817532</v>
      </c>
      <c r="X38" s="211">
        <v>168.64696335348978</v>
      </c>
      <c r="Y38" s="211">
        <v>137.28165400353544</v>
      </c>
      <c r="Z38" s="167" t="s">
        <v>181</v>
      </c>
      <c r="AB38" s="83">
        <f t="shared" si="8"/>
        <v>29.307203343820891</v>
      </c>
      <c r="AC38" s="83">
        <f t="shared" si="0"/>
        <v>28.476459354902413</v>
      </c>
      <c r="AD38" s="83">
        <f t="shared" si="1"/>
        <v>25.65302651845974</v>
      </c>
      <c r="AE38" s="83">
        <f t="shared" si="2"/>
        <v>25.170513215212626</v>
      </c>
      <c r="AF38" s="203">
        <f t="shared" si="3"/>
        <v>26.927614467630878</v>
      </c>
      <c r="AG38" s="203">
        <f t="shared" si="4"/>
        <v>29.395288265895925</v>
      </c>
      <c r="AH38" s="83">
        <f t="shared" si="5"/>
        <v>33.640817071363948</v>
      </c>
      <c r="AI38" s="83">
        <f t="shared" si="6"/>
        <v>29.249248386125156</v>
      </c>
      <c r="AJ38" s="83">
        <f t="shared" si="7"/>
        <v>29.323146620656075</v>
      </c>
      <c r="AK38" s="83">
        <f t="shared" si="7"/>
        <v>21.733338126481506</v>
      </c>
      <c r="AL38" s="83">
        <f t="shared" si="7"/>
        <v>15.179704229773625</v>
      </c>
      <c r="AM38" s="83">
        <f t="shared" si="7"/>
        <v>12.925862324378144</v>
      </c>
      <c r="AN38" s="83">
        <f t="shared" si="7"/>
        <v>13.300919519994457</v>
      </c>
      <c r="AO38" s="83">
        <f t="shared" si="7"/>
        <v>13.274767946829888</v>
      </c>
      <c r="AP38" s="86"/>
    </row>
    <row r="39" spans="1:42" ht="14.1" customHeight="1">
      <c r="A39" s="75" t="s">
        <v>37</v>
      </c>
      <c r="B39" s="28"/>
      <c r="C39" s="28"/>
      <c r="D39" s="28">
        <v>94.31159075572063</v>
      </c>
      <c r="E39" s="28">
        <v>94.624427387938567</v>
      </c>
      <c r="F39" s="28">
        <v>99.317500690273974</v>
      </c>
      <c r="G39" s="28">
        <v>90.223850660379611</v>
      </c>
      <c r="H39" s="28">
        <v>89.356484799520729</v>
      </c>
      <c r="I39" s="28">
        <v>89.555544320950105</v>
      </c>
      <c r="J39" s="28">
        <v>87.814036550180845</v>
      </c>
      <c r="K39" s="28">
        <v>88.859310625779742</v>
      </c>
      <c r="L39" s="31">
        <v>90.448859308550581</v>
      </c>
      <c r="M39" s="137">
        <v>106.73735873709387</v>
      </c>
      <c r="N39" s="137">
        <v>100.05756260171523</v>
      </c>
      <c r="O39" s="137">
        <v>115.70919008214614</v>
      </c>
      <c r="P39" s="192">
        <v>109.36071176920414</v>
      </c>
      <c r="Q39" s="212">
        <v>105.29209815052749</v>
      </c>
      <c r="R39" s="212">
        <v>104.65209883383531</v>
      </c>
      <c r="S39" s="212">
        <v>81.075684070650482</v>
      </c>
      <c r="T39" s="212">
        <v>78.988448454054279</v>
      </c>
      <c r="U39" s="212">
        <v>92.266866208040739</v>
      </c>
      <c r="V39" s="212">
        <v>85.674440539932306</v>
      </c>
      <c r="W39" s="212">
        <v>75.701502805263829</v>
      </c>
      <c r="X39" s="212">
        <v>75.476745483984502</v>
      </c>
      <c r="Y39" s="212">
        <v>38.91122716415839</v>
      </c>
      <c r="Z39" s="168" t="s">
        <v>182</v>
      </c>
      <c r="AB39" s="86">
        <f t="shared" si="8"/>
        <v>2.8479811230797498</v>
      </c>
      <c r="AC39" s="86">
        <f t="shared" si="0"/>
        <v>4.4982584072943137</v>
      </c>
      <c r="AD39" s="86">
        <f t="shared" si="1"/>
        <v>5.1877750288136708</v>
      </c>
      <c r="AE39" s="86">
        <f t="shared" si="2"/>
        <v>7.7179465521185806</v>
      </c>
      <c r="AF39" s="204">
        <f t="shared" si="3"/>
        <v>8.9231318815901979</v>
      </c>
      <c r="AG39" s="204">
        <f t="shared" si="4"/>
        <v>9.1122685735704874</v>
      </c>
      <c r="AH39" s="86">
        <f t="shared" si="5"/>
        <v>8.5433915173064197</v>
      </c>
      <c r="AI39" s="86">
        <f t="shared" si="6"/>
        <v>9.5609747473423745</v>
      </c>
      <c r="AJ39" s="86">
        <f t="shared" si="7"/>
        <v>10.620045318877564</v>
      </c>
      <c r="AK39" s="86">
        <f t="shared" si="7"/>
        <v>10.211138649006243</v>
      </c>
      <c r="AL39" s="86">
        <f t="shared" si="7"/>
        <v>10.784068901240436</v>
      </c>
      <c r="AM39" s="86">
        <f t="shared" si="7"/>
        <v>12.136471935948668</v>
      </c>
      <c r="AN39" s="86">
        <f t="shared" si="7"/>
        <v>13.066996855331476</v>
      </c>
      <c r="AO39" s="86">
        <f t="shared" si="7"/>
        <v>14.709260752342852</v>
      </c>
      <c r="AP39" s="86"/>
    </row>
    <row r="40" spans="1:42" ht="14.1" customHeight="1">
      <c r="A40" s="74" t="s">
        <v>38</v>
      </c>
      <c r="B40" s="30"/>
      <c r="C40" s="30"/>
      <c r="D40" s="30">
        <v>121.69276146804211</v>
      </c>
      <c r="E40" s="30">
        <v>124.88541060047049</v>
      </c>
      <c r="F40" s="30">
        <v>115.49447616747305</v>
      </c>
      <c r="G40" s="30">
        <v>113.42656726503901</v>
      </c>
      <c r="H40" s="30">
        <v>96.202220594455042</v>
      </c>
      <c r="I40" s="30">
        <v>97.522894699932678</v>
      </c>
      <c r="J40" s="30">
        <v>92.33845628899526</v>
      </c>
      <c r="K40" s="30">
        <v>82.020552942603828</v>
      </c>
      <c r="L40" s="87">
        <v>90.888292891678589</v>
      </c>
      <c r="M40" s="178">
        <v>88.204395378392348</v>
      </c>
      <c r="N40" s="178">
        <v>83.855747026670741</v>
      </c>
      <c r="O40" s="178">
        <v>96.04219862928457</v>
      </c>
      <c r="P40" s="191">
        <v>103.54006735215818</v>
      </c>
      <c r="Q40" s="211">
        <v>100.48627400061945</v>
      </c>
      <c r="R40" s="211">
        <v>124.06807700180829</v>
      </c>
      <c r="S40" s="211">
        <v>125.94080618646923</v>
      </c>
      <c r="T40" s="211">
        <v>120.91510119971009</v>
      </c>
      <c r="U40" s="211">
        <v>113.16694770924953</v>
      </c>
      <c r="V40" s="211">
        <v>115.69442158221945</v>
      </c>
      <c r="W40" s="211">
        <v>123.48016413349758</v>
      </c>
      <c r="X40" s="211">
        <v>111.29507013594113</v>
      </c>
      <c r="Y40" s="211">
        <v>111.17898498180597</v>
      </c>
      <c r="Z40" s="167" t="s">
        <v>183</v>
      </c>
      <c r="AB40" s="83">
        <f t="shared" si="8"/>
        <v>12.253594309747392</v>
      </c>
      <c r="AC40" s="83">
        <f t="shared" si="0"/>
        <v>13.285760836438339</v>
      </c>
      <c r="AD40" s="83">
        <f t="shared" si="1"/>
        <v>11.670949975253848</v>
      </c>
      <c r="AE40" s="83">
        <f t="shared" si="2"/>
        <v>8.1380912827843588</v>
      </c>
      <c r="AF40" s="203">
        <f t="shared" si="3"/>
        <v>6.9426504012528714</v>
      </c>
      <c r="AG40" s="203">
        <f t="shared" si="4"/>
        <v>5.6486210748109142</v>
      </c>
      <c r="AH40" s="83">
        <f t="shared" si="5"/>
        <v>8.43520671554624</v>
      </c>
      <c r="AI40" s="83">
        <f t="shared" si="6"/>
        <v>11.816255492316589</v>
      </c>
      <c r="AJ40" s="83">
        <f t="shared" si="7"/>
        <v>13.615889339277533</v>
      </c>
      <c r="AK40" s="83">
        <f t="shared" si="7"/>
        <v>13.049553829364152</v>
      </c>
      <c r="AL40" s="83">
        <f t="shared" si="7"/>
        <v>12.765667129233131</v>
      </c>
      <c r="AM40" s="83">
        <f t="shared" si="7"/>
        <v>11.790326983988386</v>
      </c>
      <c r="AN40" s="83">
        <f t="shared" si="7"/>
        <v>8.5568012276451793</v>
      </c>
      <c r="AO40" s="83">
        <f t="shared" si="7"/>
        <v>7.0431225923930398</v>
      </c>
      <c r="AP40" s="86"/>
    </row>
    <row r="41" spans="1:42" ht="14.1" customHeight="1">
      <c r="A41" s="75" t="s">
        <v>66</v>
      </c>
      <c r="B41" s="28"/>
      <c r="C41" s="28"/>
      <c r="D41" s="28">
        <v>161.61563834735676</v>
      </c>
      <c r="E41" s="28">
        <v>167.19224711250467</v>
      </c>
      <c r="F41" s="28">
        <v>155.81401884173485</v>
      </c>
      <c r="G41" s="28">
        <v>148.0538293755657</v>
      </c>
      <c r="H41" s="28">
        <v>145.98369274287899</v>
      </c>
      <c r="I41" s="28">
        <v>145.79151080300093</v>
      </c>
      <c r="J41" s="28">
        <v>126.81202420016086</v>
      </c>
      <c r="K41" s="28">
        <v>126.82209164529729</v>
      </c>
      <c r="L41" s="31">
        <v>125.87553196429614</v>
      </c>
      <c r="M41" s="137">
        <v>134.27993122294154</v>
      </c>
      <c r="N41" s="137">
        <v>169.32233349842605</v>
      </c>
      <c r="O41" s="137">
        <v>168.11644575818642</v>
      </c>
      <c r="P41" s="192">
        <v>181.19438092956858</v>
      </c>
      <c r="Q41" s="212">
        <v>174.11875731021487</v>
      </c>
      <c r="R41" s="212">
        <v>167.46075406664266</v>
      </c>
      <c r="S41" s="212">
        <v>168.74976422170164</v>
      </c>
      <c r="T41" s="212">
        <v>173.64053935309968</v>
      </c>
      <c r="U41" s="212">
        <v>177.27484461060183</v>
      </c>
      <c r="V41" s="212">
        <v>182.67565416668288</v>
      </c>
      <c r="W41" s="212">
        <v>196.39149623172375</v>
      </c>
      <c r="X41" s="212">
        <v>191.09058256774961</v>
      </c>
      <c r="Y41" s="212">
        <v>163.09796811818322</v>
      </c>
      <c r="Z41" s="168" t="s">
        <v>184</v>
      </c>
      <c r="AB41" s="86">
        <f t="shared" si="8"/>
        <v>12.217426799321371</v>
      </c>
      <c r="AC41" s="86">
        <f t="shared" si="0"/>
        <v>12.301325493919849</v>
      </c>
      <c r="AD41" s="86">
        <f t="shared" si="1"/>
        <v>12.917861106005393</v>
      </c>
      <c r="AE41" s="86">
        <f t="shared" si="2"/>
        <v>12.991796997659929</v>
      </c>
      <c r="AF41" s="204">
        <f t="shared" si="3"/>
        <v>15.557256141123554</v>
      </c>
      <c r="AG41" s="204">
        <f t="shared" si="4"/>
        <v>18.685047493281449</v>
      </c>
      <c r="AH41" s="86">
        <f t="shared" si="5"/>
        <v>20.06315817273418</v>
      </c>
      <c r="AI41" s="86">
        <f t="shared" si="6"/>
        <v>20.662245378855712</v>
      </c>
      <c r="AJ41" s="86">
        <f t="shared" si="7"/>
        <v>17.979320831715494</v>
      </c>
      <c r="AK41" s="86">
        <f t="shared" si="7"/>
        <v>13.570238679979644</v>
      </c>
      <c r="AL41" s="86">
        <f t="shared" si="7"/>
        <v>8.0974947602269545</v>
      </c>
      <c r="AM41" s="86">
        <f t="shared" si="7"/>
        <v>6.791677575967535</v>
      </c>
      <c r="AN41" s="86">
        <f t="shared" si="7"/>
        <v>7.8133652418512103</v>
      </c>
      <c r="AO41" s="86">
        <f t="shared" si="7"/>
        <v>8.2148434530514631</v>
      </c>
      <c r="AP41" s="86"/>
    </row>
    <row r="42" spans="1:42" ht="14.1" customHeight="1">
      <c r="A42" s="74" t="s">
        <v>51</v>
      </c>
      <c r="B42" s="30"/>
      <c r="C42" s="30"/>
      <c r="D42" s="30">
        <v>80.108269457216664</v>
      </c>
      <c r="E42" s="30">
        <v>114.59615170109036</v>
      </c>
      <c r="F42" s="30">
        <v>116.67156482222538</v>
      </c>
      <c r="G42" s="30">
        <v>116.02774836839265</v>
      </c>
      <c r="H42" s="30">
        <v>114.91348854785006</v>
      </c>
      <c r="I42" s="30">
        <v>116.12197043210803</v>
      </c>
      <c r="J42" s="30">
        <v>107.42438500884745</v>
      </c>
      <c r="K42" s="30">
        <v>97.971070225579766</v>
      </c>
      <c r="L42" s="87">
        <v>95.810934156485217</v>
      </c>
      <c r="M42" s="178">
        <v>78.435578323557934</v>
      </c>
      <c r="N42" s="178">
        <v>68.30101085709336</v>
      </c>
      <c r="O42" s="178">
        <v>57.8237361297817</v>
      </c>
      <c r="P42" s="191">
        <v>61.436239497363474</v>
      </c>
      <c r="Q42" s="211">
        <v>64.11611388897856</v>
      </c>
      <c r="R42" s="211">
        <v>62.873045757882508</v>
      </c>
      <c r="S42" s="211">
        <v>57.946464237058834</v>
      </c>
      <c r="T42" s="211">
        <v>56.18219550998932</v>
      </c>
      <c r="U42" s="211"/>
      <c r="V42" s="211"/>
      <c r="W42" s="211"/>
      <c r="X42" s="211"/>
      <c r="Y42" s="211"/>
      <c r="Z42" s="167" t="s">
        <v>185</v>
      </c>
      <c r="AB42" s="83">
        <f t="shared" si="8"/>
        <v>7.1550257706386624</v>
      </c>
      <c r="AC42" s="83">
        <f t="shared" si="0"/>
        <v>12.581322450900368</v>
      </c>
      <c r="AD42" s="83">
        <f t="shared" si="1"/>
        <v>13.998193482915159</v>
      </c>
      <c r="AE42" s="83">
        <f t="shared" si="2"/>
        <v>17.485867056370079</v>
      </c>
      <c r="AF42" s="203">
        <f t="shared" si="3"/>
        <v>19.941979962205476</v>
      </c>
      <c r="AG42" s="203">
        <f t="shared" si="4"/>
        <v>20.212916967409551</v>
      </c>
      <c r="AH42" s="83">
        <f t="shared" si="5"/>
        <v>18.640545222389854</v>
      </c>
      <c r="AI42" s="83">
        <f t="shared" si="6"/>
        <v>15.757307296283773</v>
      </c>
      <c r="AJ42" s="83">
        <f t="shared" si="7"/>
        <v>12.389733226098349</v>
      </c>
      <c r="AK42" s="83">
        <f t="shared" si="7"/>
        <v>9.2383149372754563</v>
      </c>
      <c r="AL42" s="83">
        <f t="shared" si="7"/>
        <v>5.1712022484975524</v>
      </c>
      <c r="AM42" s="83">
        <f t="shared" si="7"/>
        <v>3.362026387617727</v>
      </c>
      <c r="AN42" s="83">
        <f t="shared" si="7"/>
        <v>2.7455005445657812</v>
      </c>
      <c r="AO42" s="83">
        <f t="shared" si="7"/>
        <v>2.7571855237843708</v>
      </c>
      <c r="AP42" s="86"/>
    </row>
    <row r="43" spans="1:42" ht="14.1" customHeight="1">
      <c r="A43" s="75" t="s">
        <v>52</v>
      </c>
      <c r="B43" s="28"/>
      <c r="C43" s="28"/>
      <c r="D43" s="28">
        <v>117.66939844957946</v>
      </c>
      <c r="E43" s="28">
        <v>130.94865157894111</v>
      </c>
      <c r="F43" s="28">
        <v>110.65118692368492</v>
      </c>
      <c r="G43" s="28">
        <v>115.36438501915829</v>
      </c>
      <c r="H43" s="28">
        <v>98.031972380297304</v>
      </c>
      <c r="I43" s="28">
        <v>88.021480216589794</v>
      </c>
      <c r="J43" s="28">
        <v>77.821050534514143</v>
      </c>
      <c r="K43" s="28">
        <v>80.225934400417287</v>
      </c>
      <c r="L43" s="31">
        <v>83.382255339237545</v>
      </c>
      <c r="M43" s="137">
        <v>97.329480604102073</v>
      </c>
      <c r="N43" s="137">
        <v>91.32245537759637</v>
      </c>
      <c r="O43" s="137">
        <v>98.196803145960402</v>
      </c>
      <c r="P43" s="192">
        <v>109.28420306897857</v>
      </c>
      <c r="Q43" s="212">
        <v>132.38406024489078</v>
      </c>
      <c r="R43" s="212">
        <v>138.62378932337165</v>
      </c>
      <c r="S43" s="212">
        <v>130.95406323023781</v>
      </c>
      <c r="T43" s="212">
        <v>125.27686829333014</v>
      </c>
      <c r="U43" s="212">
        <v>124.06556190499185</v>
      </c>
      <c r="V43" s="212">
        <v>122.31897296647993</v>
      </c>
      <c r="W43" s="212">
        <v>118.10338164552849</v>
      </c>
      <c r="X43" s="212">
        <v>107.92419844815899</v>
      </c>
      <c r="Y43" s="212">
        <v>98.565581687287036</v>
      </c>
      <c r="Z43" s="168" t="s">
        <v>186</v>
      </c>
      <c r="AB43" s="86">
        <f t="shared" si="8"/>
        <v>15.699157468617294</v>
      </c>
      <c r="AC43" s="86">
        <f t="shared" si="0"/>
        <v>14.971060758551005</v>
      </c>
      <c r="AD43" s="86">
        <f t="shared" si="1"/>
        <v>13.155250063782855</v>
      </c>
      <c r="AE43" s="86">
        <f t="shared" si="2"/>
        <v>9.8800652204847843</v>
      </c>
      <c r="AF43" s="204">
        <f t="shared" si="3"/>
        <v>9.7433668350141502</v>
      </c>
      <c r="AG43" s="204">
        <f t="shared" si="4"/>
        <v>11.445334357587399</v>
      </c>
      <c r="AH43" s="86">
        <f t="shared" si="5"/>
        <v>16.262919792108679</v>
      </c>
      <c r="AI43" s="86">
        <f t="shared" si="6"/>
        <v>19.087295551951232</v>
      </c>
      <c r="AJ43" s="86">
        <f t="shared" si="7"/>
        <v>18.606605529349526</v>
      </c>
      <c r="AK43" s="86">
        <f t="shared" si="7"/>
        <v>17.178914546094724</v>
      </c>
      <c r="AL43" s="86">
        <f t="shared" si="7"/>
        <v>14.35391221346768</v>
      </c>
      <c r="AM43" s="86">
        <f t="shared" si="7"/>
        <v>11.861044088496509</v>
      </c>
      <c r="AN43" s="86">
        <f t="shared" si="7"/>
        <v>9.8688349200290002</v>
      </c>
      <c r="AO43" s="86">
        <f t="shared" si="7"/>
        <v>9.8245814950698058</v>
      </c>
      <c r="AP43" s="86"/>
    </row>
    <row r="44" spans="1:42" ht="14.1" customHeight="1">
      <c r="A44" s="74" t="s">
        <v>39</v>
      </c>
      <c r="B44" s="30"/>
      <c r="C44" s="30"/>
      <c r="D44" s="30">
        <v>115.76338560481656</v>
      </c>
      <c r="E44" s="30">
        <v>125.59735944928245</v>
      </c>
      <c r="F44" s="30">
        <v>107.46682053759562</v>
      </c>
      <c r="G44" s="30">
        <v>107.06109495472541</v>
      </c>
      <c r="H44" s="30">
        <v>122.45327771472954</v>
      </c>
      <c r="I44" s="30">
        <v>99.088356988311389</v>
      </c>
      <c r="J44" s="30">
        <v>95.702238372897924</v>
      </c>
      <c r="K44" s="30">
        <v>104.35084497965043</v>
      </c>
      <c r="L44" s="87">
        <v>108.39674649523519</v>
      </c>
      <c r="M44" s="178">
        <v>112.70747222117012</v>
      </c>
      <c r="N44" s="178">
        <v>114.28425543332543</v>
      </c>
      <c r="O44" s="178">
        <v>114.11247584536196</v>
      </c>
      <c r="P44" s="191">
        <v>114.65230875545971</v>
      </c>
      <c r="Q44" s="211">
        <v>118.39672399425123</v>
      </c>
      <c r="R44" s="211">
        <v>115.00770619886819</v>
      </c>
      <c r="S44" s="211">
        <v>96.946321789765932</v>
      </c>
      <c r="T44" s="211">
        <v>92.782750996439219</v>
      </c>
      <c r="U44" s="211">
        <v>89.55492236787434</v>
      </c>
      <c r="V44" s="211">
        <v>86.910495290903953</v>
      </c>
      <c r="W44" s="211">
        <v>90.247544219515447</v>
      </c>
      <c r="X44" s="211">
        <v>89.443355590047005</v>
      </c>
      <c r="Y44" s="211">
        <v>83.359327570375612</v>
      </c>
      <c r="Z44" s="167" t="s">
        <v>187</v>
      </c>
      <c r="AB44" s="83">
        <f t="shared" si="8"/>
        <v>7.6303630727262526</v>
      </c>
      <c r="AC44" s="83">
        <f t="shared" si="0"/>
        <v>7.4172912125265658</v>
      </c>
      <c r="AD44" s="83">
        <f t="shared" si="1"/>
        <v>7.2397955919476242</v>
      </c>
      <c r="AE44" s="83">
        <f t="shared" si="2"/>
        <v>5.8616095594771709</v>
      </c>
      <c r="AF44" s="203">
        <f t="shared" si="3"/>
        <v>6.3610508179226413</v>
      </c>
      <c r="AG44" s="203">
        <f t="shared" si="4"/>
        <v>6.8239386968124522</v>
      </c>
      <c r="AH44" s="83">
        <f t="shared" si="5"/>
        <v>6.228292975543539</v>
      </c>
      <c r="AI44" s="83">
        <f t="shared" si="6"/>
        <v>6.4853371993689946</v>
      </c>
      <c r="AJ44" s="83">
        <f t="shared" si="7"/>
        <v>6.8356756845440358</v>
      </c>
      <c r="AK44" s="83">
        <f t="shared" si="7"/>
        <v>8.7537020150491784</v>
      </c>
      <c r="AL44" s="83">
        <f t="shared" si="7"/>
        <v>11.189536542476917</v>
      </c>
      <c r="AM44" s="83">
        <f t="shared" si="7"/>
        <v>12.001143556276762</v>
      </c>
      <c r="AN44" s="83">
        <f t="shared" si="7"/>
        <v>11.789474554909258</v>
      </c>
      <c r="AO44" s="83">
        <f t="shared" si="7"/>
        <v>10.973260383305789</v>
      </c>
      <c r="AP44" s="86"/>
    </row>
    <row r="45" spans="1:42" s="69" customFormat="1" ht="14.1" customHeight="1">
      <c r="A45" s="80" t="s">
        <v>24</v>
      </c>
      <c r="B45" s="81"/>
      <c r="C45" s="81"/>
      <c r="D45" s="78">
        <f t="shared" ref="D45:S45" si="9">MIN(D24:D44)</f>
        <v>74.985016486271803</v>
      </c>
      <c r="E45" s="78">
        <f t="shared" si="9"/>
        <v>80.779163945315176</v>
      </c>
      <c r="F45" s="78">
        <f t="shared" si="9"/>
        <v>93.514513865513578</v>
      </c>
      <c r="G45" s="78">
        <f t="shared" si="9"/>
        <v>84.232751944249003</v>
      </c>
      <c r="H45" s="78">
        <f t="shared" si="9"/>
        <v>66.21364931987641</v>
      </c>
      <c r="I45" s="78">
        <f t="shared" si="9"/>
        <v>57.84947881096204</v>
      </c>
      <c r="J45" s="79">
        <f t="shared" si="9"/>
        <v>59.829712198801602</v>
      </c>
      <c r="K45" s="78">
        <f t="shared" si="9"/>
        <v>60.990987730530158</v>
      </c>
      <c r="L45" s="79">
        <f t="shared" si="9"/>
        <v>60.954340636043646</v>
      </c>
      <c r="M45" s="79">
        <f t="shared" si="9"/>
        <v>69.076356858961589</v>
      </c>
      <c r="N45" s="79">
        <f t="shared" si="9"/>
        <v>68.30101085709336</v>
      </c>
      <c r="O45" s="79">
        <f t="shared" si="9"/>
        <v>57.8237361297817</v>
      </c>
      <c r="P45" s="197">
        <f t="shared" si="9"/>
        <v>61.436239497363474</v>
      </c>
      <c r="Q45" s="213">
        <f t="shared" si="9"/>
        <v>64.11611388897856</v>
      </c>
      <c r="R45" s="213">
        <f t="shared" si="9"/>
        <v>62.873045757882508</v>
      </c>
      <c r="S45" s="213">
        <f t="shared" si="9"/>
        <v>57.946464237058834</v>
      </c>
      <c r="T45" s="213">
        <f>MIN(T24:T44)</f>
        <v>56.18219550998932</v>
      </c>
      <c r="U45" s="213">
        <f>MIN(U24:U44)</f>
        <v>78.049670067288304</v>
      </c>
      <c r="V45" s="213">
        <f t="shared" ref="V45:W45" si="10">MIN(V24:V44)</f>
        <v>79.29635759109533</v>
      </c>
      <c r="W45" s="213">
        <f t="shared" si="10"/>
        <v>75.285973555653342</v>
      </c>
      <c r="X45" s="213">
        <f t="shared" ref="X45:Y45" si="11">MIN(X24:X44)</f>
        <v>75.476745483984502</v>
      </c>
      <c r="Y45" s="213">
        <f t="shared" si="11"/>
        <v>38.91122716415839</v>
      </c>
      <c r="Z45" s="169" t="s">
        <v>24</v>
      </c>
      <c r="AB45" s="84">
        <f t="shared" si="8"/>
        <v>11.722426333960851</v>
      </c>
      <c r="AC45" s="84">
        <f t="shared" si="0"/>
        <v>10.028211504547912</v>
      </c>
      <c r="AD45" s="84">
        <f t="shared" si="1"/>
        <v>9.6007679809747604</v>
      </c>
      <c r="AE45" s="84">
        <f t="shared" si="2"/>
        <v>8.7220036370184566</v>
      </c>
      <c r="AF45" s="206">
        <f t="shared" si="3"/>
        <v>5.8280926773430348</v>
      </c>
      <c r="AG45" s="206">
        <f t="shared" si="4"/>
        <v>3.4140961107105832</v>
      </c>
      <c r="AH45" s="217">
        <f t="shared" si="5"/>
        <v>3.0132236832713142</v>
      </c>
      <c r="AI45" s="217">
        <f t="shared" si="6"/>
        <v>3.0054648491835714</v>
      </c>
      <c r="AJ45" s="217">
        <f t="shared" si="7"/>
        <v>3.2972661842885529</v>
      </c>
      <c r="AK45" s="217">
        <f t="shared" si="7"/>
        <v>4.967896459229058</v>
      </c>
      <c r="AL45" s="217">
        <f t="shared" si="7"/>
        <v>6.5365838432482777</v>
      </c>
      <c r="AM45" s="217">
        <f t="shared" si="7"/>
        <v>7.2817378468512874</v>
      </c>
      <c r="AN45" s="217">
        <f t="shared" si="7"/>
        <v>8.1428260020782215</v>
      </c>
      <c r="AO45" s="217">
        <f t="shared" si="7"/>
        <v>9.655826719328088</v>
      </c>
      <c r="AP45" s="86"/>
    </row>
    <row r="46" spans="1:42" s="128" customFormat="1" ht="14.1" customHeight="1">
      <c r="A46" s="159" t="s">
        <v>25</v>
      </c>
      <c r="B46" s="160"/>
      <c r="C46" s="160"/>
      <c r="D46" s="126">
        <f t="shared" ref="D46:Q46" si="12">MAX(D24:D44)</f>
        <v>201.7258723388081</v>
      </c>
      <c r="E46" s="126">
        <f t="shared" si="12"/>
        <v>196.72480036142187</v>
      </c>
      <c r="F46" s="126">
        <f t="shared" si="12"/>
        <v>219.54240041093641</v>
      </c>
      <c r="G46" s="126">
        <f t="shared" si="12"/>
        <v>233.8549479969794</v>
      </c>
      <c r="H46" s="126">
        <f t="shared" si="12"/>
        <v>240.31791535123784</v>
      </c>
      <c r="I46" s="126">
        <f t="shared" si="12"/>
        <v>238.37328716329017</v>
      </c>
      <c r="J46" s="127">
        <f t="shared" si="12"/>
        <v>206.81559760142244</v>
      </c>
      <c r="K46" s="126">
        <f t="shared" si="12"/>
        <v>223.73406857785315</v>
      </c>
      <c r="L46" s="127">
        <f t="shared" si="12"/>
        <v>225.00973781119592</v>
      </c>
      <c r="M46" s="127">
        <f t="shared" si="12"/>
        <v>253.55174185055378</v>
      </c>
      <c r="N46" s="127">
        <f t="shared" si="12"/>
        <v>300.1447212891282</v>
      </c>
      <c r="O46" s="127">
        <f t="shared" si="12"/>
        <v>276.63920722415861</v>
      </c>
      <c r="P46" s="198">
        <f t="shared" si="12"/>
        <v>286.56720627557019</v>
      </c>
      <c r="Q46" s="214">
        <f t="shared" si="12"/>
        <v>262.97995553083638</v>
      </c>
      <c r="R46" s="214">
        <f t="shared" ref="R46:U46" si="13">MAX(R24:R44)</f>
        <v>233.28983725679194</v>
      </c>
      <c r="S46" s="214">
        <f t="shared" si="13"/>
        <v>236.46647520001812</v>
      </c>
      <c r="T46" s="214">
        <f t="shared" si="13"/>
        <v>227.01100778589009</v>
      </c>
      <c r="U46" s="214">
        <f t="shared" si="13"/>
        <v>235.60469106046321</v>
      </c>
      <c r="V46" s="214">
        <f t="shared" ref="V46:W46" si="14">MAX(V24:V44)</f>
        <v>244.98174551935534</v>
      </c>
      <c r="W46" s="214">
        <f t="shared" si="14"/>
        <v>242.11103128271475</v>
      </c>
      <c r="X46" s="214">
        <f t="shared" ref="X46:Y46" si="15">MAX(X24:X44)</f>
        <v>244.41699960260556</v>
      </c>
      <c r="Y46" s="214">
        <f t="shared" si="15"/>
        <v>248.91947473929136</v>
      </c>
      <c r="Z46" s="170" t="s">
        <v>25</v>
      </c>
      <c r="AB46" s="129">
        <f t="shared" si="8"/>
        <v>11.514246213523936</v>
      </c>
      <c r="AC46" s="129">
        <f t="shared" si="0"/>
        <v>14.256489088281516</v>
      </c>
      <c r="AD46" s="129">
        <f t="shared" si="1"/>
        <v>19.441600888835961</v>
      </c>
      <c r="AE46" s="129">
        <f t="shared" si="2"/>
        <v>20.988116556162758</v>
      </c>
      <c r="AF46" s="206">
        <f t="shared" si="3"/>
        <v>24.579900836570978</v>
      </c>
      <c r="AG46" s="206">
        <f t="shared" si="4"/>
        <v>24.563222566524765</v>
      </c>
      <c r="AH46" s="217">
        <f t="shared" si="5"/>
        <v>25.266030375969354</v>
      </c>
      <c r="AI46" s="217">
        <f t="shared" si="6"/>
        <v>25.456711572296559</v>
      </c>
      <c r="AJ46" s="217">
        <f t="shared" si="7"/>
        <v>23.437170553849793</v>
      </c>
      <c r="AK46" s="217">
        <f t="shared" si="7"/>
        <v>22.285051561170157</v>
      </c>
      <c r="AL46" s="217">
        <f t="shared" si="7"/>
        <v>20.6872909445174</v>
      </c>
      <c r="AM46" s="217">
        <f t="shared" si="7"/>
        <v>21.602547789944531</v>
      </c>
      <c r="AN46" s="217">
        <f t="shared" si="7"/>
        <v>15.83318440180879</v>
      </c>
      <c r="AO46" s="217">
        <f t="shared" si="7"/>
        <v>11.952421853927367</v>
      </c>
      <c r="AP46" s="136"/>
    </row>
    <row r="47" spans="1:42" s="70" customFormat="1" ht="14.1" customHeight="1">
      <c r="A47" s="125" t="s">
        <v>163</v>
      </c>
      <c r="B47" s="160"/>
      <c r="C47" s="160"/>
      <c r="D47" s="126">
        <f t="shared" ref="D47:Q47" si="16">MEDIAN(D24:D44)</f>
        <v>134.879816668198</v>
      </c>
      <c r="E47" s="126">
        <f t="shared" si="16"/>
        <v>130.94865157894111</v>
      </c>
      <c r="F47" s="126">
        <f t="shared" si="16"/>
        <v>125.94602750381003</v>
      </c>
      <c r="G47" s="126">
        <f t="shared" si="16"/>
        <v>121.89129520145758</v>
      </c>
      <c r="H47" s="126">
        <f t="shared" si="16"/>
        <v>130.5157716096023</v>
      </c>
      <c r="I47" s="126">
        <f t="shared" si="16"/>
        <v>125.92833722620765</v>
      </c>
      <c r="J47" s="127">
        <f t="shared" si="16"/>
        <v>123.05009769478055</v>
      </c>
      <c r="K47" s="126">
        <f t="shared" si="16"/>
        <v>118.00001316251674</v>
      </c>
      <c r="L47" s="127">
        <f t="shared" si="16"/>
        <v>120.59393302437998</v>
      </c>
      <c r="M47" s="127">
        <f t="shared" si="16"/>
        <v>114.12809707693012</v>
      </c>
      <c r="N47" s="127">
        <f t="shared" si="16"/>
        <v>121.98379433863298</v>
      </c>
      <c r="O47" s="127">
        <f t="shared" si="16"/>
        <v>122.51072022642171</v>
      </c>
      <c r="P47" s="198">
        <f t="shared" si="16"/>
        <v>123.23421550513858</v>
      </c>
      <c r="Q47" s="214">
        <f t="shared" si="16"/>
        <v>132.38406024489078</v>
      </c>
      <c r="R47" s="214">
        <f t="shared" ref="R47:U47" si="17">MEDIAN(R24:R44)</f>
        <v>131.13001196392389</v>
      </c>
      <c r="S47" s="214">
        <f t="shared" si="17"/>
        <v>130.95406323023781</v>
      </c>
      <c r="T47" s="214">
        <f t="shared" si="17"/>
        <v>133.7969742861462</v>
      </c>
      <c r="U47" s="214">
        <f t="shared" si="17"/>
        <v>125.55362760845838</v>
      </c>
      <c r="V47" s="214">
        <f t="shared" ref="V47:W47" si="18">MEDIAN(V24:V44)</f>
        <v>136.12366582203151</v>
      </c>
      <c r="W47" s="214">
        <f t="shared" si="18"/>
        <v>147.26732092439127</v>
      </c>
      <c r="X47" s="214">
        <f t="shared" ref="X47:Y47" si="19">MEDIAN(X24:X44)</f>
        <v>145.99870405487755</v>
      </c>
      <c r="Y47" s="214">
        <f t="shared" si="19"/>
        <v>139.25785423116952</v>
      </c>
      <c r="Z47" s="170" t="s">
        <v>163</v>
      </c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86"/>
    </row>
    <row r="48" spans="1:42" s="70" customFormat="1" ht="14.1" customHeight="1">
      <c r="A48" s="125" t="s">
        <v>164</v>
      </c>
      <c r="B48" s="160"/>
      <c r="C48" s="160"/>
      <c r="D48" s="126">
        <f t="shared" ref="D48:Q48" si="20">AVERAGE(D24:D44)</f>
        <v>135.73459272637268</v>
      </c>
      <c r="E48" s="126">
        <f t="shared" si="20"/>
        <v>137.23476616763281</v>
      </c>
      <c r="F48" s="126">
        <f t="shared" si="20"/>
        <v>139.77851665247769</v>
      </c>
      <c r="G48" s="126">
        <f t="shared" si="20"/>
        <v>137.08537782386969</v>
      </c>
      <c r="H48" s="126">
        <f t="shared" si="20"/>
        <v>139.86871588797152</v>
      </c>
      <c r="I48" s="126">
        <f t="shared" si="20"/>
        <v>140.01431066519609</v>
      </c>
      <c r="J48" s="127">
        <f t="shared" si="20"/>
        <v>130.43898808170132</v>
      </c>
      <c r="K48" s="126">
        <f t="shared" si="20"/>
        <v>130.73914056571826</v>
      </c>
      <c r="L48" s="127">
        <f t="shared" si="20"/>
        <v>128.11304362297943</v>
      </c>
      <c r="M48" s="127">
        <f t="shared" si="20"/>
        <v>131.54056560668354</v>
      </c>
      <c r="N48" s="127">
        <f t="shared" si="20"/>
        <v>132.16591923133103</v>
      </c>
      <c r="O48" s="127">
        <f t="shared" si="20"/>
        <v>134.65710537425934</v>
      </c>
      <c r="P48" s="198">
        <f t="shared" si="20"/>
        <v>133.61356785136675</v>
      </c>
      <c r="Q48" s="214">
        <f t="shared" si="20"/>
        <v>141.7517719515557</v>
      </c>
      <c r="R48" s="214">
        <f t="shared" ref="R48:U48" si="21">AVERAGE(R24:R44)</f>
        <v>141.05683408350555</v>
      </c>
      <c r="S48" s="214">
        <f t="shared" si="21"/>
        <v>139.19832058882116</v>
      </c>
      <c r="T48" s="214">
        <f t="shared" si="21"/>
        <v>135.77311990189952</v>
      </c>
      <c r="U48" s="214">
        <f t="shared" si="21"/>
        <v>136.78117849107483</v>
      </c>
      <c r="V48" s="214">
        <f t="shared" ref="V48:W48" si="22">AVERAGE(V24:V44)</f>
        <v>139.26606907415302</v>
      </c>
      <c r="W48" s="214">
        <f t="shared" si="22"/>
        <v>146.97105391532031</v>
      </c>
      <c r="X48" s="214">
        <f t="shared" ref="X48:Y48" si="23">AVERAGE(X24:X44)</f>
        <v>142.84797979379817</v>
      </c>
      <c r="Y48" s="214">
        <f t="shared" si="23"/>
        <v>140.20654380718091</v>
      </c>
      <c r="Z48" s="170" t="s">
        <v>164</v>
      </c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86"/>
    </row>
    <row r="49" spans="1:26" ht="14.1" customHeight="1">
      <c r="A49" s="34"/>
      <c r="B49" s="31"/>
      <c r="C49" s="31"/>
      <c r="D49" s="31"/>
      <c r="E49" s="31"/>
      <c r="F49" s="31"/>
      <c r="G49" s="31"/>
      <c r="Z49" s="171" t="s">
        <v>0</v>
      </c>
    </row>
    <row r="50" spans="1:26" ht="14.1" customHeight="1">
      <c r="A50" s="1" t="str">
        <f>+$A$1</f>
        <v>K10/I10</v>
      </c>
      <c r="B50" s="2" t="str">
        <f>+$B$1</f>
        <v>Comparatif des finances cantonales et communales</v>
      </c>
      <c r="C50" s="3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45190.410039351853</v>
      </c>
    </row>
    <row r="51" spans="1:26" ht="14.1" customHeight="1">
      <c r="A51" s="292" t="str">
        <f>$A$2</f>
        <v>Bruttoverschuldungsanteil</v>
      </c>
      <c r="B51" s="292"/>
      <c r="C51" s="292"/>
      <c r="D51" s="292"/>
      <c r="E51" s="292"/>
      <c r="F51" s="298"/>
      <c r="G51" s="298"/>
      <c r="H51" s="298"/>
      <c r="I51" s="298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4.1" customHeight="1" thickBot="1">
      <c r="A52" s="293" t="str">
        <f>A$3</f>
        <v>Bruttoschulden in % des laufenden Ertrags</v>
      </c>
      <c r="B52" s="293"/>
      <c r="C52" s="293"/>
      <c r="D52" s="293"/>
      <c r="E52" s="293"/>
      <c r="F52" s="293"/>
      <c r="G52" s="293"/>
      <c r="H52" s="243"/>
      <c r="I52" s="243"/>
      <c r="J52" s="24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Gewichtung_Pondération!$E$11</f>
        <v>1</v>
      </c>
    </row>
    <row r="53" spans="1:26" ht="14.1" customHeight="1" thickTop="1">
      <c r="A53" s="292" t="str">
        <f>$A$4</f>
        <v>Dette brute par rapport aux revenus</v>
      </c>
      <c r="B53" s="292"/>
      <c r="C53" s="292"/>
      <c r="D53" s="292"/>
      <c r="E53" s="292"/>
      <c r="F53" s="298"/>
      <c r="G53" s="298"/>
      <c r="H53" s="298"/>
      <c r="I53" s="29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26" ht="14.1" customHeight="1" thickBot="1">
      <c r="A54" s="293" t="str">
        <f>+A5</f>
        <v>Dette brute en % des revenus courants</v>
      </c>
      <c r="B54" s="293"/>
      <c r="C54" s="293"/>
      <c r="D54" s="293"/>
      <c r="E54" s="293"/>
      <c r="F54" s="293"/>
      <c r="G54" s="293"/>
      <c r="H54" s="243"/>
      <c r="I54" s="243"/>
      <c r="J54" s="24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Gewichtung_Pondération!$E$11</f>
        <v>1</v>
      </c>
    </row>
    <row r="55" spans="1:26" ht="14.1" customHeight="1" thickTop="1">
      <c r="A55" s="34"/>
      <c r="B55" s="31"/>
      <c r="C55" s="31"/>
      <c r="D55" s="31"/>
      <c r="E55" s="31"/>
      <c r="F55" s="31"/>
      <c r="G55" s="3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62" t="s">
        <v>81</v>
      </c>
      <c r="M57" s="22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</row>
    <row r="58" spans="1:26" ht="14.1" customHeight="1">
      <c r="A58" s="23"/>
      <c r="B58" s="24"/>
      <c r="C58" s="25"/>
      <c r="D58" s="25"/>
      <c r="E58" s="25"/>
      <c r="F58" s="25"/>
      <c r="G58" s="25"/>
      <c r="I58" s="7"/>
      <c r="K58" s="8"/>
      <c r="L58" s="8"/>
      <c r="M58" s="8"/>
      <c r="N58" s="8"/>
      <c r="O58" s="8"/>
      <c r="P58" s="202"/>
      <c r="Q58" s="8"/>
      <c r="R58" s="8"/>
      <c r="S58" s="8"/>
      <c r="T58" s="8"/>
      <c r="U58" s="8"/>
      <c r="V58" s="8"/>
      <c r="W58" s="8"/>
      <c r="X58" s="8"/>
      <c r="Y58" s="8"/>
      <c r="Z58" s="166"/>
    </row>
    <row r="59" spans="1:26" ht="14.1" customHeight="1">
      <c r="A59" s="74" t="s">
        <v>28</v>
      </c>
      <c r="B59" s="30"/>
      <c r="C59" s="30"/>
      <c r="D59" s="30"/>
      <c r="E59" s="30"/>
      <c r="F59" s="30">
        <f t="shared" ref="F59:U74" si="24">SUM(D24:F24)/3</f>
        <v>195.93737122000164</v>
      </c>
      <c r="G59" s="30">
        <f t="shared" si="24"/>
        <v>188.52076319433755</v>
      </c>
      <c r="H59" s="30">
        <f t="shared" si="24"/>
        <v>181.91713620677419</v>
      </c>
      <c r="I59" s="30">
        <f t="shared" si="24"/>
        <v>171.88796626807846</v>
      </c>
      <c r="J59" s="30">
        <f t="shared" si="24"/>
        <v>160.23203444756555</v>
      </c>
      <c r="K59" s="30">
        <f t="shared" si="24"/>
        <v>145.45421138287989</v>
      </c>
      <c r="L59" s="30">
        <f t="shared" si="24"/>
        <v>135.76719024624649</v>
      </c>
      <c r="M59" s="30">
        <f t="shared" si="24"/>
        <v>128.72718742206521</v>
      </c>
      <c r="N59" s="87">
        <f t="shared" si="24"/>
        <v>125.65981399064624</v>
      </c>
      <c r="O59" s="201">
        <f t="shared" si="24"/>
        <v>123.09243148819094</v>
      </c>
      <c r="P59" s="191">
        <f t="shared" si="24"/>
        <v>125.69945739328325</v>
      </c>
      <c r="Q59" s="211">
        <f t="shared" si="24"/>
        <v>132.27380677858673</v>
      </c>
      <c r="R59" s="211">
        <f t="shared" si="24"/>
        <v>140.7297613513615</v>
      </c>
      <c r="S59" s="211">
        <f t="shared" si="24"/>
        <v>152.5709294839281</v>
      </c>
      <c r="T59" s="211">
        <f t="shared" si="24"/>
        <v>158.16566404124788</v>
      </c>
      <c r="U59" s="211">
        <f t="shared" si="24"/>
        <v>150.71657327259928</v>
      </c>
      <c r="V59" s="211">
        <f t="shared" ref="V59:Y79" si="25">SUM(T24:V24)/3</f>
        <v>152.16950672529944</v>
      </c>
      <c r="W59" s="211">
        <f t="shared" si="25"/>
        <v>163.9460401355332</v>
      </c>
      <c r="X59" s="211">
        <f t="shared" si="25"/>
        <v>182.97920529533008</v>
      </c>
      <c r="Y59" s="211">
        <f t="shared" si="25"/>
        <v>184.938110303397</v>
      </c>
      <c r="Z59" s="167" t="s">
        <v>188</v>
      </c>
    </row>
    <row r="60" spans="1:26" ht="14.1" customHeight="1">
      <c r="A60" s="75" t="s">
        <v>29</v>
      </c>
      <c r="B60" s="28"/>
      <c r="C60" s="28"/>
      <c r="D60" s="28"/>
      <c r="E60" s="28"/>
      <c r="F60" s="28">
        <f t="shared" si="24"/>
        <v>160.04603805174003</v>
      </c>
      <c r="G60" s="28">
        <f t="shared" si="24"/>
        <v>194.84592606558613</v>
      </c>
      <c r="H60" s="28">
        <f t="shared" si="24"/>
        <v>231.23842125305123</v>
      </c>
      <c r="I60" s="28">
        <f t="shared" si="24"/>
        <v>230.57423094573141</v>
      </c>
      <c r="J60" s="28">
        <f t="shared" si="24"/>
        <v>221.56111414721241</v>
      </c>
      <c r="K60" s="28">
        <f t="shared" si="24"/>
        <v>213.65120916582302</v>
      </c>
      <c r="L60" s="28">
        <f t="shared" si="24"/>
        <v>216.13784527322935</v>
      </c>
      <c r="M60" s="28">
        <f t="shared" si="24"/>
        <v>231.71656002293977</v>
      </c>
      <c r="N60" s="31">
        <f t="shared" si="24"/>
        <v>259.56873365029264</v>
      </c>
      <c r="O60" s="200">
        <f t="shared" si="24"/>
        <v>276.77855678794685</v>
      </c>
      <c r="P60" s="192">
        <f t="shared" si="24"/>
        <v>287.78371159628568</v>
      </c>
      <c r="Q60" s="212">
        <f t="shared" si="24"/>
        <v>275.39545634352174</v>
      </c>
      <c r="R60" s="212">
        <f t="shared" si="24"/>
        <v>260.94566635439952</v>
      </c>
      <c r="S60" s="212">
        <f t="shared" si="24"/>
        <v>244.2454226625488</v>
      </c>
      <c r="T60" s="212">
        <f t="shared" si="24"/>
        <v>232.2557734142334</v>
      </c>
      <c r="U60" s="212">
        <f t="shared" si="24"/>
        <v>233.02739134879047</v>
      </c>
      <c r="V60" s="212">
        <f t="shared" si="25"/>
        <v>235.86581478856957</v>
      </c>
      <c r="W60" s="212">
        <f t="shared" si="25"/>
        <v>240.89915595417779</v>
      </c>
      <c r="X60" s="212">
        <f t="shared" si="25"/>
        <v>243.8365921348919</v>
      </c>
      <c r="Y60" s="212">
        <f t="shared" si="25"/>
        <v>245.14916854153719</v>
      </c>
      <c r="Z60" s="168" t="s">
        <v>168</v>
      </c>
    </row>
    <row r="61" spans="1:26" ht="14.1" customHeight="1">
      <c r="A61" s="74" t="s">
        <v>54</v>
      </c>
      <c r="B61" s="30"/>
      <c r="C61" s="30"/>
      <c r="D61" s="30"/>
      <c r="E61" s="30"/>
      <c r="F61" s="30">
        <f t="shared" si="24"/>
        <v>181.00108873624148</v>
      </c>
      <c r="G61" s="30">
        <f t="shared" si="24"/>
        <v>188.42391559665217</v>
      </c>
      <c r="H61" s="30">
        <f t="shared" si="24"/>
        <v>186.93752932551129</v>
      </c>
      <c r="I61" s="30">
        <f t="shared" si="24"/>
        <v>180.10027509639778</v>
      </c>
      <c r="J61" s="30">
        <f t="shared" si="24"/>
        <v>167.2438656128069</v>
      </c>
      <c r="K61" s="30">
        <f t="shared" si="24"/>
        <v>157.19841911696778</v>
      </c>
      <c r="L61" s="30">
        <f t="shared" si="24"/>
        <v>157.73405910113215</v>
      </c>
      <c r="M61" s="30">
        <f t="shared" si="24"/>
        <v>167.20969815874875</v>
      </c>
      <c r="N61" s="87">
        <f t="shared" si="24"/>
        <v>176.35786821705551</v>
      </c>
      <c r="O61" s="201">
        <f t="shared" si="24"/>
        <v>175.48440612490833</v>
      </c>
      <c r="P61" s="191">
        <f t="shared" si="24"/>
        <v>157.22127467066989</v>
      </c>
      <c r="Q61" s="211">
        <f t="shared" si="24"/>
        <v>169.49695685025597</v>
      </c>
      <c r="R61" s="211">
        <f t="shared" si="24"/>
        <v>182.10142675676431</v>
      </c>
      <c r="S61" s="211">
        <f t="shared" si="24"/>
        <v>197.66740510263608</v>
      </c>
      <c r="T61" s="211">
        <f t="shared" si="24"/>
        <v>180.60178362184763</v>
      </c>
      <c r="U61" s="211">
        <f t="shared" si="24"/>
        <v>163.17236647057319</v>
      </c>
      <c r="V61" s="211">
        <f t="shared" si="25"/>
        <v>160.30473229185404</v>
      </c>
      <c r="W61" s="211">
        <f t="shared" si="25"/>
        <v>161.78268033050566</v>
      </c>
      <c r="X61" s="211">
        <f t="shared" si="25"/>
        <v>166.4318663152595</v>
      </c>
      <c r="Y61" s="211">
        <f t="shared" si="25"/>
        <v>172.442385134305</v>
      </c>
      <c r="Z61" s="167" t="s">
        <v>169</v>
      </c>
    </row>
    <row r="62" spans="1:26" ht="14.1" customHeight="1">
      <c r="A62" s="75" t="s">
        <v>30</v>
      </c>
      <c r="B62" s="28"/>
      <c r="C62" s="28"/>
      <c r="D62" s="28"/>
      <c r="E62" s="28"/>
      <c r="F62" s="28">
        <f t="shared" si="24"/>
        <v>114.18222644721307</v>
      </c>
      <c r="G62" s="28">
        <f t="shared" si="24"/>
        <v>107.86299592344561</v>
      </c>
      <c r="H62" s="28">
        <f t="shared" si="24"/>
        <v>103.42438046319658</v>
      </c>
      <c r="I62" s="28">
        <f t="shared" si="24"/>
        <v>104.9520169297124</v>
      </c>
      <c r="J62" s="28">
        <f t="shared" si="24"/>
        <v>104.32301826656636</v>
      </c>
      <c r="K62" s="28">
        <f t="shared" si="24"/>
        <v>101.77594899035741</v>
      </c>
      <c r="L62" s="28">
        <f t="shared" si="24"/>
        <v>99.625721292860192</v>
      </c>
      <c r="M62" s="28">
        <f t="shared" si="24"/>
        <v>102.03502819795881</v>
      </c>
      <c r="N62" s="31">
        <f t="shared" si="24"/>
        <v>108.04932735562657</v>
      </c>
      <c r="O62" s="200">
        <f t="shared" si="24"/>
        <v>111.06029308436239</v>
      </c>
      <c r="P62" s="192">
        <f t="shared" si="24"/>
        <v>113.86687134726897</v>
      </c>
      <c r="Q62" s="212">
        <f t="shared" si="24"/>
        <v>116.37471864456028</v>
      </c>
      <c r="R62" s="212">
        <f t="shared" si="24"/>
        <v>115.42599335807235</v>
      </c>
      <c r="S62" s="212">
        <f t="shared" si="24"/>
        <v>110.46897608987474</v>
      </c>
      <c r="T62" s="212">
        <f t="shared" si="24"/>
        <v>99.805190307850566</v>
      </c>
      <c r="U62" s="212">
        <f t="shared" si="24"/>
        <v>90.90819663129696</v>
      </c>
      <c r="V62" s="212">
        <f t="shared" si="25"/>
        <v>83.736484420802952</v>
      </c>
      <c r="W62" s="212">
        <f t="shared" si="25"/>
        <v>85.112189828939663</v>
      </c>
      <c r="X62" s="212">
        <f t="shared" si="25"/>
        <v>82.095827158981692</v>
      </c>
      <c r="Y62" s="212">
        <f t="shared" si="25"/>
        <v>86.567464974730854</v>
      </c>
      <c r="Z62" s="168" t="s">
        <v>170</v>
      </c>
    </row>
    <row r="63" spans="1:26" ht="14.1" customHeight="1">
      <c r="A63" s="74" t="s">
        <v>31</v>
      </c>
      <c r="B63" s="30"/>
      <c r="C63" s="30"/>
      <c r="D63" s="30"/>
      <c r="E63" s="30"/>
      <c r="F63" s="30">
        <f t="shared" si="24"/>
        <v>159.62159294418916</v>
      </c>
      <c r="G63" s="30">
        <f t="shared" si="24"/>
        <v>154.48674233962296</v>
      </c>
      <c r="H63" s="30">
        <f t="shared" si="24"/>
        <v>161.71040913153703</v>
      </c>
      <c r="I63" s="30">
        <f t="shared" si="24"/>
        <v>161.54009568683065</v>
      </c>
      <c r="J63" s="30">
        <f t="shared" si="24"/>
        <v>165.56713068256343</v>
      </c>
      <c r="K63" s="30">
        <f t="shared" si="24"/>
        <v>163.76196472014209</v>
      </c>
      <c r="L63" s="30">
        <f t="shared" si="24"/>
        <v>162.09445794213835</v>
      </c>
      <c r="M63" s="30">
        <f t="shared" si="24"/>
        <v>157.36054396080777</v>
      </c>
      <c r="N63" s="87">
        <f t="shared" si="24"/>
        <v>151.8758269058213</v>
      </c>
      <c r="O63" s="201">
        <f t="shared" si="24"/>
        <v>147.4797151306033</v>
      </c>
      <c r="P63" s="191">
        <f t="shared" si="24"/>
        <v>145.1641493336723</v>
      </c>
      <c r="Q63" s="211">
        <f t="shared" si="24"/>
        <v>142.84760678505415</v>
      </c>
      <c r="R63" s="211">
        <f t="shared" si="24"/>
        <v>135.45829266522287</v>
      </c>
      <c r="S63" s="211">
        <f t="shared" si="24"/>
        <v>127.89436909595402</v>
      </c>
      <c r="T63" s="211">
        <f t="shared" si="24"/>
        <v>122.84706095006845</v>
      </c>
      <c r="U63" s="211">
        <f t="shared" si="24"/>
        <v>124.21218214428393</v>
      </c>
      <c r="V63" s="211">
        <f t="shared" si="25"/>
        <v>122.87312509839472</v>
      </c>
      <c r="W63" s="211">
        <f t="shared" si="25"/>
        <v>129.02025600240196</v>
      </c>
      <c r="X63" s="211">
        <f t="shared" si="25"/>
        <v>135.98515420641692</v>
      </c>
      <c r="Y63" s="211">
        <f t="shared" si="25"/>
        <v>150.67574077170687</v>
      </c>
      <c r="Z63" s="167" t="s">
        <v>171</v>
      </c>
    </row>
    <row r="64" spans="1:26" ht="14.1" customHeight="1">
      <c r="A64" s="75" t="s">
        <v>48</v>
      </c>
      <c r="B64" s="28"/>
      <c r="C64" s="28"/>
      <c r="D64" s="28"/>
      <c r="E64" s="28"/>
      <c r="F64" s="28">
        <f t="shared" si="24"/>
        <v>135.3263724680464</v>
      </c>
      <c r="G64" s="28">
        <f t="shared" si="24"/>
        <v>128.48013321369942</v>
      </c>
      <c r="H64" s="28">
        <f t="shared" si="24"/>
        <v>128.41087873550802</v>
      </c>
      <c r="I64" s="28">
        <f t="shared" si="24"/>
        <v>126.36953648433096</v>
      </c>
      <c r="J64" s="28">
        <f t="shared" si="24"/>
        <v>126.22996030097097</v>
      </c>
      <c r="K64" s="28">
        <f t="shared" si="24"/>
        <v>120.76577742826039</v>
      </c>
      <c r="L64" s="28">
        <f t="shared" si="24"/>
        <v>114.41524827739367</v>
      </c>
      <c r="M64" s="28">
        <f t="shared" si="24"/>
        <v>111.4947843047202</v>
      </c>
      <c r="N64" s="31">
        <f t="shared" si="24"/>
        <v>114.32954706305686</v>
      </c>
      <c r="O64" s="200">
        <f t="shared" si="24"/>
        <v>128.00797892022698</v>
      </c>
      <c r="P64" s="192">
        <f t="shared" si="24"/>
        <v>133.20538980320757</v>
      </c>
      <c r="Q64" s="212">
        <f t="shared" si="24"/>
        <v>140.07243184901964</v>
      </c>
      <c r="R64" s="212">
        <f t="shared" si="24"/>
        <v>142.08737168183882</v>
      </c>
      <c r="S64" s="212">
        <f t="shared" si="24"/>
        <v>153.02629801402955</v>
      </c>
      <c r="T64" s="212">
        <f t="shared" si="24"/>
        <v>166.89578059442385</v>
      </c>
      <c r="U64" s="212">
        <f t="shared" si="24"/>
        <v>174.44562099136704</v>
      </c>
      <c r="V64" s="212">
        <f t="shared" si="25"/>
        <v>174.81711096986851</v>
      </c>
      <c r="W64" s="212">
        <f t="shared" si="25"/>
        <v>162.19697106114972</v>
      </c>
      <c r="X64" s="212">
        <f t="shared" si="25"/>
        <v>147.88736386988464</v>
      </c>
      <c r="Y64" s="212">
        <f t="shared" si="25"/>
        <v>133.82626859284451</v>
      </c>
      <c r="Z64" s="168" t="s">
        <v>172</v>
      </c>
    </row>
    <row r="65" spans="1:35" ht="14.1" customHeight="1">
      <c r="A65" s="74" t="s">
        <v>49</v>
      </c>
      <c r="B65" s="30"/>
      <c r="C65" s="30"/>
      <c r="D65" s="30"/>
      <c r="E65" s="30"/>
      <c r="F65" s="30">
        <f t="shared" si="24"/>
        <v>83.092898099033519</v>
      </c>
      <c r="G65" s="30">
        <f t="shared" si="24"/>
        <v>88.035588297182542</v>
      </c>
      <c r="H65" s="30">
        <f t="shared" si="24"/>
        <v>89.419173915775517</v>
      </c>
      <c r="I65" s="30">
        <f t="shared" si="24"/>
        <v>84.684804498080297</v>
      </c>
      <c r="J65" s="30">
        <f t="shared" si="24"/>
        <v>79.910142950017288</v>
      </c>
      <c r="K65" s="30">
        <f t="shared" si="24"/>
        <v>89.222783302012729</v>
      </c>
      <c r="L65" s="30">
        <f t="shared" si="24"/>
        <v>102.98362577266342</v>
      </c>
      <c r="M65" s="30">
        <f t="shared" si="24"/>
        <v>113.22815838349101</v>
      </c>
      <c r="N65" s="87">
        <f t="shared" si="24"/>
        <v>106.87855244924718</v>
      </c>
      <c r="O65" s="201">
        <f t="shared" si="24"/>
        <v>94.738028806670869</v>
      </c>
      <c r="P65" s="191">
        <f t="shared" si="24"/>
        <v>81.383816070719504</v>
      </c>
      <c r="Q65" s="211">
        <f t="shared" si="24"/>
        <v>74.000455712791691</v>
      </c>
      <c r="R65" s="211">
        <f t="shared" si="24"/>
        <v>76.784714638919723</v>
      </c>
      <c r="S65" s="211">
        <f t="shared" si="24"/>
        <v>85.492193556449024</v>
      </c>
      <c r="T65" s="211">
        <f t="shared" si="24"/>
        <v>92.549576436320095</v>
      </c>
      <c r="U65" s="211">
        <f t="shared" si="24"/>
        <v>87.724420167071159</v>
      </c>
      <c r="V65" s="211">
        <f t="shared" si="25"/>
        <v>83.946481437409844</v>
      </c>
      <c r="W65" s="211">
        <f t="shared" si="25"/>
        <v>78.094775415901381</v>
      </c>
      <c r="X65" s="211">
        <f t="shared" si="25"/>
        <v>79.575506875680944</v>
      </c>
      <c r="Y65" s="211">
        <f t="shared" si="25"/>
        <v>99.670630820361325</v>
      </c>
      <c r="Z65" s="167" t="s">
        <v>173</v>
      </c>
    </row>
    <row r="66" spans="1:35" ht="14.1" customHeight="1">
      <c r="A66" s="75" t="s">
        <v>32</v>
      </c>
      <c r="B66" s="28"/>
      <c r="C66" s="28"/>
      <c r="D66" s="28"/>
      <c r="E66" s="28"/>
      <c r="F66" s="28">
        <f t="shared" si="24"/>
        <v>130.95457674507102</v>
      </c>
      <c r="G66" s="28">
        <f t="shared" si="24"/>
        <v>126.62506958949088</v>
      </c>
      <c r="H66" s="28">
        <f t="shared" si="24"/>
        <v>126.11769810495663</v>
      </c>
      <c r="I66" s="28">
        <f t="shared" si="24"/>
        <v>124.85940064070498</v>
      </c>
      <c r="J66" s="28">
        <f t="shared" si="24"/>
        <v>125.2456681384793</v>
      </c>
      <c r="K66" s="28">
        <f t="shared" si="24"/>
        <v>121.07374865611744</v>
      </c>
      <c r="L66" s="28">
        <f t="shared" si="24"/>
        <v>109.64374453878827</v>
      </c>
      <c r="M66" s="28">
        <f t="shared" si="24"/>
        <v>101.14309304020367</v>
      </c>
      <c r="N66" s="31">
        <f t="shared" si="24"/>
        <v>92.948334123986356</v>
      </c>
      <c r="O66" s="200">
        <f t="shared" si="24"/>
        <v>96.107484387254132</v>
      </c>
      <c r="P66" s="192">
        <f t="shared" si="24"/>
        <v>92.811339008232835</v>
      </c>
      <c r="Q66" s="212">
        <f t="shared" si="24"/>
        <v>102.4473818105356</v>
      </c>
      <c r="R66" s="212">
        <f t="shared" si="24"/>
        <v>110.40430988841791</v>
      </c>
      <c r="S66" s="212">
        <f t="shared" si="24"/>
        <v>121.20453792724307</v>
      </c>
      <c r="T66" s="212">
        <f t="shared" si="24"/>
        <v>117.92369730412599</v>
      </c>
      <c r="U66" s="212">
        <f t="shared" si="24"/>
        <v>111.14059402447405</v>
      </c>
      <c r="V66" s="212">
        <f t="shared" si="25"/>
        <v>104.8950440033323</v>
      </c>
      <c r="W66" s="212">
        <f t="shared" si="25"/>
        <v>100.82036684312051</v>
      </c>
      <c r="X66" s="212">
        <f t="shared" si="25"/>
        <v>93.683242067514811</v>
      </c>
      <c r="Y66" s="212">
        <f t="shared" si="25"/>
        <v>86.922928340765552</v>
      </c>
      <c r="Z66" s="168" t="s">
        <v>189</v>
      </c>
    </row>
    <row r="67" spans="1:35" ht="14.1" customHeight="1">
      <c r="A67" s="74" t="s">
        <v>33</v>
      </c>
      <c r="B67" s="30"/>
      <c r="C67" s="30"/>
      <c r="D67" s="30"/>
      <c r="E67" s="30"/>
      <c r="F67" s="30">
        <f t="shared" si="24"/>
        <v>199.23141374530053</v>
      </c>
      <c r="G67" s="30">
        <f t="shared" si="24"/>
        <v>197.50852572650106</v>
      </c>
      <c r="H67" s="30">
        <f t="shared" si="24"/>
        <v>200.80728593410166</v>
      </c>
      <c r="I67" s="30">
        <f t="shared" si="24"/>
        <v>190.02596575208099</v>
      </c>
      <c r="J67" s="30">
        <f t="shared" si="24"/>
        <v>184.42974621711889</v>
      </c>
      <c r="K67" s="30">
        <f t="shared" si="24"/>
        <v>168.16415087700349</v>
      </c>
      <c r="L67" s="30">
        <f t="shared" si="24"/>
        <v>156.93471240900442</v>
      </c>
      <c r="M67" s="30">
        <f t="shared" si="24"/>
        <v>147.68696587092825</v>
      </c>
      <c r="N67" s="87">
        <f t="shared" si="24"/>
        <v>146.58903253264216</v>
      </c>
      <c r="O67" s="201">
        <f t="shared" si="24"/>
        <v>149.95185867572027</v>
      </c>
      <c r="P67" s="191">
        <f t="shared" si="24"/>
        <v>147.9647414352319</v>
      </c>
      <c r="Q67" s="211">
        <f t="shared" si="24"/>
        <v>150.78609435239585</v>
      </c>
      <c r="R67" s="211">
        <f t="shared" si="24"/>
        <v>148.24322307448566</v>
      </c>
      <c r="S67" s="211">
        <f t="shared" si="24"/>
        <v>151.16284966345214</v>
      </c>
      <c r="T67" s="211">
        <f t="shared" si="24"/>
        <v>149.04481556052193</v>
      </c>
      <c r="U67" s="211">
        <f t="shared" si="24"/>
        <v>148.39866697962609</v>
      </c>
      <c r="V67" s="211">
        <f t="shared" si="25"/>
        <v>145.66420362076269</v>
      </c>
      <c r="W67" s="211">
        <f t="shared" si="25"/>
        <v>145.12594409445163</v>
      </c>
      <c r="X67" s="211">
        <f t="shared" si="25"/>
        <v>145.86937576162808</v>
      </c>
      <c r="Y67" s="211">
        <f t="shared" si="25"/>
        <v>140.11588552982059</v>
      </c>
      <c r="Z67" s="167" t="s">
        <v>175</v>
      </c>
    </row>
    <row r="68" spans="1:35" ht="14.1" customHeight="1">
      <c r="A68" s="75" t="s">
        <v>50</v>
      </c>
      <c r="B68" s="28"/>
      <c r="C68" s="28"/>
      <c r="D68" s="28"/>
      <c r="E68" s="28"/>
      <c r="F68" s="28">
        <f t="shared" si="24"/>
        <v>107.04464952794785</v>
      </c>
      <c r="G68" s="28">
        <f t="shared" si="24"/>
        <v>112.84169616771344</v>
      </c>
      <c r="H68" s="28">
        <f t="shared" si="24"/>
        <v>109.84593981256826</v>
      </c>
      <c r="I68" s="28">
        <f t="shared" si="24"/>
        <v>108.67951581453497</v>
      </c>
      <c r="J68" s="28">
        <f t="shared" si="24"/>
        <v>106.26719721407585</v>
      </c>
      <c r="K68" s="28">
        <f t="shared" si="24"/>
        <v>100.14188015565912</v>
      </c>
      <c r="L68" s="28">
        <f t="shared" si="24"/>
        <v>96.893899154779049</v>
      </c>
      <c r="M68" s="28">
        <f t="shared" si="24"/>
        <v>96.816815330282694</v>
      </c>
      <c r="N68" s="31">
        <f t="shared" si="24"/>
        <v>98.71642195025521</v>
      </c>
      <c r="O68" s="200">
        <f t="shared" si="24"/>
        <v>98.542277565088753</v>
      </c>
      <c r="P68" s="192">
        <f t="shared" si="24"/>
        <v>99.215608686525584</v>
      </c>
      <c r="Q68" s="212">
        <f t="shared" si="24"/>
        <v>103.71389352808023</v>
      </c>
      <c r="R68" s="212">
        <f t="shared" si="24"/>
        <v>110.61027666757013</v>
      </c>
      <c r="S68" s="212">
        <f t="shared" si="24"/>
        <v>116.59969512724018</v>
      </c>
      <c r="T68" s="212">
        <f t="shared" si="24"/>
        <v>124.33047488396453</v>
      </c>
      <c r="U68" s="212">
        <f t="shared" si="24"/>
        <v>131.48012208813125</v>
      </c>
      <c r="V68" s="212">
        <f t="shared" si="25"/>
        <v>142.43822650040377</v>
      </c>
      <c r="W68" s="212">
        <f t="shared" si="25"/>
        <v>149.22250227851239</v>
      </c>
      <c r="X68" s="212">
        <f t="shared" si="25"/>
        <v>160.00604153102537</v>
      </c>
      <c r="Y68" s="212">
        <f t="shared" si="25"/>
        <v>163.05586083252112</v>
      </c>
      <c r="Z68" s="168" t="s">
        <v>176</v>
      </c>
    </row>
    <row r="69" spans="1:35" ht="14.1" customHeight="1">
      <c r="A69" s="74" t="s">
        <v>57</v>
      </c>
      <c r="B69" s="30"/>
      <c r="C69" s="30"/>
      <c r="D69" s="30"/>
      <c r="E69" s="30"/>
      <c r="F69" s="30">
        <f t="shared" si="24"/>
        <v>142.70654928554717</v>
      </c>
      <c r="G69" s="30">
        <f t="shared" si="24"/>
        <v>146.3867503053493</v>
      </c>
      <c r="H69" s="30">
        <f t="shared" si="24"/>
        <v>150.67794848763731</v>
      </c>
      <c r="I69" s="30">
        <f t="shared" si="24"/>
        <v>183.58891959992545</v>
      </c>
      <c r="J69" s="30">
        <f t="shared" si="24"/>
        <v>202.67414857040436</v>
      </c>
      <c r="K69" s="30">
        <f t="shared" si="24"/>
        <v>211.49126055319277</v>
      </c>
      <c r="L69" s="30">
        <f t="shared" si="24"/>
        <v>199.6104474303024</v>
      </c>
      <c r="M69" s="30">
        <f t="shared" si="24"/>
        <v>192.11350912067414</v>
      </c>
      <c r="N69" s="87">
        <f t="shared" si="24"/>
        <v>189.21959672431612</v>
      </c>
      <c r="O69" s="201">
        <f t="shared" si="24"/>
        <v>181.61016027699966</v>
      </c>
      <c r="P69" s="191">
        <f t="shared" si="24"/>
        <v>182.89543745594247</v>
      </c>
      <c r="Q69" s="211">
        <f t="shared" si="24"/>
        <v>185.36414612973894</v>
      </c>
      <c r="R69" s="211">
        <f t="shared" si="24"/>
        <v>188.3142974728388</v>
      </c>
      <c r="S69" s="211">
        <f t="shared" si="24"/>
        <v>190.87058158093177</v>
      </c>
      <c r="T69" s="211">
        <f t="shared" si="24"/>
        <v>182.83498875999757</v>
      </c>
      <c r="U69" s="211">
        <f t="shared" si="24"/>
        <v>182.36231973606633</v>
      </c>
      <c r="V69" s="211">
        <f t="shared" si="25"/>
        <v>182.17250484197677</v>
      </c>
      <c r="W69" s="211">
        <f t="shared" si="25"/>
        <v>198.0464700379639</v>
      </c>
      <c r="X69" s="211">
        <f t="shared" si="25"/>
        <v>205.30706500667483</v>
      </c>
      <c r="Y69" s="211">
        <f t="shared" si="25"/>
        <v>214.40415020478039</v>
      </c>
      <c r="Z69" s="167" t="s">
        <v>177</v>
      </c>
    </row>
    <row r="70" spans="1:35" ht="14.1" customHeight="1">
      <c r="A70" s="75" t="s">
        <v>34</v>
      </c>
      <c r="B70" s="28"/>
      <c r="C70" s="28"/>
      <c r="D70" s="28"/>
      <c r="E70" s="28"/>
      <c r="F70" s="28">
        <f t="shared" si="24"/>
        <v>190.92273548600016</v>
      </c>
      <c r="G70" s="28">
        <f t="shared" si="24"/>
        <v>199.10537603691228</v>
      </c>
      <c r="H70" s="28">
        <f t="shared" si="24"/>
        <v>203.94164943435416</v>
      </c>
      <c r="I70" s="28">
        <f t="shared" si="24"/>
        <v>197.49515229197286</v>
      </c>
      <c r="J70" s="28">
        <f t="shared" si="24"/>
        <v>189.69889540011823</v>
      </c>
      <c r="K70" s="28">
        <f t="shared" si="24"/>
        <v>178.08129201138618</v>
      </c>
      <c r="L70" s="28">
        <f t="shared" si="24"/>
        <v>165.36713180329335</v>
      </c>
      <c r="M70" s="28">
        <f t="shared" si="24"/>
        <v>156.55504823629104</v>
      </c>
      <c r="N70" s="31">
        <f t="shared" si="24"/>
        <v>152.50161559160418</v>
      </c>
      <c r="O70" s="200">
        <f t="shared" si="24"/>
        <v>160.56595400598053</v>
      </c>
      <c r="P70" s="192">
        <f t="shared" si="24"/>
        <v>161.68983386254274</v>
      </c>
      <c r="Q70" s="212">
        <f t="shared" si="24"/>
        <v>163.84193382533783</v>
      </c>
      <c r="R70" s="212">
        <f t="shared" si="24"/>
        <v>159.44779428823469</v>
      </c>
      <c r="S70" s="212">
        <f t="shared" si="24"/>
        <v>160.3662570743123</v>
      </c>
      <c r="T70" s="212">
        <f t="shared" si="24"/>
        <v>159.06744784217042</v>
      </c>
      <c r="U70" s="212">
        <f t="shared" si="24"/>
        <v>163.29035287932996</v>
      </c>
      <c r="V70" s="212">
        <f t="shared" si="25"/>
        <v>164.99851552750533</v>
      </c>
      <c r="W70" s="212">
        <f t="shared" si="25"/>
        <v>165.9794174046194</v>
      </c>
      <c r="X70" s="212">
        <f t="shared" si="25"/>
        <v>163.28938212513279</v>
      </c>
      <c r="Y70" s="212">
        <f t="shared" si="25"/>
        <v>159.76570248796975</v>
      </c>
      <c r="Z70" s="168" t="s">
        <v>190</v>
      </c>
    </row>
    <row r="71" spans="1:35" ht="14.1" customHeight="1">
      <c r="A71" s="74" t="s">
        <v>167</v>
      </c>
      <c r="B71" s="30"/>
      <c r="C71" s="30"/>
      <c r="D71" s="30"/>
      <c r="E71" s="30"/>
      <c r="F71" s="30">
        <f t="shared" si="24"/>
        <v>129.15704737844425</v>
      </c>
      <c r="G71" s="30">
        <f t="shared" si="24"/>
        <v>115.42594198785422</v>
      </c>
      <c r="H71" s="30">
        <f t="shared" si="24"/>
        <v>116.94860277253046</v>
      </c>
      <c r="I71" s="30">
        <f t="shared" si="24"/>
        <v>134.84832549762828</v>
      </c>
      <c r="J71" s="30">
        <f t="shared" si="24"/>
        <v>151.92865159237087</v>
      </c>
      <c r="K71" s="30">
        <f t="shared" si="24"/>
        <v>164.93136646499406</v>
      </c>
      <c r="L71" s="30">
        <f t="shared" si="24"/>
        <v>161.35391291978144</v>
      </c>
      <c r="M71" s="30">
        <f t="shared" si="24"/>
        <v>163.40637957378371</v>
      </c>
      <c r="N71" s="87">
        <f t="shared" si="24"/>
        <v>157.21377900797143</v>
      </c>
      <c r="O71" s="201">
        <f t="shared" si="24"/>
        <v>175.80014271651453</v>
      </c>
      <c r="P71" s="191">
        <f t="shared" si="24"/>
        <v>198.72223323384401</v>
      </c>
      <c r="Q71" s="211">
        <f t="shared" si="24"/>
        <v>224.34216614994168</v>
      </c>
      <c r="R71" s="211">
        <f t="shared" si="24"/>
        <v>232.54168557546595</v>
      </c>
      <c r="S71" s="211">
        <f t="shared" si="24"/>
        <v>227.0067361333557</v>
      </c>
      <c r="T71" s="211">
        <f t="shared" si="24"/>
        <v>221.32412785699205</v>
      </c>
      <c r="U71" s="211">
        <f t="shared" si="24"/>
        <v>212.11455094454595</v>
      </c>
      <c r="V71" s="211">
        <f t="shared" si="25"/>
        <v>202.29374141335234</v>
      </c>
      <c r="W71" s="211">
        <f t="shared" si="25"/>
        <v>204.31298798952727</v>
      </c>
      <c r="X71" s="211">
        <f t="shared" si="25"/>
        <v>211.11998628837463</v>
      </c>
      <c r="Y71" s="211">
        <f t="shared" si="25"/>
        <v>219.67216299584368</v>
      </c>
      <c r="Z71" s="167" t="s">
        <v>179</v>
      </c>
    </row>
    <row r="72" spans="1:35" ht="14.1" customHeight="1">
      <c r="A72" s="75" t="s">
        <v>35</v>
      </c>
      <c r="B72" s="28"/>
      <c r="C72" s="28"/>
      <c r="D72" s="28"/>
      <c r="E72" s="28"/>
      <c r="F72" s="28">
        <f t="shared" si="24"/>
        <v>105.01710056928432</v>
      </c>
      <c r="G72" s="28">
        <f t="shared" si="24"/>
        <v>91.776148876261331</v>
      </c>
      <c r="H72" s="28">
        <f t="shared" si="24"/>
        <v>83.022505972710633</v>
      </c>
      <c r="I72" s="28">
        <f t="shared" si="24"/>
        <v>69.431960025029156</v>
      </c>
      <c r="J72" s="28">
        <f t="shared" si="24"/>
        <v>61.297613443213351</v>
      </c>
      <c r="K72" s="28">
        <f t="shared" si="24"/>
        <v>59.556726246764605</v>
      </c>
      <c r="L72" s="28">
        <f t="shared" si="24"/>
        <v>60.591680188458469</v>
      </c>
      <c r="M72" s="28">
        <f t="shared" si="24"/>
        <v>63.673895075178471</v>
      </c>
      <c r="N72" s="31">
        <f t="shared" si="24"/>
        <v>66.870842867358945</v>
      </c>
      <c r="O72" s="200">
        <f t="shared" si="24"/>
        <v>73.967158875649986</v>
      </c>
      <c r="P72" s="192">
        <f t="shared" si="24"/>
        <v>81.21224360160214</v>
      </c>
      <c r="Q72" s="212">
        <f t="shared" si="24"/>
        <v>86.538096422498583</v>
      </c>
      <c r="R72" s="212">
        <f t="shared" si="24"/>
        <v>90.208819338510239</v>
      </c>
      <c r="S72" s="212">
        <f t="shared" si="24"/>
        <v>93.605264860504008</v>
      </c>
      <c r="T72" s="212">
        <f t="shared" si="24"/>
        <v>94.627822898130944</v>
      </c>
      <c r="U72" s="212">
        <f t="shared" si="24"/>
        <v>94.394330405518758</v>
      </c>
      <c r="V72" s="212">
        <f t="shared" si="25"/>
        <v>92.161160517461553</v>
      </c>
      <c r="W72" s="212">
        <f t="shared" si="25"/>
        <v>95.291522042256588</v>
      </c>
      <c r="X72" s="212">
        <f t="shared" si="25"/>
        <v>94.906069733588808</v>
      </c>
      <c r="Y72" s="212">
        <f t="shared" si="25"/>
        <v>92.123816378605014</v>
      </c>
      <c r="Z72" s="168" t="s">
        <v>180</v>
      </c>
    </row>
    <row r="73" spans="1:35" ht="14.1" customHeight="1">
      <c r="A73" s="74" t="s">
        <v>36</v>
      </c>
      <c r="B73" s="30"/>
      <c r="C73" s="30"/>
      <c r="D73" s="30"/>
      <c r="E73" s="30"/>
      <c r="F73" s="30">
        <f t="shared" si="24"/>
        <v>136.85318148933916</v>
      </c>
      <c r="G73" s="30">
        <f t="shared" si="24"/>
        <v>140.55928736842745</v>
      </c>
      <c r="H73" s="30">
        <f t="shared" si="24"/>
        <v>155.20398619802606</v>
      </c>
      <c r="I73" s="30">
        <f t="shared" si="24"/>
        <v>185.34054181359397</v>
      </c>
      <c r="J73" s="30">
        <f t="shared" si="24"/>
        <v>195.32655372852489</v>
      </c>
      <c r="K73" s="30">
        <f t="shared" si="24"/>
        <v>211.65508503814274</v>
      </c>
      <c r="L73" s="30">
        <f t="shared" si="24"/>
        <v>198.22965756591938</v>
      </c>
      <c r="M73" s="30">
        <f t="shared" si="24"/>
        <v>201.99936804890527</v>
      </c>
      <c r="N73" s="87">
        <f t="shared" si="24"/>
        <v>182.74400631788816</v>
      </c>
      <c r="O73" s="201">
        <f t="shared" si="24"/>
        <v>163.74587434886487</v>
      </c>
      <c r="P73" s="191">
        <f t="shared" si="24"/>
        <v>142.01599778024431</v>
      </c>
      <c r="Q73" s="211">
        <f t="shared" si="24"/>
        <v>127.90770820697527</v>
      </c>
      <c r="R73" s="211">
        <f t="shared" si="24"/>
        <v>126.00244737801906</v>
      </c>
      <c r="S73" s="211">
        <f t="shared" si="24"/>
        <v>132.16943582545915</v>
      </c>
      <c r="T73" s="211">
        <f t="shared" si="24"/>
        <v>135.89555797271657</v>
      </c>
      <c r="U73" s="211">
        <f t="shared" si="24"/>
        <v>134.0442018441141</v>
      </c>
      <c r="V73" s="211">
        <f t="shared" si="25"/>
        <v>129.92716053995505</v>
      </c>
      <c r="W73" s="211">
        <f t="shared" si="25"/>
        <v>142.4283249904245</v>
      </c>
      <c r="X73" s="211">
        <f t="shared" si="25"/>
        <v>156.78533158221558</v>
      </c>
      <c r="Y73" s="211">
        <f t="shared" si="25"/>
        <v>159.41786393840019</v>
      </c>
      <c r="Z73" s="167" t="s">
        <v>181</v>
      </c>
    </row>
    <row r="74" spans="1:35" ht="14.1" customHeight="1">
      <c r="A74" s="75" t="s">
        <v>37</v>
      </c>
      <c r="B74" s="28"/>
      <c r="C74" s="28"/>
      <c r="D74" s="28"/>
      <c r="E74" s="28"/>
      <c r="F74" s="28">
        <f t="shared" si="24"/>
        <v>96.084506277977724</v>
      </c>
      <c r="G74" s="28">
        <f t="shared" si="24"/>
        <v>94.721926246197384</v>
      </c>
      <c r="H74" s="28">
        <f t="shared" si="24"/>
        <v>92.965945383391443</v>
      </c>
      <c r="I74" s="28">
        <f t="shared" si="24"/>
        <v>89.711959926950158</v>
      </c>
      <c r="J74" s="28">
        <f t="shared" si="24"/>
        <v>88.908688556883888</v>
      </c>
      <c r="K74" s="28">
        <f t="shared" si="24"/>
        <v>88.742963832303573</v>
      </c>
      <c r="L74" s="28">
        <f t="shared" si="24"/>
        <v>89.040735494837065</v>
      </c>
      <c r="M74" s="28">
        <f t="shared" si="24"/>
        <v>95.348509557141412</v>
      </c>
      <c r="N74" s="31">
        <f t="shared" si="24"/>
        <v>99.081260215786571</v>
      </c>
      <c r="O74" s="200">
        <f t="shared" si="24"/>
        <v>107.50137047365176</v>
      </c>
      <c r="P74" s="192">
        <f t="shared" si="24"/>
        <v>108.37582148435517</v>
      </c>
      <c r="Q74" s="212">
        <f t="shared" si="24"/>
        <v>110.12066666729258</v>
      </c>
      <c r="R74" s="212">
        <f t="shared" si="24"/>
        <v>106.43496958452231</v>
      </c>
      <c r="S74" s="212">
        <f t="shared" si="24"/>
        <v>97.006627018337767</v>
      </c>
      <c r="T74" s="212">
        <f t="shared" si="24"/>
        <v>88.238743786180024</v>
      </c>
      <c r="U74" s="212">
        <f t="shared" ref="U74" si="26">SUM(S39:U39)/3</f>
        <v>84.110332910915162</v>
      </c>
      <c r="V74" s="212">
        <f t="shared" si="25"/>
        <v>85.643251734009098</v>
      </c>
      <c r="W74" s="212">
        <f t="shared" si="25"/>
        <v>84.547603184412296</v>
      </c>
      <c r="X74" s="212">
        <f t="shared" si="25"/>
        <v>78.95089627639355</v>
      </c>
      <c r="Y74" s="212">
        <f t="shared" si="25"/>
        <v>63.363158484468904</v>
      </c>
      <c r="Z74" s="168" t="s">
        <v>182</v>
      </c>
    </row>
    <row r="75" spans="1:35" ht="14.1" customHeight="1">
      <c r="A75" s="74" t="s">
        <v>38</v>
      </c>
      <c r="B75" s="30"/>
      <c r="C75" s="30"/>
      <c r="D75" s="30"/>
      <c r="E75" s="30"/>
      <c r="F75" s="30">
        <f t="shared" ref="F75:U79" si="27">SUM(D40:F40)/3</f>
        <v>120.69088274532855</v>
      </c>
      <c r="G75" s="30">
        <f t="shared" si="27"/>
        <v>117.93548467766085</v>
      </c>
      <c r="H75" s="30">
        <f t="shared" si="27"/>
        <v>108.37442134232238</v>
      </c>
      <c r="I75" s="30">
        <f t="shared" si="27"/>
        <v>102.38389418647557</v>
      </c>
      <c r="J75" s="30">
        <f t="shared" si="27"/>
        <v>95.354523861127646</v>
      </c>
      <c r="K75" s="30">
        <f t="shared" si="27"/>
        <v>90.627301310510589</v>
      </c>
      <c r="L75" s="30">
        <f t="shared" si="27"/>
        <v>88.415767374425897</v>
      </c>
      <c r="M75" s="30">
        <f t="shared" si="27"/>
        <v>87.037747070891598</v>
      </c>
      <c r="N75" s="87">
        <f t="shared" si="27"/>
        <v>87.649478432247221</v>
      </c>
      <c r="O75" s="201">
        <f t="shared" si="27"/>
        <v>89.367447011449215</v>
      </c>
      <c r="P75" s="191">
        <f t="shared" si="27"/>
        <v>94.479337669371162</v>
      </c>
      <c r="Q75" s="211">
        <f t="shared" si="27"/>
        <v>100.02284666068739</v>
      </c>
      <c r="R75" s="211">
        <f t="shared" si="27"/>
        <v>109.3648061181953</v>
      </c>
      <c r="S75" s="211">
        <f t="shared" si="27"/>
        <v>116.83171906296565</v>
      </c>
      <c r="T75" s="211">
        <f t="shared" si="27"/>
        <v>123.64132812932921</v>
      </c>
      <c r="U75" s="211">
        <f t="shared" si="27"/>
        <v>120.00761836514295</v>
      </c>
      <c r="V75" s="211">
        <f t="shared" si="25"/>
        <v>116.59215683039302</v>
      </c>
      <c r="W75" s="211">
        <f t="shared" si="25"/>
        <v>117.44717780832218</v>
      </c>
      <c r="X75" s="211">
        <f t="shared" si="25"/>
        <v>116.82321861721938</v>
      </c>
      <c r="Y75" s="211">
        <f t="shared" si="25"/>
        <v>115.31807308374823</v>
      </c>
      <c r="Z75" s="167" t="s">
        <v>183</v>
      </c>
    </row>
    <row r="76" spans="1:35" ht="14.1" customHeight="1">
      <c r="A76" s="75" t="s">
        <v>66</v>
      </c>
      <c r="B76" s="28"/>
      <c r="C76" s="28"/>
      <c r="D76" s="28"/>
      <c r="E76" s="28"/>
      <c r="F76" s="28">
        <f t="shared" si="27"/>
        <v>161.54063476719875</v>
      </c>
      <c r="G76" s="28">
        <f t="shared" si="27"/>
        <v>157.02003177660174</v>
      </c>
      <c r="H76" s="28">
        <f t="shared" si="27"/>
        <v>149.95051365339319</v>
      </c>
      <c r="I76" s="28">
        <f t="shared" si="27"/>
        <v>146.60967764048189</v>
      </c>
      <c r="J76" s="28">
        <f t="shared" si="27"/>
        <v>139.52907591534691</v>
      </c>
      <c r="K76" s="28">
        <f t="shared" si="27"/>
        <v>133.14187554948637</v>
      </c>
      <c r="L76" s="28">
        <f t="shared" si="27"/>
        <v>126.50321593658477</v>
      </c>
      <c r="M76" s="28">
        <f t="shared" si="27"/>
        <v>128.99251827751166</v>
      </c>
      <c r="N76" s="31">
        <f t="shared" si="27"/>
        <v>143.15926556188791</v>
      </c>
      <c r="O76" s="200">
        <f t="shared" si="27"/>
        <v>157.23957015985135</v>
      </c>
      <c r="P76" s="192">
        <f t="shared" si="27"/>
        <v>172.87772006206035</v>
      </c>
      <c r="Q76" s="212">
        <f t="shared" si="27"/>
        <v>174.47652799932328</v>
      </c>
      <c r="R76" s="212">
        <f t="shared" si="27"/>
        <v>174.25796410214207</v>
      </c>
      <c r="S76" s="212">
        <f t="shared" si="27"/>
        <v>170.10975853285308</v>
      </c>
      <c r="T76" s="212">
        <f t="shared" si="27"/>
        <v>169.95035254714799</v>
      </c>
      <c r="U76" s="212">
        <f t="shared" si="27"/>
        <v>173.22171606180106</v>
      </c>
      <c r="V76" s="212">
        <f t="shared" si="25"/>
        <v>177.86367937679481</v>
      </c>
      <c r="W76" s="212">
        <f t="shared" si="25"/>
        <v>185.44733166966947</v>
      </c>
      <c r="X76" s="212">
        <f t="shared" si="25"/>
        <v>190.05257765538542</v>
      </c>
      <c r="Y76" s="212">
        <f t="shared" si="25"/>
        <v>183.52668230588552</v>
      </c>
      <c r="Z76" s="168" t="s">
        <v>184</v>
      </c>
    </row>
    <row r="77" spans="1:35" ht="14.1" customHeight="1">
      <c r="A77" s="74" t="s">
        <v>51</v>
      </c>
      <c r="B77" s="30"/>
      <c r="C77" s="30"/>
      <c r="D77" s="30"/>
      <c r="E77" s="30"/>
      <c r="F77" s="30">
        <f t="shared" si="27"/>
        <v>103.79199532684413</v>
      </c>
      <c r="G77" s="30">
        <f t="shared" si="27"/>
        <v>115.76515496390282</v>
      </c>
      <c r="H77" s="30">
        <f t="shared" si="27"/>
        <v>115.87093391282269</v>
      </c>
      <c r="I77" s="30">
        <f t="shared" si="27"/>
        <v>115.68773578278358</v>
      </c>
      <c r="J77" s="30">
        <f t="shared" si="27"/>
        <v>112.81994799626852</v>
      </c>
      <c r="K77" s="30">
        <f t="shared" si="27"/>
        <v>107.17247522217842</v>
      </c>
      <c r="L77" s="30">
        <f t="shared" si="27"/>
        <v>100.40212979697083</v>
      </c>
      <c r="M77" s="30">
        <f t="shared" si="27"/>
        <v>90.739194235207648</v>
      </c>
      <c r="N77" s="87">
        <f t="shared" si="27"/>
        <v>80.849174445712165</v>
      </c>
      <c r="O77" s="201">
        <f t="shared" si="27"/>
        <v>68.186775103477672</v>
      </c>
      <c r="P77" s="191">
        <f t="shared" si="27"/>
        <v>62.520328828079506</v>
      </c>
      <c r="Q77" s="211">
        <f t="shared" si="27"/>
        <v>61.12536317204124</v>
      </c>
      <c r="R77" s="211">
        <f t="shared" si="27"/>
        <v>62.808466381408181</v>
      </c>
      <c r="S77" s="211">
        <f t="shared" si="27"/>
        <v>61.645207961306632</v>
      </c>
      <c r="T77" s="211">
        <f t="shared" si="27"/>
        <v>59.000568501643556</v>
      </c>
      <c r="U77" s="211"/>
      <c r="V77" s="211"/>
      <c r="W77" s="211"/>
      <c r="X77" s="211"/>
      <c r="Y77" s="211"/>
      <c r="Z77" s="167" t="s">
        <v>185</v>
      </c>
    </row>
    <row r="78" spans="1:35" ht="14.1" customHeight="1">
      <c r="A78" s="75" t="s">
        <v>52</v>
      </c>
      <c r="B78" s="28"/>
      <c r="C78" s="28"/>
      <c r="D78" s="28"/>
      <c r="E78" s="28"/>
      <c r="F78" s="28">
        <f t="shared" si="27"/>
        <v>119.75641231740182</v>
      </c>
      <c r="G78" s="28">
        <f t="shared" si="27"/>
        <v>118.98807450726144</v>
      </c>
      <c r="H78" s="28">
        <f t="shared" si="27"/>
        <v>108.01584810771351</v>
      </c>
      <c r="I78" s="28">
        <f t="shared" si="27"/>
        <v>100.4726125386818</v>
      </c>
      <c r="J78" s="28">
        <f t="shared" si="27"/>
        <v>87.95816771046708</v>
      </c>
      <c r="K78" s="28">
        <f t="shared" si="27"/>
        <v>82.022821717173741</v>
      </c>
      <c r="L78" s="28">
        <f t="shared" si="27"/>
        <v>80.476413424722992</v>
      </c>
      <c r="M78" s="28">
        <f t="shared" si="27"/>
        <v>86.979223447918969</v>
      </c>
      <c r="N78" s="31">
        <f t="shared" si="27"/>
        <v>90.67806377364532</v>
      </c>
      <c r="O78" s="200">
        <f t="shared" si="27"/>
        <v>95.616246375886291</v>
      </c>
      <c r="P78" s="192">
        <f t="shared" si="27"/>
        <v>99.601153864178443</v>
      </c>
      <c r="Q78" s="212">
        <f t="shared" si="27"/>
        <v>113.28835548660993</v>
      </c>
      <c r="R78" s="212">
        <f t="shared" si="27"/>
        <v>126.764017545747</v>
      </c>
      <c r="S78" s="212">
        <f t="shared" si="27"/>
        <v>133.98730426616675</v>
      </c>
      <c r="T78" s="212">
        <f t="shared" si="27"/>
        <v>131.6182402823132</v>
      </c>
      <c r="U78" s="212">
        <f t="shared" si="27"/>
        <v>126.76549780951994</v>
      </c>
      <c r="V78" s="212">
        <f t="shared" si="25"/>
        <v>123.88713438826731</v>
      </c>
      <c r="W78" s="212">
        <f t="shared" si="25"/>
        <v>121.49597217233342</v>
      </c>
      <c r="X78" s="212">
        <f t="shared" si="25"/>
        <v>116.11551768672246</v>
      </c>
      <c r="Y78" s="212">
        <f t="shared" si="25"/>
        <v>108.19772059365818</v>
      </c>
      <c r="Z78" s="168" t="s">
        <v>186</v>
      </c>
    </row>
    <row r="79" spans="1:35" ht="14.1" customHeight="1">
      <c r="A79" s="74" t="s">
        <v>39</v>
      </c>
      <c r="B79" s="30"/>
      <c r="C79" s="30"/>
      <c r="D79" s="30"/>
      <c r="E79" s="30"/>
      <c r="F79" s="30">
        <f t="shared" si="27"/>
        <v>116.27585519723156</v>
      </c>
      <c r="G79" s="30">
        <f t="shared" si="27"/>
        <v>113.37509164720116</v>
      </c>
      <c r="H79" s="30">
        <f t="shared" si="27"/>
        <v>112.32706440235019</v>
      </c>
      <c r="I79" s="30">
        <f t="shared" si="27"/>
        <v>109.53424321925543</v>
      </c>
      <c r="J79" s="30">
        <f t="shared" si="27"/>
        <v>105.74795769197961</v>
      </c>
      <c r="K79" s="30">
        <f t="shared" si="27"/>
        <v>99.713813446953239</v>
      </c>
      <c r="L79" s="30">
        <f t="shared" si="27"/>
        <v>102.81660994926119</v>
      </c>
      <c r="M79" s="30">
        <f t="shared" si="27"/>
        <v>108.48502123201858</v>
      </c>
      <c r="N79" s="87">
        <f t="shared" si="27"/>
        <v>111.79615804991026</v>
      </c>
      <c r="O79" s="201">
        <f t="shared" si="27"/>
        <v>113.70140116661916</v>
      </c>
      <c r="P79" s="191">
        <f t="shared" si="27"/>
        <v>114.34968001138236</v>
      </c>
      <c r="Q79" s="211">
        <f t="shared" si="27"/>
        <v>115.72050286502429</v>
      </c>
      <c r="R79" s="211">
        <f t="shared" si="27"/>
        <v>116.0189129828597</v>
      </c>
      <c r="S79" s="211">
        <f t="shared" si="27"/>
        <v>110.11691732762846</v>
      </c>
      <c r="T79" s="211">
        <f t="shared" si="27"/>
        <v>101.57892632835778</v>
      </c>
      <c r="U79" s="211">
        <f t="shared" si="27"/>
        <v>93.094665051359826</v>
      </c>
      <c r="V79" s="211">
        <f t="shared" si="25"/>
        <v>89.749389551739171</v>
      </c>
      <c r="W79" s="211">
        <f t="shared" si="25"/>
        <v>88.904320626097913</v>
      </c>
      <c r="X79" s="211">
        <f t="shared" si="25"/>
        <v>88.867131700155468</v>
      </c>
      <c r="Y79" s="211">
        <f t="shared" si="25"/>
        <v>87.683409126646026</v>
      </c>
      <c r="Z79" s="167" t="s">
        <v>187</v>
      </c>
    </row>
    <row r="80" spans="1:35" s="69" customFormat="1" ht="14.1" customHeight="1">
      <c r="A80" s="80" t="s">
        <v>24</v>
      </c>
      <c r="B80" s="81"/>
      <c r="C80" s="81"/>
      <c r="D80" s="81"/>
      <c r="E80" s="81"/>
      <c r="F80" s="78">
        <f>MIN(F59:F79)</f>
        <v>83.092898099033519</v>
      </c>
      <c r="G80" s="78">
        <f t="shared" ref="G80:S80" si="28">MIN(G59:G79)</f>
        <v>88.035588297182542</v>
      </c>
      <c r="H80" s="78">
        <f t="shared" si="28"/>
        <v>83.022505972710633</v>
      </c>
      <c r="I80" s="78">
        <f t="shared" si="28"/>
        <v>69.431960025029156</v>
      </c>
      <c r="J80" s="79">
        <f t="shared" si="28"/>
        <v>61.297613443213351</v>
      </c>
      <c r="K80" s="78">
        <f t="shared" si="28"/>
        <v>59.556726246764605</v>
      </c>
      <c r="L80" s="78">
        <f t="shared" si="28"/>
        <v>60.591680188458469</v>
      </c>
      <c r="M80" s="78">
        <f t="shared" si="28"/>
        <v>63.673895075178471</v>
      </c>
      <c r="N80" s="163">
        <f t="shared" si="28"/>
        <v>66.870842867358945</v>
      </c>
      <c r="O80" s="163">
        <f t="shared" si="28"/>
        <v>68.186775103477672</v>
      </c>
      <c r="P80" s="197">
        <f t="shared" si="28"/>
        <v>62.520328828079506</v>
      </c>
      <c r="Q80" s="213">
        <f t="shared" si="28"/>
        <v>61.12536317204124</v>
      </c>
      <c r="R80" s="197">
        <f t="shared" si="28"/>
        <v>62.808466381408181</v>
      </c>
      <c r="S80" s="163">
        <f t="shared" si="28"/>
        <v>61.645207961306632</v>
      </c>
      <c r="T80" s="197">
        <f t="shared" ref="T80:Y80" si="29">MIN(T59:T79)</f>
        <v>59.000568501643556</v>
      </c>
      <c r="U80" s="197">
        <f t="shared" si="29"/>
        <v>84.110332910915162</v>
      </c>
      <c r="V80" s="213">
        <f t="shared" si="29"/>
        <v>83.736484420802952</v>
      </c>
      <c r="W80" s="213">
        <f t="shared" si="29"/>
        <v>78.094775415901381</v>
      </c>
      <c r="X80" s="213">
        <f t="shared" si="29"/>
        <v>78.95089627639355</v>
      </c>
      <c r="Y80" s="213">
        <f t="shared" si="29"/>
        <v>63.363158484468904</v>
      </c>
      <c r="Z80" s="194" t="s">
        <v>24</v>
      </c>
      <c r="AB80" s="85"/>
      <c r="AC80" s="85"/>
      <c r="AD80" s="85"/>
      <c r="AE80" s="85"/>
      <c r="AF80" s="85"/>
      <c r="AG80" s="85"/>
      <c r="AH80" s="85"/>
      <c r="AI80" s="85"/>
    </row>
    <row r="81" spans="1:35" s="128" customFormat="1" ht="14.1" customHeight="1">
      <c r="A81" s="159" t="s">
        <v>25</v>
      </c>
      <c r="B81" s="160"/>
      <c r="C81" s="160"/>
      <c r="D81" s="160"/>
      <c r="E81" s="160"/>
      <c r="F81" s="126">
        <f>MAX(F59:F79)</f>
        <v>199.23141374530053</v>
      </c>
      <c r="G81" s="126">
        <f t="shared" ref="G81:R81" si="30">MAX(G59:G79)</f>
        <v>199.10537603691228</v>
      </c>
      <c r="H81" s="126">
        <f t="shared" si="30"/>
        <v>231.23842125305123</v>
      </c>
      <c r="I81" s="126">
        <f t="shared" si="30"/>
        <v>230.57423094573141</v>
      </c>
      <c r="J81" s="127">
        <f t="shared" si="30"/>
        <v>221.56111414721241</v>
      </c>
      <c r="K81" s="126">
        <f t="shared" si="30"/>
        <v>213.65120916582302</v>
      </c>
      <c r="L81" s="126">
        <f t="shared" si="30"/>
        <v>216.13784527322935</v>
      </c>
      <c r="M81" s="127">
        <f t="shared" si="30"/>
        <v>231.71656002293977</v>
      </c>
      <c r="N81" s="127">
        <f t="shared" si="30"/>
        <v>259.56873365029264</v>
      </c>
      <c r="O81" s="127">
        <f t="shared" si="30"/>
        <v>276.77855678794685</v>
      </c>
      <c r="P81" s="198">
        <f t="shared" si="30"/>
        <v>287.78371159628568</v>
      </c>
      <c r="Q81" s="214">
        <f t="shared" si="30"/>
        <v>275.39545634352174</v>
      </c>
      <c r="R81" s="198">
        <f t="shared" si="30"/>
        <v>260.94566635439952</v>
      </c>
      <c r="S81" s="164">
        <f t="shared" ref="S81:X81" si="31">MAX(S59:S79)</f>
        <v>244.2454226625488</v>
      </c>
      <c r="T81" s="198">
        <f t="shared" si="31"/>
        <v>232.2557734142334</v>
      </c>
      <c r="U81" s="198">
        <f t="shared" si="31"/>
        <v>233.02739134879047</v>
      </c>
      <c r="V81" s="284">
        <f t="shared" si="31"/>
        <v>235.86581478856957</v>
      </c>
      <c r="W81" s="214">
        <f t="shared" si="31"/>
        <v>240.89915595417779</v>
      </c>
      <c r="X81" s="214">
        <f t="shared" si="31"/>
        <v>243.8365921348919</v>
      </c>
      <c r="Y81" s="214">
        <f t="shared" ref="Y81" si="32">MAX(Y59:Y79)</f>
        <v>245.14916854153719</v>
      </c>
      <c r="Z81" s="195" t="s">
        <v>25</v>
      </c>
      <c r="AB81" s="132"/>
      <c r="AC81" s="132"/>
      <c r="AD81" s="132"/>
      <c r="AE81" s="132"/>
      <c r="AF81" s="132"/>
      <c r="AG81" s="132"/>
      <c r="AH81" s="132"/>
      <c r="AI81" s="132"/>
    </row>
    <row r="82" spans="1:35" s="70" customFormat="1" ht="14.1" customHeight="1">
      <c r="A82" s="125" t="s">
        <v>163</v>
      </c>
      <c r="B82" s="160"/>
      <c r="C82" s="160"/>
      <c r="D82" s="160"/>
      <c r="E82" s="160"/>
      <c r="F82" s="126">
        <f t="shared" ref="F82:Q82" si="33">MEDIAN(F59:F79)</f>
        <v>130.95457674507102</v>
      </c>
      <c r="G82" s="126">
        <f t="shared" si="33"/>
        <v>126.62506958949088</v>
      </c>
      <c r="H82" s="126">
        <f t="shared" si="33"/>
        <v>126.11769810495663</v>
      </c>
      <c r="I82" s="126">
        <f t="shared" si="33"/>
        <v>126.36953648433096</v>
      </c>
      <c r="J82" s="127">
        <f t="shared" si="33"/>
        <v>126.22996030097097</v>
      </c>
      <c r="K82" s="126">
        <f t="shared" si="33"/>
        <v>121.07374865611744</v>
      </c>
      <c r="L82" s="126">
        <f t="shared" si="33"/>
        <v>114.41524827739367</v>
      </c>
      <c r="M82" s="127">
        <f t="shared" si="33"/>
        <v>113.22815838349101</v>
      </c>
      <c r="N82" s="127">
        <f t="shared" si="33"/>
        <v>114.32954706305686</v>
      </c>
      <c r="O82" s="127">
        <f t="shared" si="33"/>
        <v>123.09243148819094</v>
      </c>
      <c r="P82" s="198">
        <f t="shared" si="33"/>
        <v>125.69945739328325</v>
      </c>
      <c r="Q82" s="214">
        <f t="shared" si="33"/>
        <v>127.90770820697527</v>
      </c>
      <c r="R82" s="198">
        <f t="shared" ref="R82:W82" si="34">MEDIAN(R59:R79)</f>
        <v>126.764017545747</v>
      </c>
      <c r="S82" s="164">
        <f t="shared" si="34"/>
        <v>132.16943582545915</v>
      </c>
      <c r="T82" s="198">
        <f t="shared" si="34"/>
        <v>131.6182402823132</v>
      </c>
      <c r="U82" s="198">
        <f t="shared" si="34"/>
        <v>132.76216196612268</v>
      </c>
      <c r="V82" s="284">
        <f t="shared" si="34"/>
        <v>136.18269352017941</v>
      </c>
      <c r="W82" s="213">
        <f t="shared" si="34"/>
        <v>143.77713454243806</v>
      </c>
      <c r="X82" s="213">
        <f t="shared" ref="X82:Y82" si="35">MEDIAN(X59:X79)</f>
        <v>146.87836981575634</v>
      </c>
      <c r="Y82" s="213">
        <f t="shared" si="35"/>
        <v>145.39581315076373</v>
      </c>
      <c r="Z82" s="170" t="s">
        <v>163</v>
      </c>
      <c r="AB82" s="230"/>
      <c r="AC82" s="230"/>
      <c r="AD82" s="230"/>
      <c r="AE82" s="230"/>
      <c r="AF82" s="230"/>
      <c r="AG82" s="230"/>
      <c r="AH82" s="230"/>
      <c r="AI82" s="230"/>
    </row>
    <row r="83" spans="1:35" s="70" customFormat="1" ht="14.1" customHeight="1">
      <c r="A83" s="125" t="s">
        <v>164</v>
      </c>
      <c r="B83" s="160"/>
      <c r="C83" s="160"/>
      <c r="D83" s="160"/>
      <c r="E83" s="160"/>
      <c r="F83" s="126">
        <f t="shared" ref="F83:Q83" si="36">AVERAGE(F59:F79)</f>
        <v>137.58262518216111</v>
      </c>
      <c r="G83" s="126">
        <f t="shared" si="36"/>
        <v>138.03288688132676</v>
      </c>
      <c r="H83" s="126">
        <f t="shared" si="36"/>
        <v>138.91087012143961</v>
      </c>
      <c r="I83" s="126">
        <f t="shared" si="36"/>
        <v>138.98946812567911</v>
      </c>
      <c r="J83" s="127">
        <f t="shared" si="36"/>
        <v>136.77400487828965</v>
      </c>
      <c r="K83" s="126">
        <f t="shared" si="36"/>
        <v>133.73081310420525</v>
      </c>
      <c r="L83" s="126">
        <f t="shared" si="36"/>
        <v>129.76372409013297</v>
      </c>
      <c r="M83" s="127">
        <f t="shared" si="36"/>
        <v>130.13091659846043</v>
      </c>
      <c r="N83" s="127">
        <f t="shared" si="36"/>
        <v>130.60650948699802</v>
      </c>
      <c r="O83" s="127">
        <f t="shared" si="36"/>
        <v>132.78786340409135</v>
      </c>
      <c r="P83" s="198">
        <f t="shared" si="36"/>
        <v>133.47886415231906</v>
      </c>
      <c r="Q83" s="214">
        <f t="shared" si="36"/>
        <v>136.67414839239393</v>
      </c>
      <c r="R83" s="198">
        <f t="shared" ref="R83:W83" si="37">AVERAGE(R59:R79)</f>
        <v>138.80739129547598</v>
      </c>
      <c r="S83" s="164">
        <f t="shared" si="37"/>
        <v>140.66897554129415</v>
      </c>
      <c r="T83" s="198">
        <f t="shared" si="37"/>
        <v>138.67609152474211</v>
      </c>
      <c r="U83" s="198">
        <f t="shared" si="37"/>
        <v>139.93158600632637</v>
      </c>
      <c r="V83" s="284">
        <f t="shared" si="37"/>
        <v>138.59997122890758</v>
      </c>
      <c r="W83" s="213">
        <f t="shared" si="37"/>
        <v>141.00610049351604</v>
      </c>
      <c r="X83" s="213">
        <f t="shared" ref="X83:Y83" si="38">AVERAGE(X59:X79)</f>
        <v>143.02836759442383</v>
      </c>
      <c r="Y83" s="213">
        <f t="shared" si="38"/>
        <v>143.34185917209982</v>
      </c>
      <c r="Z83" s="170" t="s">
        <v>164</v>
      </c>
      <c r="AB83" s="230"/>
      <c r="AC83" s="230"/>
      <c r="AD83" s="230"/>
      <c r="AE83" s="230"/>
      <c r="AF83" s="230"/>
      <c r="AG83" s="230"/>
      <c r="AH83" s="230"/>
      <c r="AI83" s="230"/>
    </row>
    <row r="84" spans="1:35" ht="14.1" customHeight="1">
      <c r="A84" s="34"/>
      <c r="B84" s="31"/>
      <c r="C84" s="31"/>
      <c r="D84" s="31"/>
      <c r="E84" s="31"/>
      <c r="F84" s="31"/>
      <c r="G84" s="31"/>
      <c r="Z84" s="171" t="s">
        <v>0</v>
      </c>
    </row>
    <row r="85" spans="1:35" ht="14.1" customHeight="1">
      <c r="A85" s="1" t="str">
        <f>+$A$1</f>
        <v>K10/I10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45190.410039351853</v>
      </c>
    </row>
    <row r="86" spans="1:35" ht="14.1" customHeight="1">
      <c r="A86" s="292" t="str">
        <f>$A$2</f>
        <v>Bruttoverschuldungsanteil</v>
      </c>
      <c r="B86" s="292"/>
      <c r="C86" s="292"/>
      <c r="D86" s="292"/>
      <c r="E86" s="292"/>
      <c r="F86" s="298"/>
      <c r="G86" s="298"/>
      <c r="H86" s="298"/>
      <c r="I86" s="298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35" ht="14.1" customHeight="1" thickBot="1">
      <c r="A87" s="293" t="str">
        <f>A$3</f>
        <v>Bruttoschulden in % des laufenden Ertrags</v>
      </c>
      <c r="B87" s="293"/>
      <c r="C87" s="293"/>
      <c r="D87" s="293"/>
      <c r="E87" s="293"/>
      <c r="F87" s="293"/>
      <c r="G87" s="293"/>
      <c r="H87" s="243"/>
      <c r="I87" s="243"/>
      <c r="J87" s="24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Gewichtung_Pondération!$E$11</f>
        <v>1</v>
      </c>
    </row>
    <row r="88" spans="1:35" ht="14.1" customHeight="1" thickTop="1">
      <c r="A88" s="292" t="str">
        <f>$A$4</f>
        <v>Dette brute par rapport aux revenus</v>
      </c>
      <c r="B88" s="292"/>
      <c r="C88" s="292"/>
      <c r="D88" s="292"/>
      <c r="E88" s="292"/>
      <c r="F88" s="298"/>
      <c r="G88" s="298"/>
      <c r="H88" s="298"/>
      <c r="I88" s="298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35" ht="14.1" customHeight="1" thickBot="1">
      <c r="A89" s="293" t="str">
        <f>+A5</f>
        <v>Dette brute en % des revenus courants</v>
      </c>
      <c r="B89" s="293"/>
      <c r="C89" s="293"/>
      <c r="D89" s="293"/>
      <c r="E89" s="293"/>
      <c r="F89" s="293"/>
      <c r="G89" s="293"/>
      <c r="H89" s="243"/>
      <c r="I89" s="243"/>
      <c r="J89" s="24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Gewichtung_Pondération!$E$11</f>
        <v>1</v>
      </c>
    </row>
    <row r="90" spans="1:35" ht="14.1" customHeight="1" thickTop="1">
      <c r="A90" s="34"/>
      <c r="B90" s="31"/>
      <c r="C90" s="31"/>
      <c r="D90" s="31"/>
      <c r="E90" s="31"/>
      <c r="F90" s="31"/>
      <c r="G90" s="3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35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35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2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</row>
    <row r="93" spans="1:35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</row>
    <row r="94" spans="1:35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 t="shared" ref="K94:L109" si="39">SUM(D24:K24)/8</f>
        <v>172.57058943364902</v>
      </c>
      <c r="L94" s="30">
        <f t="shared" si="39"/>
        <v>163.63146385802148</v>
      </c>
      <c r="M94" s="30">
        <f t="shared" ref="M94:Y109" si="40">SUM(D24:M24)/10</f>
        <v>163.41658275307128</v>
      </c>
      <c r="N94" s="87">
        <f t="shared" si="40"/>
        <v>155.5818285102323</v>
      </c>
      <c r="O94" s="201">
        <f t="shared" si="40"/>
        <v>148.16042049673226</v>
      </c>
      <c r="P94" s="191">
        <f t="shared" si="40"/>
        <v>142.3452086050558</v>
      </c>
      <c r="Q94" s="211">
        <f t="shared" si="40"/>
        <v>138.70774158550705</v>
      </c>
      <c r="R94" s="211">
        <f t="shared" si="40"/>
        <v>135.80420804010845</v>
      </c>
      <c r="S94" s="211">
        <f t="shared" si="40"/>
        <v>136.55009756981067</v>
      </c>
      <c r="T94" s="211">
        <f t="shared" si="40"/>
        <v>138.08783046361174</v>
      </c>
      <c r="U94" s="211">
        <f t="shared" si="40"/>
        <v>137.3829166070243</v>
      </c>
      <c r="V94" s="211">
        <f t="shared" si="40"/>
        <v>141.47079251352656</v>
      </c>
      <c r="W94" s="211">
        <f t="shared" si="40"/>
        <v>148.65348627765212</v>
      </c>
      <c r="X94" s="211">
        <f t="shared" si="40"/>
        <v>154.57873399842944</v>
      </c>
      <c r="Y94" s="211">
        <f t="shared" si="40"/>
        <v>160.02449615808834</v>
      </c>
      <c r="Z94" s="167" t="s">
        <v>188</v>
      </c>
    </row>
    <row r="95" spans="1:35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 t="shared" si="39"/>
        <v>199.40807562511333</v>
      </c>
      <c r="L95" s="28">
        <f t="shared" si="39"/>
        <v>211.35238235708266</v>
      </c>
      <c r="M95" s="28">
        <f t="shared" si="40"/>
        <v>207.38260846626562</v>
      </c>
      <c r="N95" s="31">
        <f t="shared" si="40"/>
        <v>224.45155219963431</v>
      </c>
      <c r="O95" s="200">
        <f t="shared" si="40"/>
        <v>239.00142994316593</v>
      </c>
      <c r="P95" s="192">
        <f t="shared" si="40"/>
        <v>245.70391052962933</v>
      </c>
      <c r="Q95" s="212">
        <f t="shared" si="40"/>
        <v>248.616411283015</v>
      </c>
      <c r="R95" s="212">
        <f t="shared" si="40"/>
        <v>247.91360347357045</v>
      </c>
      <c r="S95" s="212">
        <f t="shared" si="40"/>
        <v>249.80526804467451</v>
      </c>
      <c r="T95" s="212">
        <f t="shared" si="40"/>
        <v>251.82480906312125</v>
      </c>
      <c r="U95" s="212">
        <f t="shared" si="40"/>
        <v>253.72645812846062</v>
      </c>
      <c r="V95" s="212">
        <f t="shared" si="40"/>
        <v>255.72365889927656</v>
      </c>
      <c r="W95" s="212">
        <f t="shared" si="40"/>
        <v>254.57958784249269</v>
      </c>
      <c r="X95" s="212">
        <f t="shared" si="40"/>
        <v>249.00681567384044</v>
      </c>
      <c r="Y95" s="212">
        <f t="shared" si="40"/>
        <v>246.23484242535369</v>
      </c>
      <c r="Z95" s="168" t="s">
        <v>168</v>
      </c>
    </row>
    <row r="96" spans="1:35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si="39"/>
        <v>173.08043625031752</v>
      </c>
      <c r="L96" s="30">
        <f t="shared" si="39"/>
        <v>173.80432487709373</v>
      </c>
      <c r="M96" s="30">
        <f t="shared" si="40"/>
        <v>173.4704107889188</v>
      </c>
      <c r="N96" s="87">
        <f t="shared" si="40"/>
        <v>174.76454248691422</v>
      </c>
      <c r="O96" s="201">
        <f t="shared" si="40"/>
        <v>173.07238425009362</v>
      </c>
      <c r="P96" s="191">
        <f t="shared" si="40"/>
        <v>166.33646656924731</v>
      </c>
      <c r="Q96" s="211">
        <f t="shared" si="40"/>
        <v>169.08645486299537</v>
      </c>
      <c r="R96" s="211">
        <f t="shared" si="40"/>
        <v>171.62155347946953</v>
      </c>
      <c r="S96" s="211">
        <f t="shared" si="40"/>
        <v>171.60660557111879</v>
      </c>
      <c r="T96" s="211">
        <f t="shared" si="40"/>
        <v>173.09383026570757</v>
      </c>
      <c r="U96" s="211">
        <f t="shared" si="40"/>
        <v>173.41373768555113</v>
      </c>
      <c r="V96" s="211">
        <f t="shared" si="40"/>
        <v>172.37780752833538</v>
      </c>
      <c r="W96" s="211">
        <f t="shared" si="40"/>
        <v>171.46572491723464</v>
      </c>
      <c r="X96" s="211">
        <f t="shared" si="40"/>
        <v>170.43593711501234</v>
      </c>
      <c r="Y96" s="211">
        <f t="shared" si="40"/>
        <v>171.46520123115437</v>
      </c>
      <c r="Z96" s="167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39"/>
        <v>106.17658642266238</v>
      </c>
      <c r="L97" s="28">
        <f t="shared" si="39"/>
        <v>104.42503949068275</v>
      </c>
      <c r="M97" s="28">
        <f t="shared" si="40"/>
        <v>106.35427052478073</v>
      </c>
      <c r="N97" s="31">
        <f t="shared" si="40"/>
        <v>105.26810953642837</v>
      </c>
      <c r="O97" s="200">
        <f t="shared" si="40"/>
        <v>105.56490702418071</v>
      </c>
      <c r="P97" s="192">
        <f t="shared" si="40"/>
        <v>106.25966399479748</v>
      </c>
      <c r="Q97" s="212">
        <f t="shared" si="40"/>
        <v>107.82162635276276</v>
      </c>
      <c r="R97" s="212">
        <f t="shared" si="40"/>
        <v>109.16539089264344</v>
      </c>
      <c r="S97" s="212">
        <f t="shared" si="40"/>
        <v>107.91475174284622</v>
      </c>
      <c r="T97" s="212">
        <f t="shared" si="40"/>
        <v>106.46627796514804</v>
      </c>
      <c r="U97" s="212">
        <f t="shared" si="40"/>
        <v>105.90506518492532</v>
      </c>
      <c r="V97" s="212">
        <f t="shared" si="40"/>
        <v>103.14798068122904</v>
      </c>
      <c r="W97" s="212">
        <f t="shared" si="40"/>
        <v>101.38942645444227</v>
      </c>
      <c r="X97" s="212">
        <f t="shared" si="40"/>
        <v>98.119015125931838</v>
      </c>
      <c r="Y97" s="212">
        <f t="shared" si="40"/>
        <v>95.80013224833958</v>
      </c>
      <c r="Z97" s="168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39"/>
        <v>161.74349641717239</v>
      </c>
      <c r="L98" s="30">
        <f t="shared" si="39"/>
        <v>159.71111021542899</v>
      </c>
      <c r="M98" s="30">
        <f t="shared" si="40"/>
        <v>160.43228089450253</v>
      </c>
      <c r="N98" s="87">
        <f t="shared" si="40"/>
        <v>157.74958940588004</v>
      </c>
      <c r="O98" s="201">
        <f t="shared" si="40"/>
        <v>157.46767353289428</v>
      </c>
      <c r="P98" s="191">
        <f t="shared" si="40"/>
        <v>156.09504781134743</v>
      </c>
      <c r="Q98" s="211">
        <f t="shared" si="40"/>
        <v>154.2578487395094</v>
      </c>
      <c r="R98" s="211">
        <f t="shared" si="40"/>
        <v>149.59203859300001</v>
      </c>
      <c r="S98" s="211">
        <f t="shared" si="40"/>
        <v>146.00132983408446</v>
      </c>
      <c r="T98" s="211">
        <f t="shared" si="40"/>
        <v>141.4418278197609</v>
      </c>
      <c r="U98" s="211">
        <f t="shared" si="40"/>
        <v>137.72710382024258</v>
      </c>
      <c r="V98" s="211">
        <f t="shared" si="40"/>
        <v>134.23492998096137</v>
      </c>
      <c r="W98" s="211">
        <f t="shared" si="40"/>
        <v>132.93974143223915</v>
      </c>
      <c r="X98" s="211">
        <f t="shared" si="40"/>
        <v>132.95990201042125</v>
      </c>
      <c r="Y98" s="211">
        <f t="shared" si="40"/>
        <v>135.19373767329245</v>
      </c>
      <c r="Z98" s="167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39"/>
        <v>127.68209023946321</v>
      </c>
      <c r="L99" s="28">
        <f t="shared" si="39"/>
        <v>123.06081704765519</v>
      </c>
      <c r="M99" s="28">
        <f t="shared" si="40"/>
        <v>124.24615687662433</v>
      </c>
      <c r="N99" s="31">
        <f t="shared" si="40"/>
        <v>122.05984277968048</v>
      </c>
      <c r="O99" s="200">
        <f t="shared" si="40"/>
        <v>123.84306550255936</v>
      </c>
      <c r="P99" s="192">
        <f t="shared" si="40"/>
        <v>123.60986207717265</v>
      </c>
      <c r="Q99" s="212">
        <f t="shared" si="40"/>
        <v>125.53753237027654</v>
      </c>
      <c r="R99" s="212">
        <f t="shared" si="40"/>
        <v>127.94601338645859</v>
      </c>
      <c r="S99" s="212">
        <f t="shared" si="40"/>
        <v>131.60689053608223</v>
      </c>
      <c r="T99" s="212">
        <f t="shared" si="40"/>
        <v>137.7372784583124</v>
      </c>
      <c r="U99" s="212">
        <f t="shared" si="40"/>
        <v>144.0499664553906</v>
      </c>
      <c r="V99" s="212">
        <f t="shared" si="40"/>
        <v>149.7274493438247</v>
      </c>
      <c r="W99" s="212">
        <f t="shared" si="40"/>
        <v>152.94793448524129</v>
      </c>
      <c r="X99" s="212">
        <f t="shared" si="40"/>
        <v>154.11731149743895</v>
      </c>
      <c r="Y99" s="212">
        <f t="shared" si="40"/>
        <v>151.47293624560993</v>
      </c>
      <c r="Z99" s="168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39"/>
        <v>86.461256510618952</v>
      </c>
      <c r="L100" s="30">
        <f t="shared" si="39"/>
        <v>92.162371077882483</v>
      </c>
      <c r="M100" s="30">
        <f t="shared" si="40"/>
        <v>91.850668537834423</v>
      </c>
      <c r="N100" s="87">
        <f t="shared" si="40"/>
        <v>93.734069294642126</v>
      </c>
      <c r="O100" s="201">
        <f t="shared" si="40"/>
        <v>94.073389109775732</v>
      </c>
      <c r="P100" s="191">
        <f t="shared" si="40"/>
        <v>91.337943929340241</v>
      </c>
      <c r="Q100" s="211">
        <f t="shared" si="40"/>
        <v>89.523529519324882</v>
      </c>
      <c r="R100" s="211">
        <f t="shared" si="40"/>
        <v>90.28305132671899</v>
      </c>
      <c r="S100" s="211">
        <f t="shared" si="40"/>
        <v>91.580160646850857</v>
      </c>
      <c r="T100" s="211">
        <f t="shared" si="40"/>
        <v>93.315359565215743</v>
      </c>
      <c r="U100" s="211">
        <f t="shared" si="40"/>
        <v>89.83354238623653</v>
      </c>
      <c r="V100" s="211">
        <f t="shared" si="40"/>
        <v>85.869017346274774</v>
      </c>
      <c r="W100" s="211">
        <f t="shared" si="40"/>
        <v>82.77534467493885</v>
      </c>
      <c r="X100" s="211">
        <f t="shared" si="40"/>
        <v>81.642628714166648</v>
      </c>
      <c r="Y100" s="211">
        <f t="shared" si="40"/>
        <v>87.348797950381893</v>
      </c>
      <c r="Z100" s="167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39"/>
        <v>126.06150537682817</v>
      </c>
      <c r="L101" s="28">
        <f t="shared" si="39"/>
        <v>120.18666863818684</v>
      </c>
      <c r="M101" s="28">
        <f t="shared" si="40"/>
        <v>119.39213089727195</v>
      </c>
      <c r="N101" s="31">
        <f t="shared" si="40"/>
        <v>115.24572287183862</v>
      </c>
      <c r="O101" s="200">
        <f t="shared" si="40"/>
        <v>111.77779162040522</v>
      </c>
      <c r="P101" s="192">
        <f t="shared" si="40"/>
        <v>107.9491595762205</v>
      </c>
      <c r="Q101" s="212">
        <f t="shared" si="40"/>
        <v>107.99241653815207</v>
      </c>
      <c r="R101" s="212">
        <f t="shared" si="40"/>
        <v>107.06377515544359</v>
      </c>
      <c r="S101" s="212">
        <f t="shared" si="40"/>
        <v>106.85270076218191</v>
      </c>
      <c r="T101" s="212">
        <f t="shared" si="40"/>
        <v>105.79582528784606</v>
      </c>
      <c r="U101" s="212">
        <f t="shared" si="40"/>
        <v>104.08382876595059</v>
      </c>
      <c r="V101" s="212">
        <f t="shared" si="40"/>
        <v>105.42809060154514</v>
      </c>
      <c r="W101" s="212">
        <f t="shared" si="40"/>
        <v>105.69900742872112</v>
      </c>
      <c r="X101" s="212">
        <f t="shared" si="40"/>
        <v>104.30430114900912</v>
      </c>
      <c r="Y101" s="212">
        <f t="shared" si="40"/>
        <v>102.67272378759858</v>
      </c>
      <c r="Z101" s="168" t="s">
        <v>189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39"/>
        <v>186.84810379442342</v>
      </c>
      <c r="L102" s="30">
        <f t="shared" si="39"/>
        <v>180.07582208792593</v>
      </c>
      <c r="M102" s="30">
        <f t="shared" si="40"/>
        <v>178.68454124593953</v>
      </c>
      <c r="N102" s="87">
        <f t="shared" si="40"/>
        <v>173.65822289375632</v>
      </c>
      <c r="O102" s="201">
        <f t="shared" si="40"/>
        <v>170.0561331824247</v>
      </c>
      <c r="P102" s="191">
        <f t="shared" si="40"/>
        <v>163.30453955291892</v>
      </c>
      <c r="Q102" s="211">
        <f t="shared" si="40"/>
        <v>159.64149348152478</v>
      </c>
      <c r="R102" s="211">
        <f t="shared" si="40"/>
        <v>154.28691432453988</v>
      </c>
      <c r="S102" s="211">
        <f t="shared" si="40"/>
        <v>151.64560472633025</v>
      </c>
      <c r="T102" s="211">
        <f t="shared" si="40"/>
        <v>149.02601428454565</v>
      </c>
      <c r="U102" s="211">
        <f t="shared" si="40"/>
        <v>148.35726915532666</v>
      </c>
      <c r="V102" s="211">
        <f t="shared" si="40"/>
        <v>148.26445208985774</v>
      </c>
      <c r="W102" s="211">
        <f t="shared" si="40"/>
        <v>148.25770775160271</v>
      </c>
      <c r="X102" s="211">
        <f t="shared" si="40"/>
        <v>148.14137212402244</v>
      </c>
      <c r="Y102" s="211">
        <f t="shared" si="40"/>
        <v>145.31366014608784</v>
      </c>
      <c r="Z102" s="167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39"/>
        <v>104.67974078041584</v>
      </c>
      <c r="L103" s="28">
        <f t="shared" si="39"/>
        <v>106.14423850315228</v>
      </c>
      <c r="M103" s="28">
        <f t="shared" si="40"/>
        <v>103.64774116027831</v>
      </c>
      <c r="N103" s="31">
        <f t="shared" si="40"/>
        <v>104.48869066275252</v>
      </c>
      <c r="O103" s="200">
        <f t="shared" si="40"/>
        <v>102.60065598484073</v>
      </c>
      <c r="P103" s="192">
        <f t="shared" si="40"/>
        <v>101.29902890785165</v>
      </c>
      <c r="Q103" s="212">
        <f t="shared" si="40"/>
        <v>101.75034987086255</v>
      </c>
      <c r="R103" s="212">
        <f t="shared" si="40"/>
        <v>102.8299570413413</v>
      </c>
      <c r="S103" s="212">
        <f t="shared" si="40"/>
        <v>103.6750827016632</v>
      </c>
      <c r="T103" s="212">
        <f t="shared" si="40"/>
        <v>107.16933317182915</v>
      </c>
      <c r="U103" s="212">
        <f t="shared" si="40"/>
        <v>112.23142962108291</v>
      </c>
      <c r="V103" s="212">
        <f t="shared" si="40"/>
        <v>117.33838090535065</v>
      </c>
      <c r="W103" s="212">
        <f t="shared" si="40"/>
        <v>122.89103925629809</v>
      </c>
      <c r="X103" s="212">
        <f t="shared" si="40"/>
        <v>130.61831549531399</v>
      </c>
      <c r="Y103" s="212">
        <f t="shared" si="40"/>
        <v>136.69245588558036</v>
      </c>
      <c r="Z103" s="168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39"/>
        <v>171.87336264408825</v>
      </c>
      <c r="L104" s="30">
        <f t="shared" si="39"/>
        <v>180.00871497025608</v>
      </c>
      <c r="M104" s="30">
        <f t="shared" si="40"/>
        <v>176.11712531745599</v>
      </c>
      <c r="N104" s="87">
        <f t="shared" si="40"/>
        <v>180.49976621403778</v>
      </c>
      <c r="O104" s="201">
        <f t="shared" si="40"/>
        <v>183.40689557481082</v>
      </c>
      <c r="P104" s="191">
        <f t="shared" si="40"/>
        <v>188.1737917685746</v>
      </c>
      <c r="Q104" s="211">
        <f t="shared" si="40"/>
        <v>192.19298496135465</v>
      </c>
      <c r="R104" s="211">
        <f t="shared" si="40"/>
        <v>194.69780027037126</v>
      </c>
      <c r="S104" s="211">
        <f t="shared" si="40"/>
        <v>190.35829036287649</v>
      </c>
      <c r="T104" s="211">
        <f t="shared" si="40"/>
        <v>186.2412370182326</v>
      </c>
      <c r="U104" s="211">
        <f t="shared" si="40"/>
        <v>185.95911802523329</v>
      </c>
      <c r="V104" s="211">
        <f t="shared" si="40"/>
        <v>185.12690758637876</v>
      </c>
      <c r="W104" s="211">
        <f t="shared" si="40"/>
        <v>188.02112529341954</v>
      </c>
      <c r="X104" s="211">
        <f t="shared" si="40"/>
        <v>190.78535850994095</v>
      </c>
      <c r="Y104" s="211">
        <f t="shared" si="40"/>
        <v>194.96510456471304</v>
      </c>
      <c r="Z104" s="167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39"/>
        <v>189.6410014923668</v>
      </c>
      <c r="L105" s="28">
        <f t="shared" si="39"/>
        <v>185.11136592952693</v>
      </c>
      <c r="M105" s="28">
        <f t="shared" si="40"/>
        <v>181.65420903275486</v>
      </c>
      <c r="N105" s="31">
        <f t="shared" si="40"/>
        <v>179.41687274061633</v>
      </c>
      <c r="O105" s="200">
        <f t="shared" si="40"/>
        <v>177.19937331600272</v>
      </c>
      <c r="P105" s="192">
        <f t="shared" si="40"/>
        <v>172.88433854571758</v>
      </c>
      <c r="Q105" s="212">
        <f t="shared" si="40"/>
        <v>168.83784007714399</v>
      </c>
      <c r="R105" s="212">
        <f t="shared" si="40"/>
        <v>163.85121677216691</v>
      </c>
      <c r="S105" s="212">
        <f t="shared" si="40"/>
        <v>161.74566998041945</v>
      </c>
      <c r="T105" s="212">
        <f t="shared" si="40"/>
        <v>159.64840580975962</v>
      </c>
      <c r="U105" s="212">
        <f t="shared" si="40"/>
        <v>159.41393503255</v>
      </c>
      <c r="V105" s="212">
        <f t="shared" si="40"/>
        <v>161.63508509768306</v>
      </c>
      <c r="W105" s="212">
        <f t="shared" si="40"/>
        <v>162.47571656025815</v>
      </c>
      <c r="X105" s="212">
        <f t="shared" si="40"/>
        <v>162.65026499260858</v>
      </c>
      <c r="Y105" s="212">
        <f t="shared" si="40"/>
        <v>161.3950096422798</v>
      </c>
      <c r="Z105" s="168" t="s">
        <v>190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39"/>
        <v>141.44894507213277</v>
      </c>
      <c r="L106" s="30">
        <f t="shared" si="39"/>
        <v>140.68903715203018</v>
      </c>
      <c r="M106" s="30">
        <f t="shared" si="40"/>
        <v>144.2848479633347</v>
      </c>
      <c r="N106" s="87">
        <f t="shared" si="40"/>
        <v>145.26673374296561</v>
      </c>
      <c r="O106" s="201">
        <f t="shared" si="40"/>
        <v>151.75266326726171</v>
      </c>
      <c r="P106" s="191">
        <f t="shared" si="40"/>
        <v>165.15440371995464</v>
      </c>
      <c r="Q106" s="211">
        <f t="shared" si="40"/>
        <v>177.94160099159186</v>
      </c>
      <c r="R106" s="211">
        <f t="shared" si="40"/>
        <v>186.43058810814233</v>
      </c>
      <c r="S106" s="211">
        <f t="shared" si="40"/>
        <v>192.80192691067285</v>
      </c>
      <c r="T106" s="211">
        <f t="shared" si="40"/>
        <v>198.76024387097823</v>
      </c>
      <c r="U106" s="211">
        <f t="shared" si="40"/>
        <v>200.58554345200793</v>
      </c>
      <c r="V106" s="211">
        <f t="shared" si="40"/>
        <v>205.0838754587441</v>
      </c>
      <c r="W106" s="211">
        <f t="shared" si="40"/>
        <v>211.03222639570126</v>
      </c>
      <c r="X106" s="211">
        <f t="shared" si="40"/>
        <v>216.75740563612885</v>
      </c>
      <c r="Y106" s="211">
        <f t="shared" si="40"/>
        <v>218.24548154254285</v>
      </c>
      <c r="Z106" s="167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39"/>
        <v>80.520985214034027</v>
      </c>
      <c r="L107" s="28">
        <f t="shared" si="39"/>
        <v>72.645826915624738</v>
      </c>
      <c r="M107" s="28">
        <f t="shared" si="40"/>
        <v>77.41985792072775</v>
      </c>
      <c r="N107" s="31">
        <f t="shared" si="40"/>
        <v>72.082480329103106</v>
      </c>
      <c r="O107" s="200">
        <f t="shared" si="40"/>
        <v>71.05935139214192</v>
      </c>
      <c r="P107" s="192">
        <f t="shared" si="40"/>
        <v>70.278400830423095</v>
      </c>
      <c r="Q107" s="212">
        <f t="shared" si="40"/>
        <v>70.511064592974293</v>
      </c>
      <c r="R107" s="212">
        <f t="shared" si="40"/>
        <v>73.215245401881816</v>
      </c>
      <c r="S107" s="212">
        <f t="shared" si="40"/>
        <v>77.530392281065531</v>
      </c>
      <c r="T107" s="212">
        <f t="shared" si="40"/>
        <v>80.51012742944954</v>
      </c>
      <c r="U107" s="212">
        <f t="shared" si="40"/>
        <v>83.666526649508057</v>
      </c>
      <c r="V107" s="212">
        <f t="shared" si="40"/>
        <v>87.001236379766468</v>
      </c>
      <c r="W107" s="212">
        <f t="shared" si="40"/>
        <v>89.995415519573001</v>
      </c>
      <c r="X107" s="212">
        <f t="shared" si="40"/>
        <v>92.077094709377008</v>
      </c>
      <c r="Y107" s="212">
        <f t="shared" si="40"/>
        <v>92.448233630652979</v>
      </c>
      <c r="Z107" s="168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39"/>
        <v>170.92874403108689</v>
      </c>
      <c r="L108" s="30">
        <f t="shared" si="39"/>
        <v>178.15397277832156</v>
      </c>
      <c r="M108" s="30">
        <f t="shared" si="40"/>
        <v>174.96939878175579</v>
      </c>
      <c r="N108" s="87">
        <f t="shared" si="40"/>
        <v>177.96236108223746</v>
      </c>
      <c r="O108" s="201">
        <f t="shared" si="40"/>
        <v>178.56550271129635</v>
      </c>
      <c r="P108" s="191">
        <f t="shared" si="40"/>
        <v>176.5182436690273</v>
      </c>
      <c r="Q108" s="211">
        <f t="shared" si="40"/>
        <v>174.16688733380178</v>
      </c>
      <c r="R108" s="211">
        <f t="shared" si="40"/>
        <v>169.80504106529423</v>
      </c>
      <c r="S108" s="211">
        <f t="shared" si="40"/>
        <v>160.56691187258687</v>
      </c>
      <c r="T108" s="211">
        <f t="shared" si="40"/>
        <v>156.33758860705933</v>
      </c>
      <c r="U108" s="211">
        <f t="shared" si="40"/>
        <v>146.52177610708566</v>
      </c>
      <c r="V108" s="211">
        <f t="shared" si="40"/>
        <v>140.07616276479757</v>
      </c>
      <c r="W108" s="211">
        <f t="shared" si="40"/>
        <v>138.4662756895151</v>
      </c>
      <c r="X108" s="211">
        <f t="shared" si="40"/>
        <v>138.73417368638388</v>
      </c>
      <c r="Y108" s="211">
        <f t="shared" si="40"/>
        <v>138.77775964165818</v>
      </c>
      <c r="Z108" s="167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39"/>
        <v>91.757843223843025</v>
      </c>
      <c r="L109" s="28">
        <f t="shared" si="39"/>
        <v>91.275001792946767</v>
      </c>
      <c r="M109" s="28">
        <f t="shared" si="40"/>
        <v>93.124896383638855</v>
      </c>
      <c r="N109" s="31">
        <f t="shared" si="40"/>
        <v>93.699493568238339</v>
      </c>
      <c r="O109" s="200">
        <f t="shared" si="40"/>
        <v>95.807969837659101</v>
      </c>
      <c r="P109" s="192">
        <f t="shared" si="40"/>
        <v>96.812290945552107</v>
      </c>
      <c r="Q109" s="212">
        <f t="shared" si="40"/>
        <v>98.319115694566889</v>
      </c>
      <c r="R109" s="212">
        <f t="shared" si="40"/>
        <v>99.848677097998362</v>
      </c>
      <c r="S109" s="212">
        <f t="shared" si="40"/>
        <v>99.000691072968394</v>
      </c>
      <c r="T109" s="212">
        <f t="shared" si="40"/>
        <v>98.118132263355733</v>
      </c>
      <c r="U109" s="212">
        <f t="shared" si="40"/>
        <v>98.45888782158184</v>
      </c>
      <c r="V109" s="212">
        <f t="shared" si="40"/>
        <v>97.981445944720008</v>
      </c>
      <c r="W109" s="212">
        <f t="shared" si="40"/>
        <v>94.877860351536995</v>
      </c>
      <c r="X109" s="212">
        <f t="shared" si="40"/>
        <v>92.419778639763905</v>
      </c>
      <c r="Y109" s="212">
        <f t="shared" si="40"/>
        <v>84.739982347965139</v>
      </c>
      <c r="Z109" s="168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ref="K110:L114" si="41">SUM(D40:K40)/8</f>
        <v>105.44791750337643</v>
      </c>
      <c r="L110" s="30">
        <f t="shared" si="41"/>
        <v>101.59735893133099</v>
      </c>
      <c r="M110" s="30">
        <f t="shared" ref="M110:U114" si="42">SUM(D40:M40)/10</f>
        <v>102.26760282970824</v>
      </c>
      <c r="N110" s="87">
        <f t="shared" si="42"/>
        <v>98.483901385571102</v>
      </c>
      <c r="O110" s="201">
        <f t="shared" si="42"/>
        <v>95.599580188452506</v>
      </c>
      <c r="P110" s="191">
        <f t="shared" si="42"/>
        <v>94.404139306921024</v>
      </c>
      <c r="Q110" s="211">
        <f t="shared" si="42"/>
        <v>93.110109980479066</v>
      </c>
      <c r="R110" s="211">
        <f t="shared" si="42"/>
        <v>95.896695621214405</v>
      </c>
      <c r="S110" s="211">
        <f t="shared" si="42"/>
        <v>98.738486769868047</v>
      </c>
      <c r="T110" s="211">
        <f t="shared" si="42"/>
        <v>101.59615126093954</v>
      </c>
      <c r="U110" s="211">
        <f t="shared" si="42"/>
        <v>104.71079073760411</v>
      </c>
      <c r="V110" s="211">
        <f t="shared" ref="V110:V114" si="43">SUM(M40:V40)/10</f>
        <v>107.1914036066582</v>
      </c>
      <c r="W110" s="211">
        <f t="shared" ref="W110:Y114" si="44">SUM(N40:W40)/10</f>
        <v>110.71898048216869</v>
      </c>
      <c r="X110" s="211">
        <f t="shared" si="44"/>
        <v>113.46291279309574</v>
      </c>
      <c r="Y110" s="211">
        <f t="shared" si="44"/>
        <v>114.97659142834789</v>
      </c>
      <c r="Z110" s="167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41"/>
        <v>147.26063163356253</v>
      </c>
      <c r="L111" s="28">
        <f t="shared" si="41"/>
        <v>142.79311833567994</v>
      </c>
      <c r="M111" s="28">
        <f t="shared" si="42"/>
        <v>143.82405162557379</v>
      </c>
      <c r="N111" s="31">
        <f t="shared" si="42"/>
        <v>144.59472114068072</v>
      </c>
      <c r="O111" s="200">
        <f t="shared" si="42"/>
        <v>144.68714100524889</v>
      </c>
      <c r="P111" s="192">
        <f t="shared" si="42"/>
        <v>147.22517721403227</v>
      </c>
      <c r="Q111" s="212">
        <f t="shared" si="42"/>
        <v>149.83167000749717</v>
      </c>
      <c r="R111" s="212">
        <f t="shared" si="42"/>
        <v>151.97937613987352</v>
      </c>
      <c r="S111" s="212">
        <f t="shared" si="42"/>
        <v>154.27520148174364</v>
      </c>
      <c r="T111" s="212">
        <f t="shared" si="42"/>
        <v>158.9580529970375</v>
      </c>
      <c r="U111" s="212">
        <f t="shared" si="42"/>
        <v>164.00332829356793</v>
      </c>
      <c r="V111" s="212">
        <f t="shared" si="43"/>
        <v>169.68334051380663</v>
      </c>
      <c r="W111" s="212">
        <f t="shared" si="44"/>
        <v>175.89449701468482</v>
      </c>
      <c r="X111" s="212">
        <f t="shared" si="44"/>
        <v>178.0713219216172</v>
      </c>
      <c r="Y111" s="212">
        <f t="shared" si="44"/>
        <v>177.56947415761687</v>
      </c>
      <c r="Z111" s="168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si="41"/>
        <v>107.97933107041379</v>
      </c>
      <c r="L112" s="30">
        <f t="shared" si="41"/>
        <v>109.94216415782238</v>
      </c>
      <c r="M112" s="30">
        <f t="shared" si="42"/>
        <v>103.80811610433534</v>
      </c>
      <c r="N112" s="87">
        <f t="shared" si="42"/>
        <v>102.62739024432304</v>
      </c>
      <c r="O112" s="201">
        <f t="shared" si="42"/>
        <v>96.950148687192154</v>
      </c>
      <c r="P112" s="191">
        <f t="shared" si="42"/>
        <v>91.426616154705954</v>
      </c>
      <c r="Q112" s="211">
        <f t="shared" si="42"/>
        <v>86.235452706764562</v>
      </c>
      <c r="R112" s="211">
        <f t="shared" si="42"/>
        <v>81.031408427767801</v>
      </c>
      <c r="S112" s="211">
        <f t="shared" si="42"/>
        <v>75.213857808262901</v>
      </c>
      <c r="T112" s="211">
        <f t="shared" si="42"/>
        <v>70.089638858377086</v>
      </c>
      <c r="U112" s="211"/>
      <c r="V112" s="211"/>
      <c r="W112" s="211"/>
      <c r="X112" s="211"/>
      <c r="Y112" s="211"/>
      <c r="Z112" s="167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41"/>
        <v>102.34175743789778</v>
      </c>
      <c r="L113" s="28">
        <f t="shared" si="41"/>
        <v>98.055864549105053</v>
      </c>
      <c r="M113" s="28">
        <f t="shared" si="42"/>
        <v>99.944579544652186</v>
      </c>
      <c r="N113" s="31">
        <f t="shared" si="42"/>
        <v>97.309885237453884</v>
      </c>
      <c r="O113" s="200">
        <f t="shared" si="42"/>
        <v>94.034700394155806</v>
      </c>
      <c r="P113" s="192">
        <f t="shared" si="42"/>
        <v>93.898002008685168</v>
      </c>
      <c r="Q113" s="212">
        <f t="shared" si="42"/>
        <v>95.599969531258438</v>
      </c>
      <c r="R113" s="212">
        <f t="shared" si="42"/>
        <v>99.65915122556585</v>
      </c>
      <c r="S113" s="212">
        <f t="shared" si="42"/>
        <v>103.95240952693067</v>
      </c>
      <c r="T113" s="212">
        <f t="shared" si="42"/>
        <v>108.69799130281226</v>
      </c>
      <c r="U113" s="212">
        <f t="shared" si="42"/>
        <v>113.08195405326971</v>
      </c>
      <c r="V113" s="212">
        <f t="shared" si="43"/>
        <v>116.97562581599398</v>
      </c>
      <c r="W113" s="212">
        <f t="shared" si="44"/>
        <v>119.05301592013662</v>
      </c>
      <c r="X113" s="212">
        <f t="shared" si="44"/>
        <v>120.71319022719285</v>
      </c>
      <c r="Y113" s="212">
        <f t="shared" si="44"/>
        <v>120.75006808132551</v>
      </c>
      <c r="Z113" s="168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41"/>
        <v>109.68542232525117</v>
      </c>
      <c r="L114" s="30">
        <f t="shared" si="41"/>
        <v>108.7645924365535</v>
      </c>
      <c r="M114" s="30">
        <f t="shared" si="42"/>
        <v>109.85875973184147</v>
      </c>
      <c r="N114" s="87">
        <f t="shared" si="42"/>
        <v>109.71084671469234</v>
      </c>
      <c r="O114" s="201">
        <f t="shared" si="42"/>
        <v>108.56235835430031</v>
      </c>
      <c r="P114" s="191">
        <f t="shared" si="42"/>
        <v>109.2809071760867</v>
      </c>
      <c r="Q114" s="211">
        <f t="shared" si="42"/>
        <v>110.41447008003927</v>
      </c>
      <c r="R114" s="211">
        <f t="shared" si="42"/>
        <v>109.66991292845316</v>
      </c>
      <c r="S114" s="211">
        <f t="shared" si="42"/>
        <v>109.45570940859861</v>
      </c>
      <c r="T114" s="211">
        <f t="shared" si="42"/>
        <v>109.16376067095275</v>
      </c>
      <c r="U114" s="211">
        <f t="shared" si="42"/>
        <v>107.68416840977514</v>
      </c>
      <c r="V114" s="211">
        <f t="shared" si="43"/>
        <v>105.53554328934202</v>
      </c>
      <c r="W114" s="211">
        <f t="shared" si="44"/>
        <v>103.28955048917655</v>
      </c>
      <c r="X114" s="211">
        <f t="shared" si="44"/>
        <v>100.8054605048487</v>
      </c>
      <c r="Y114" s="211">
        <f t="shared" si="44"/>
        <v>97.730145677350066</v>
      </c>
      <c r="Z114" s="167" t="s">
        <v>187</v>
      </c>
    </row>
    <row r="115" spans="1:35" s="69" customFormat="1" ht="14.1" customHeight="1">
      <c r="A115" s="80" t="s">
        <v>24</v>
      </c>
      <c r="B115" s="72"/>
      <c r="C115" s="72"/>
      <c r="D115" s="72"/>
      <c r="E115" s="72"/>
      <c r="F115" s="72"/>
      <c r="G115" s="72"/>
      <c r="H115" s="72"/>
      <c r="I115" s="72"/>
      <c r="J115" s="73"/>
      <c r="K115" s="79">
        <f t="shared" ref="K115:P115" si="45">MIN(K94:K114)</f>
        <v>80.520985214034027</v>
      </c>
      <c r="L115" s="79">
        <f t="shared" si="45"/>
        <v>72.645826915624738</v>
      </c>
      <c r="M115" s="79">
        <f t="shared" si="45"/>
        <v>77.41985792072775</v>
      </c>
      <c r="N115" s="79">
        <f t="shared" si="45"/>
        <v>72.082480329103106</v>
      </c>
      <c r="O115" s="79">
        <f t="shared" si="45"/>
        <v>71.05935139214192</v>
      </c>
      <c r="P115" s="197">
        <f t="shared" si="45"/>
        <v>70.278400830423095</v>
      </c>
      <c r="Q115" s="163">
        <f t="shared" ref="Q115:V115" si="46">MIN(Q94:Q114)</f>
        <v>70.511064592974293</v>
      </c>
      <c r="R115" s="197">
        <f t="shared" si="46"/>
        <v>73.215245401881816</v>
      </c>
      <c r="S115" s="163">
        <f t="shared" si="46"/>
        <v>75.213857808262901</v>
      </c>
      <c r="T115" s="197">
        <f t="shared" si="46"/>
        <v>70.089638858377086</v>
      </c>
      <c r="U115" s="197">
        <f t="shared" si="46"/>
        <v>83.666526649508057</v>
      </c>
      <c r="V115" s="286">
        <f t="shared" si="46"/>
        <v>85.869017346274774</v>
      </c>
      <c r="W115" s="213">
        <f t="shared" ref="W115:X115" si="47">MIN(W94:W114)</f>
        <v>82.77534467493885</v>
      </c>
      <c r="X115" s="213">
        <f t="shared" si="47"/>
        <v>81.642628714166648</v>
      </c>
      <c r="Y115" s="213">
        <f t="shared" ref="Y115" si="48">MIN(Y94:Y114)</f>
        <v>84.739982347965139</v>
      </c>
      <c r="Z115" s="194" t="s">
        <v>24</v>
      </c>
      <c r="AB115" s="85"/>
      <c r="AC115" s="85"/>
      <c r="AD115" s="85"/>
      <c r="AE115" s="85"/>
      <c r="AF115" s="85"/>
      <c r="AG115" s="85"/>
      <c r="AH115" s="85"/>
      <c r="AI115" s="85"/>
    </row>
    <row r="116" spans="1:35" s="128" customFormat="1" ht="14.1" customHeight="1">
      <c r="A116" s="159" t="s">
        <v>25</v>
      </c>
      <c r="B116" s="134"/>
      <c r="C116" s="134"/>
      <c r="D116" s="134"/>
      <c r="E116" s="134"/>
      <c r="F116" s="134"/>
      <c r="G116" s="134"/>
      <c r="H116" s="134"/>
      <c r="I116" s="134"/>
      <c r="J116" s="135"/>
      <c r="K116" s="127">
        <f t="shared" ref="K116:P116" si="49">MAX(K94:K114)</f>
        <v>199.40807562511333</v>
      </c>
      <c r="L116" s="127">
        <f t="shared" si="49"/>
        <v>211.35238235708266</v>
      </c>
      <c r="M116" s="127">
        <f t="shared" si="49"/>
        <v>207.38260846626562</v>
      </c>
      <c r="N116" s="127">
        <f t="shared" si="49"/>
        <v>224.45155219963431</v>
      </c>
      <c r="O116" s="127">
        <f t="shared" si="49"/>
        <v>239.00142994316593</v>
      </c>
      <c r="P116" s="198">
        <f t="shared" si="49"/>
        <v>245.70391052962933</v>
      </c>
      <c r="Q116" s="164">
        <f t="shared" ref="Q116:V116" si="50">MAX(Q94:Q114)</f>
        <v>248.616411283015</v>
      </c>
      <c r="R116" s="198">
        <f t="shared" si="50"/>
        <v>247.91360347357045</v>
      </c>
      <c r="S116" s="164">
        <f t="shared" si="50"/>
        <v>249.80526804467451</v>
      </c>
      <c r="T116" s="198">
        <f t="shared" si="50"/>
        <v>251.82480906312125</v>
      </c>
      <c r="U116" s="198">
        <f t="shared" si="50"/>
        <v>253.72645812846062</v>
      </c>
      <c r="V116" s="284">
        <f t="shared" si="50"/>
        <v>255.72365889927656</v>
      </c>
      <c r="W116" s="214">
        <f t="shared" ref="W116:X116" si="51">MAX(W94:W114)</f>
        <v>254.57958784249269</v>
      </c>
      <c r="X116" s="214">
        <f t="shared" si="51"/>
        <v>249.00681567384044</v>
      </c>
      <c r="Y116" s="214">
        <f t="shared" ref="Y116" si="52">MAX(Y94:Y114)</f>
        <v>246.23484242535369</v>
      </c>
      <c r="Z116" s="195" t="s">
        <v>25</v>
      </c>
      <c r="AB116" s="132"/>
      <c r="AC116" s="132"/>
      <c r="AD116" s="132"/>
      <c r="AE116" s="132"/>
      <c r="AF116" s="132"/>
      <c r="AG116" s="132"/>
      <c r="AH116" s="132"/>
      <c r="AI116" s="132"/>
    </row>
    <row r="117" spans="1:35" s="70" customFormat="1" ht="14.1" customHeight="1">
      <c r="A117" s="170" t="s">
        <v>163</v>
      </c>
      <c r="B117" s="134"/>
      <c r="C117" s="134"/>
      <c r="D117" s="134"/>
      <c r="E117" s="134"/>
      <c r="F117" s="134"/>
      <c r="G117" s="134"/>
      <c r="H117" s="134"/>
      <c r="I117" s="134"/>
      <c r="J117" s="135"/>
      <c r="K117" s="127">
        <f t="shared" ref="K117:Q117" si="53">MEDIAN(K94:K114)</f>
        <v>127.68209023946321</v>
      </c>
      <c r="L117" s="127">
        <f t="shared" si="53"/>
        <v>123.06081704765519</v>
      </c>
      <c r="M117" s="127">
        <f t="shared" si="53"/>
        <v>124.24615687662433</v>
      </c>
      <c r="N117" s="127">
        <f t="shared" si="53"/>
        <v>122.05984277968048</v>
      </c>
      <c r="O117" s="127">
        <f t="shared" si="53"/>
        <v>123.84306550255936</v>
      </c>
      <c r="P117" s="198">
        <f t="shared" si="53"/>
        <v>123.60986207717265</v>
      </c>
      <c r="Q117" s="164">
        <f t="shared" si="53"/>
        <v>125.53753237027654</v>
      </c>
      <c r="R117" s="198">
        <f t="shared" ref="R117:W117" si="54">MEDIAN(R94:R114)</f>
        <v>127.94601338645859</v>
      </c>
      <c r="S117" s="164">
        <f t="shared" si="54"/>
        <v>131.60689053608223</v>
      </c>
      <c r="T117" s="198">
        <f t="shared" si="54"/>
        <v>137.7372784583124</v>
      </c>
      <c r="U117" s="198">
        <f t="shared" si="54"/>
        <v>137.55501021363344</v>
      </c>
      <c r="V117" s="284">
        <f t="shared" si="54"/>
        <v>137.15554637287948</v>
      </c>
      <c r="W117" s="214">
        <f t="shared" si="54"/>
        <v>135.70300856087712</v>
      </c>
      <c r="X117" s="214">
        <f t="shared" ref="X117:Y117" si="55">MEDIAN(X94:X114)</f>
        <v>135.84703784840258</v>
      </c>
      <c r="Y117" s="214">
        <f t="shared" si="55"/>
        <v>137.73510776361928</v>
      </c>
      <c r="Z117" s="170" t="s">
        <v>163</v>
      </c>
      <c r="AB117" s="230"/>
      <c r="AC117" s="230"/>
      <c r="AD117" s="230"/>
      <c r="AE117" s="230"/>
      <c r="AF117" s="230"/>
      <c r="AG117" s="230"/>
      <c r="AH117" s="230"/>
      <c r="AI117" s="230"/>
    </row>
    <row r="118" spans="1:35" s="70" customFormat="1" ht="14.1" customHeight="1">
      <c r="A118" s="170" t="s">
        <v>164</v>
      </c>
      <c r="B118" s="134"/>
      <c r="C118" s="134"/>
      <c r="D118" s="134"/>
      <c r="E118" s="134"/>
      <c r="F118" s="134"/>
      <c r="G118" s="134"/>
      <c r="H118" s="134"/>
      <c r="I118" s="134"/>
      <c r="J118" s="135"/>
      <c r="K118" s="127">
        <f t="shared" ref="K118:Q118" si="56">AVERAGE(K94:K114)</f>
        <v>136.36180107136749</v>
      </c>
      <c r="L118" s="127">
        <f t="shared" si="56"/>
        <v>135.40910743344335</v>
      </c>
      <c r="M118" s="127">
        <f t="shared" si="56"/>
        <v>135.05480178006033</v>
      </c>
      <c r="N118" s="127">
        <f t="shared" si="56"/>
        <v>134.69793443055616</v>
      </c>
      <c r="O118" s="127">
        <f t="shared" si="56"/>
        <v>134.4401683512188</v>
      </c>
      <c r="P118" s="198">
        <f t="shared" si="56"/>
        <v>133.8236734711077</v>
      </c>
      <c r="Q118" s="164">
        <f t="shared" si="56"/>
        <v>134.29031288387628</v>
      </c>
      <c r="R118" s="198">
        <f t="shared" ref="R118:W118" si="57">AVERAGE(R94:R114)</f>
        <v>134.40912470342968</v>
      </c>
      <c r="S118" s="164">
        <f t="shared" si="57"/>
        <v>134.32752569579219</v>
      </c>
      <c r="T118" s="198">
        <f t="shared" si="57"/>
        <v>134.86093887781203</v>
      </c>
      <c r="U118" s="198">
        <f t="shared" si="57"/>
        <v>138.53986731961874</v>
      </c>
      <c r="V118" s="284">
        <f t="shared" si="57"/>
        <v>139.49365931740368</v>
      </c>
      <c r="W118" s="214">
        <f t="shared" si="57"/>
        <v>140.77118321185168</v>
      </c>
      <c r="X118" s="214">
        <f t="shared" ref="X118:Y118" si="58">AVERAGE(X94:X114)</f>
        <v>141.52006472622722</v>
      </c>
      <c r="Y118" s="214">
        <f t="shared" si="58"/>
        <v>141.69084172329696</v>
      </c>
      <c r="Z118" s="170" t="s">
        <v>164</v>
      </c>
      <c r="AB118" s="230"/>
      <c r="AC118" s="230"/>
      <c r="AD118" s="230"/>
      <c r="AE118" s="230"/>
      <c r="AF118" s="230"/>
      <c r="AG118" s="230"/>
      <c r="AH118" s="230"/>
      <c r="AI118" s="230"/>
    </row>
    <row r="119" spans="1:35" ht="14.1" customHeight="1">
      <c r="A119" s="34"/>
      <c r="B119" s="31"/>
      <c r="C119" s="31"/>
      <c r="D119" s="31"/>
      <c r="E119" s="31"/>
      <c r="F119" s="31"/>
      <c r="G119" s="31"/>
      <c r="Z119" s="171" t="s">
        <v>0</v>
      </c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44">
    <cfRule type="cellIs" dxfId="47" priority="73" stopIfTrue="1" operator="equal">
      <formula>B$45</formula>
    </cfRule>
    <cfRule type="cellIs" dxfId="46" priority="74" stopIfTrue="1" operator="equal">
      <formula>B$46</formula>
    </cfRule>
  </conditionalFormatting>
  <conditionalFormatting sqref="D24:Y44">
    <cfRule type="cellIs" dxfId="45" priority="5" stopIfTrue="1" operator="equal">
      <formula>D$45</formula>
    </cfRule>
    <cfRule type="cellIs" dxfId="44" priority="6" stopIfTrue="1" operator="equal">
      <formula>D$46</formula>
    </cfRule>
  </conditionalFormatting>
  <conditionalFormatting sqref="F59:Y79">
    <cfRule type="cellIs" dxfId="43" priority="3" stopIfTrue="1" operator="equal">
      <formula>F$80</formula>
    </cfRule>
    <cfRule type="cellIs" dxfId="42" priority="4" stopIfTrue="1" operator="equal">
      <formula>F$81</formula>
    </cfRule>
  </conditionalFormatting>
  <conditionalFormatting sqref="I94:Y114">
    <cfRule type="cellIs" dxfId="41" priority="1" stopIfTrue="1" operator="equal">
      <formula>I$115</formula>
    </cfRule>
    <cfRule type="cellIs" dxfId="40" priority="2" stopIfTrue="1" operator="equal">
      <formula>I$116</formula>
    </cfRule>
  </conditionalFormatting>
  <hyperlinks>
    <hyperlink ref="B15" r:id="rId1" display="www.idheap.ch/idheap.nsf/go/comparatif" xr:uid="{00000000-0004-0000-0A00-000000000000}"/>
    <hyperlink ref="B50" r:id="rId2" display="www.idheap.ch/idheap.nsf/go/comparatif" xr:uid="{00000000-0004-0000-0A00-000001000000}"/>
    <hyperlink ref="B85" r:id="rId3" display="www.idheap.ch/idheap.nsf/go/comparatif" xr:uid="{00000000-0004-0000-0A00-000002000000}"/>
    <hyperlink ref="B7:F7" location="'I2'!A59" display="&gt;&gt;&gt; Jährlicher Wert des Indikators - Valeur annuelle de l'indicateur" xr:uid="{00000000-0004-0000-0A00-000003000000}"/>
    <hyperlink ref="B8:F8" location="'I2'!A99" display="&gt;&gt;&gt; Gleitender Mittelwert über 4 Jahren - Moyenne mobile sur 4 années" xr:uid="{00000000-0004-0000-0A00-000004000000}"/>
    <hyperlink ref="B9:F9" location="'I2'!A139" display="&gt;&gt;&gt; Gleitender Mittelwert über 8 Jahren - Moyenne mobile sur 8 années" xr:uid="{00000000-0004-0000-0A00-000005000000}"/>
    <hyperlink ref="B7:G7" location="'I8'!A45" display="&gt;&gt;&gt; Jährlicher Wert des Indikators - Valeur annuelle de l'indicateur" xr:uid="{00000000-0004-0000-0A00-000006000000}"/>
    <hyperlink ref="B8:G8" location="'I8'!A77" display="&gt;&gt;&gt; Gleitender Mittelwert über 4 Jahre - Moyenne mobile sur 4 années" xr:uid="{00000000-0004-0000-0A00-000007000000}"/>
    <hyperlink ref="B9:G9" location="'I8'!A109" display="&gt;&gt;&gt; Gleitender Mittelwert über 8 Jahre - Moyenne mobile sur 8 années" xr:uid="{00000000-0004-0000-0A00-000008000000}"/>
    <hyperlink ref="B1" r:id="rId4" display="www.idheap.ch/idheap.nsf/go/comparatif" xr:uid="{00000000-0004-0000-0A00-000009000000}"/>
    <hyperlink ref="B7:I7" location="K10_I10!M45" display="&gt;&gt;&gt; Jährlicher Wert der Kennzahl - Valeur annuelle de l'indicateur" xr:uid="{00000000-0004-0000-0A00-00000A000000}"/>
    <hyperlink ref="B8:I8" location="K10_I10!M77" display="&gt;&gt;&gt; Gleitender Mittelwert über 3 Jahre - Moyenne mobile sur 3 années" xr:uid="{00000000-0004-0000-0A00-00000B000000}"/>
    <hyperlink ref="B9:I9" location="K10_I10!M109" display="&gt;&gt;&gt; Gleitender Mittelwert über 8/10 Jahre - Moyenne mobile sur 8/10 années" xr:uid="{00000000-0004-0000-0A00-00000C000000}"/>
    <hyperlink ref="Z49" location="K10_I10!A1" display=" &gt;&gt;&gt; Top" xr:uid="{00000000-0004-0000-0A00-00000D000000}"/>
    <hyperlink ref="Z84" location="K10_I10!A1" display=" &gt;&gt;&gt; Top" xr:uid="{00000000-0004-0000-0A00-00000E000000}"/>
    <hyperlink ref="Z119" location="K10_I10!A1" display=" &gt;&gt;&gt; Top" xr:uid="{00000000-0004-0000-0A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10" width="11.5703125" style="8" customWidth="1"/>
    <col min="11" max="26" width="11.5703125" style="7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'!E25</f>
        <v>K11/I11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4.1" customHeight="1">
      <c r="A2" s="292" t="str">
        <f>'Intro '!C25</f>
        <v>Selbstfinanzierungsanteil</v>
      </c>
      <c r="B2" s="292"/>
      <c r="C2" s="292"/>
      <c r="D2" s="292"/>
      <c r="E2" s="292"/>
      <c r="F2" s="298"/>
      <c r="G2" s="298"/>
      <c r="H2" s="298"/>
      <c r="I2" s="29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8"/>
      <c r="AB2" s="67"/>
      <c r="AC2" s="67"/>
      <c r="AD2" s="67"/>
      <c r="AE2" s="67"/>
      <c r="AF2" s="67"/>
      <c r="AG2" s="67"/>
      <c r="AH2" s="67"/>
      <c r="AI2" s="67"/>
    </row>
    <row r="3" spans="1:41" ht="14.1" customHeight="1" thickBot="1">
      <c r="A3" s="293" t="s">
        <v>307</v>
      </c>
      <c r="B3" s="293"/>
      <c r="C3" s="293"/>
      <c r="D3" s="293"/>
      <c r="E3" s="293"/>
      <c r="F3" s="293"/>
      <c r="G3" s="293"/>
      <c r="H3" s="24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Gewichtung_Pondération!$E$11</f>
        <v>1</v>
      </c>
      <c r="AA3" s="8"/>
      <c r="AB3" s="67"/>
      <c r="AC3" s="67"/>
      <c r="AD3" s="67"/>
      <c r="AE3" s="67"/>
      <c r="AF3" s="67"/>
      <c r="AG3" s="67"/>
      <c r="AH3" s="67"/>
      <c r="AI3" s="67"/>
    </row>
    <row r="4" spans="1:41" ht="14.1" customHeight="1" thickTop="1">
      <c r="A4" s="292" t="str">
        <f>'Intro '!D25</f>
        <v>Taux d'autofinancement</v>
      </c>
      <c r="B4" s="292"/>
      <c r="C4" s="292"/>
      <c r="D4" s="292"/>
      <c r="E4" s="292"/>
      <c r="F4" s="298"/>
      <c r="G4" s="298"/>
      <c r="H4" s="298"/>
      <c r="I4" s="29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8"/>
      <c r="AB4" s="67"/>
      <c r="AC4" s="67"/>
      <c r="AD4" s="67"/>
      <c r="AE4" s="67"/>
      <c r="AF4" s="67"/>
      <c r="AG4" s="67"/>
      <c r="AH4" s="67"/>
      <c r="AI4" s="67"/>
    </row>
    <row r="5" spans="1:41" ht="14.1" customHeight="1" thickBot="1">
      <c r="A5" s="293" t="s">
        <v>308</v>
      </c>
      <c r="B5" s="293"/>
      <c r="C5" s="293"/>
      <c r="D5" s="293"/>
      <c r="E5" s="293"/>
      <c r="F5" s="293"/>
      <c r="G5" s="293"/>
      <c r="H5" s="24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Gewichtung_Pondération!$E$11</f>
        <v>1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AA6" s="8"/>
      <c r="AB6" s="67"/>
      <c r="AC6" s="67"/>
      <c r="AD6" s="67"/>
      <c r="AE6" s="67"/>
      <c r="AF6" s="67"/>
      <c r="AG6" s="67"/>
      <c r="AH6" s="67"/>
      <c r="AI6" s="67"/>
    </row>
    <row r="7" spans="1:41" ht="14.1" customHeight="1" thickTop="1" thickBot="1">
      <c r="A7" s="7"/>
      <c r="B7" s="295" t="s">
        <v>151</v>
      </c>
      <c r="C7" s="295"/>
      <c r="D7" s="295"/>
      <c r="E7" s="295"/>
      <c r="F7" s="295"/>
      <c r="G7" s="295"/>
      <c r="H7" s="295"/>
      <c r="I7" s="29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41" ht="14.1" customHeight="1" thickTop="1" thickBot="1">
      <c r="A8" s="7"/>
      <c r="B8" s="295" t="s">
        <v>71</v>
      </c>
      <c r="C8" s="295"/>
      <c r="D8" s="295"/>
      <c r="E8" s="295"/>
      <c r="F8" s="295"/>
      <c r="G8" s="295"/>
      <c r="H8" s="295"/>
      <c r="I8" s="29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41" ht="14.1" customHeight="1" thickTop="1" thickBot="1">
      <c r="A9" s="7"/>
      <c r="B9" s="295" t="s">
        <v>72</v>
      </c>
      <c r="C9" s="295"/>
      <c r="D9" s="295"/>
      <c r="E9" s="295"/>
      <c r="F9" s="295"/>
      <c r="G9" s="295"/>
      <c r="H9" s="295"/>
      <c r="I9" s="29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41" ht="14.1" customHeight="1" thickTop="1" thickBot="1">
      <c r="A10" s="7"/>
      <c r="B10" s="296"/>
      <c r="C10" s="296"/>
      <c r="D10" s="296"/>
      <c r="E10" s="296"/>
      <c r="F10" s="296"/>
      <c r="G10" s="296"/>
      <c r="H10" s="296"/>
      <c r="I10" s="29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41" ht="14.1" customHeight="1" thickTop="1" thickBot="1">
      <c r="A11" s="7"/>
      <c r="B11" s="296"/>
      <c r="C11" s="296"/>
      <c r="D11" s="296"/>
      <c r="E11" s="296"/>
      <c r="F11" s="296"/>
      <c r="G11" s="296"/>
      <c r="H11" s="296"/>
      <c r="I11" s="29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41" ht="14.1" customHeight="1" thickTop="1" thickBot="1">
      <c r="A12" s="7"/>
      <c r="B12" s="296"/>
      <c r="C12" s="296"/>
      <c r="D12" s="296"/>
      <c r="E12" s="296"/>
      <c r="F12" s="296"/>
      <c r="G12" s="296"/>
      <c r="H12" s="296"/>
      <c r="I12" s="29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K11/I11</v>
      </c>
      <c r="B15" s="2" t="str">
        <f>+$B$1</f>
        <v>Comparatif des finances cantonales et communales</v>
      </c>
      <c r="C15" s="3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45190.410039351853</v>
      </c>
    </row>
    <row r="16" spans="1:41" ht="14.1" customHeight="1">
      <c r="A16" s="292" t="str">
        <f>$A$2</f>
        <v>Selbstfinanzierungsanteil</v>
      </c>
      <c r="B16" s="292"/>
      <c r="C16" s="292"/>
      <c r="D16" s="292"/>
      <c r="E16" s="292"/>
      <c r="F16" s="298"/>
      <c r="G16" s="298"/>
      <c r="H16" s="298"/>
      <c r="I16" s="298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A$3</f>
        <v>Selbstfinanzierung in % des laufenden Ertrags</v>
      </c>
      <c r="B17" s="293"/>
      <c r="C17" s="293"/>
      <c r="D17" s="293"/>
      <c r="E17" s="293"/>
      <c r="F17" s="293"/>
      <c r="G17" s="293"/>
      <c r="H17" s="243"/>
      <c r="I17" s="243"/>
      <c r="J17" s="24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Gewichtung_Pondération!$E$11</f>
        <v>1</v>
      </c>
    </row>
    <row r="18" spans="1:42" ht="14.1" customHeight="1" thickTop="1">
      <c r="A18" s="292" t="str">
        <f>$A$4</f>
        <v>Taux d'autofinancement</v>
      </c>
      <c r="B18" s="292"/>
      <c r="C18" s="292"/>
      <c r="D18" s="292"/>
      <c r="E18" s="292"/>
      <c r="F18" s="298"/>
      <c r="G18" s="298"/>
      <c r="H18" s="298"/>
      <c r="I18" s="298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42" ht="14.1" customHeight="1" thickBot="1">
      <c r="A19" s="293" t="str">
        <f>+A5</f>
        <v>Autofinancement en % des revenus courants</v>
      </c>
      <c r="B19" s="293"/>
      <c r="C19" s="293"/>
      <c r="D19" s="293"/>
      <c r="E19" s="293"/>
      <c r="F19" s="293"/>
      <c r="G19" s="293"/>
      <c r="H19" s="243"/>
      <c r="I19" s="243"/>
      <c r="J19" s="24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Gewichtung_Pondération!$E$11</f>
        <v>1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>+D22+1</f>
        <v>2002</v>
      </c>
      <c r="F22" s="21">
        <f>+E22+1</f>
        <v>2003</v>
      </c>
      <c r="G22" s="21">
        <f>+F22+1</f>
        <v>2004</v>
      </c>
      <c r="H22" s="21">
        <f>+G22+1</f>
        <v>2005</v>
      </c>
      <c r="I22" s="22">
        <f>+H22+1</f>
        <v>2006</v>
      </c>
      <c r="J22" s="21"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67"/>
      <c r="K23" s="67"/>
      <c r="L23" s="67"/>
      <c r="M23" s="26"/>
      <c r="N23" s="26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30">
        <v>4.9457503472004971</v>
      </c>
      <c r="E24" s="30">
        <v>6.8199825826636973</v>
      </c>
      <c r="F24" s="30">
        <v>6.6934641179371601</v>
      </c>
      <c r="G24" s="30">
        <v>5.0396521197299693</v>
      </c>
      <c r="H24" s="30">
        <v>5.2839203032370214</v>
      </c>
      <c r="I24" s="30">
        <v>10.69331402241405</v>
      </c>
      <c r="J24" s="30">
        <v>9.587867728308332</v>
      </c>
      <c r="K24" s="30">
        <v>8.2075495693679112</v>
      </c>
      <c r="L24" s="87">
        <v>7.4069691808588205</v>
      </c>
      <c r="M24" s="178">
        <v>8.2644353019259889</v>
      </c>
      <c r="N24" s="178">
        <v>6.7915073667846411</v>
      </c>
      <c r="O24" s="178">
        <v>4.5244671522896436</v>
      </c>
      <c r="P24" s="191">
        <v>4.5639837704501334</v>
      </c>
      <c r="Q24" s="211">
        <v>4.8660493840339756</v>
      </c>
      <c r="R24" s="211">
        <v>7.7497834836064348</v>
      </c>
      <c r="S24" s="211">
        <v>8.4659995175270275</v>
      </c>
      <c r="T24" s="211">
        <v>7.1984051377698162</v>
      </c>
      <c r="U24" s="211">
        <v>19.295189415258871</v>
      </c>
      <c r="V24" s="211">
        <v>8.2459023725530454</v>
      </c>
      <c r="W24" s="211">
        <v>1.4110089524500629</v>
      </c>
      <c r="X24" s="211">
        <v>5.2115100710398261</v>
      </c>
      <c r="Y24" s="211">
        <v>8.6500946639771588</v>
      </c>
      <c r="Z24" s="167" t="s">
        <v>188</v>
      </c>
      <c r="AB24" s="83">
        <f>AVEDEV(E24:L24)</f>
        <v>1.5222403652241083</v>
      </c>
      <c r="AC24" s="83">
        <f t="shared" ref="AC24:AC46" si="0">AVEDEV(D24:M24)</f>
        <v>1.5377366332106759</v>
      </c>
      <c r="AD24" s="83">
        <f t="shared" ref="AD24:AD46" si="1">AVEDEV(E24:N24)</f>
        <v>1.3675403409450495</v>
      </c>
      <c r="AE24" s="83">
        <f t="shared" ref="AE24:AE46" si="2">AVEDEV(F24:O24)</f>
        <v>1.5827124742896668</v>
      </c>
      <c r="AF24" s="203">
        <f t="shared" ref="AF24:AF46" si="3">AVEDEV(G24:P24)</f>
        <v>1.7956605090383697</v>
      </c>
      <c r="AG24" s="203">
        <f t="shared" ref="AG24:AG46" si="4">AVEDEV(H24:Q24)</f>
        <v>1.813020782607969</v>
      </c>
      <c r="AH24" s="83">
        <f t="shared" ref="AH24:AH46" si="5">AVEDEV(I24:R24)</f>
        <v>1.6632726220915153</v>
      </c>
      <c r="AI24" s="83">
        <f t="shared" ref="AI24:AI46" si="6">AVEDEV(J24:S24)</f>
        <v>1.4850874617005536</v>
      </c>
      <c r="AJ24" s="83">
        <f t="shared" ref="AJ24:AO46" si="7">AVEDEV(K24:T24)</f>
        <v>1.2939304544574726</v>
      </c>
      <c r="AK24" s="83">
        <f t="shared" si="7"/>
        <v>2.4575174643120561</v>
      </c>
      <c r="AL24" s="83">
        <f t="shared" si="7"/>
        <v>2.4570474892770204</v>
      </c>
      <c r="AM24" s="83">
        <f t="shared" si="7"/>
        <v>2.9023912335711839</v>
      </c>
      <c r="AN24" s="83">
        <f t="shared" si="7"/>
        <v>3.0378260596451554</v>
      </c>
      <c r="AO24" s="83">
        <f t="shared" si="7"/>
        <v>2.9156012137178724</v>
      </c>
      <c r="AP24" s="86"/>
    </row>
    <row r="25" spans="1:42" ht="14.1" customHeight="1">
      <c r="A25" s="75" t="s">
        <v>29</v>
      </c>
      <c r="B25" s="28"/>
      <c r="C25" s="28"/>
      <c r="D25" s="28">
        <v>11.2023142748015</v>
      </c>
      <c r="E25" s="28">
        <v>8.6463257267705185</v>
      </c>
      <c r="F25" s="28">
        <v>4.8489520367550973</v>
      </c>
      <c r="G25" s="28">
        <v>5.1714076678691061</v>
      </c>
      <c r="H25" s="28">
        <v>3.366294678102248</v>
      </c>
      <c r="I25" s="28">
        <v>5.1118998621078156</v>
      </c>
      <c r="J25" s="28">
        <v>9.5530702174265141</v>
      </c>
      <c r="K25" s="28">
        <v>5.989787255564182</v>
      </c>
      <c r="L25" s="31">
        <v>8.413681270724453</v>
      </c>
      <c r="M25" s="137">
        <v>10.010457384990817</v>
      </c>
      <c r="N25" s="137">
        <v>7.2965983751432484</v>
      </c>
      <c r="O25" s="137">
        <v>2.2149009351758764</v>
      </c>
      <c r="P25" s="192">
        <v>5.2002182386602351</v>
      </c>
      <c r="Q25" s="212">
        <v>8.2916393962276178</v>
      </c>
      <c r="R25" s="212">
        <v>12.457979884030157</v>
      </c>
      <c r="S25" s="212">
        <v>7.4954914605310803</v>
      </c>
      <c r="T25" s="212">
        <v>5.7596584413281571</v>
      </c>
      <c r="U25" s="212">
        <v>5.2821299186704485</v>
      </c>
      <c r="V25" s="212">
        <v>5.5838134442786593</v>
      </c>
      <c r="W25" s="212">
        <v>8.8802977504388068</v>
      </c>
      <c r="X25" s="212">
        <v>8.1898415450069582</v>
      </c>
      <c r="Y25" s="212">
        <v>9.34292403747245</v>
      </c>
      <c r="Z25" s="168" t="s">
        <v>168</v>
      </c>
      <c r="AB25" s="86">
        <f t="shared" ref="AB25:AB46" si="8">AVEDEV(E25:L25)</f>
        <v>1.8625112991691277</v>
      </c>
      <c r="AC25" s="86">
        <f t="shared" si="0"/>
        <v>2.3337507374315356</v>
      </c>
      <c r="AD25" s="86">
        <f t="shared" si="1"/>
        <v>1.9431791474657103</v>
      </c>
      <c r="AE25" s="86">
        <f t="shared" si="2"/>
        <v>2.0965974749482577</v>
      </c>
      <c r="AF25" s="204">
        <f t="shared" si="3"/>
        <v>2.0684961787958467</v>
      </c>
      <c r="AG25" s="204">
        <f t="shared" si="4"/>
        <v>2.168234567490229</v>
      </c>
      <c r="AH25" s="86">
        <f t="shared" si="5"/>
        <v>2.2913423486748203</v>
      </c>
      <c r="AI25" s="86">
        <f t="shared" si="6"/>
        <v>2.0529831888324934</v>
      </c>
      <c r="AJ25" s="86">
        <f t="shared" si="7"/>
        <v>2.0208086150632427</v>
      </c>
      <c r="AK25" s="86">
        <f t="shared" si="7"/>
        <v>2.1024389176716238</v>
      </c>
      <c r="AL25" s="86">
        <f t="shared" si="7"/>
        <v>2.1511445522809542</v>
      </c>
      <c r="AM25" s="86">
        <f t="shared" si="7"/>
        <v>2.0381285888257539</v>
      </c>
      <c r="AN25" s="86">
        <f t="shared" si="7"/>
        <v>2.1274529058121243</v>
      </c>
      <c r="AO25" s="86">
        <f t="shared" si="7"/>
        <v>1.7841371109707409</v>
      </c>
      <c r="AP25" s="86"/>
    </row>
    <row r="26" spans="1:42" ht="14.1" customHeight="1">
      <c r="A26" s="74" t="s">
        <v>54</v>
      </c>
      <c r="B26" s="30"/>
      <c r="C26" s="30"/>
      <c r="D26" s="30">
        <v>9.1732567101972702</v>
      </c>
      <c r="E26" s="30">
        <v>15.988568684747859</v>
      </c>
      <c r="F26" s="30">
        <v>8.1676664896228619</v>
      </c>
      <c r="G26" s="30">
        <v>7.9265821341445593</v>
      </c>
      <c r="H26" s="30">
        <v>7.934845508779631</v>
      </c>
      <c r="I26" s="30">
        <v>5.0944655172287074</v>
      </c>
      <c r="J26" s="30">
        <v>6.6124754561258605</v>
      </c>
      <c r="K26" s="30">
        <v>7.7540800405061301</v>
      </c>
      <c r="L26" s="87">
        <v>9.2511835240890736</v>
      </c>
      <c r="M26" s="178">
        <v>3.7220188575333073</v>
      </c>
      <c r="N26" s="178">
        <v>4.2724853375164695</v>
      </c>
      <c r="O26" s="178">
        <v>4.12163981178304</v>
      </c>
      <c r="P26" s="191">
        <v>9.3124743559766792</v>
      </c>
      <c r="Q26" s="211">
        <v>13.716120318031788</v>
      </c>
      <c r="R26" s="211">
        <v>18.35927279193243</v>
      </c>
      <c r="S26" s="211">
        <v>8.2793664805167637</v>
      </c>
      <c r="T26" s="211">
        <v>8.34557101757248</v>
      </c>
      <c r="U26" s="211">
        <v>5.4156968074609209</v>
      </c>
      <c r="V26" s="211">
        <v>6.2823140629570045</v>
      </c>
      <c r="W26" s="211">
        <v>3.1595633744216083</v>
      </c>
      <c r="X26" s="211">
        <v>6.3059148596597323</v>
      </c>
      <c r="Y26" s="211">
        <v>6.011676528492778</v>
      </c>
      <c r="Z26" s="167" t="s">
        <v>169</v>
      </c>
      <c r="AB26" s="83">
        <f t="shared" si="8"/>
        <v>2.0143213425064408</v>
      </c>
      <c r="AC26" s="83">
        <f t="shared" si="0"/>
        <v>1.9861236478933926</v>
      </c>
      <c r="AD26" s="83">
        <f t="shared" si="1"/>
        <v>2.1976606903426874</v>
      </c>
      <c r="AE26" s="83">
        <f t="shared" si="2"/>
        <v>1.7464735093740664</v>
      </c>
      <c r="AF26" s="203">
        <f t="shared" si="3"/>
        <v>1.8380581386823713</v>
      </c>
      <c r="AG26" s="203">
        <f t="shared" si="4"/>
        <v>2.414561876719592</v>
      </c>
      <c r="AH26" s="83">
        <f t="shared" si="5"/>
        <v>3.550512917148116</v>
      </c>
      <c r="AI26" s="83">
        <f t="shared" si="6"/>
        <v>3.2957208400850702</v>
      </c>
      <c r="AJ26" s="83">
        <f t="shared" si="7"/>
        <v>3.1570731951693416</v>
      </c>
      <c r="AK26" s="83">
        <f t="shared" si="7"/>
        <v>3.344143853812958</v>
      </c>
      <c r="AL26" s="83">
        <f t="shared" si="7"/>
        <v>3.4198650086779394</v>
      </c>
      <c r="AM26" s="83">
        <f t="shared" si="7"/>
        <v>3.4761105569891102</v>
      </c>
      <c r="AN26" s="83">
        <f t="shared" si="7"/>
        <v>3.2828529862776796</v>
      </c>
      <c r="AO26" s="83">
        <f t="shared" si="7"/>
        <v>3.1662952573668486</v>
      </c>
      <c r="AP26" s="86"/>
    </row>
    <row r="27" spans="1:42" ht="14.1" customHeight="1">
      <c r="A27" s="75" t="s">
        <v>30</v>
      </c>
      <c r="B27" s="28"/>
      <c r="C27" s="28"/>
      <c r="D27" s="28">
        <v>9.8788267415530893</v>
      </c>
      <c r="E27" s="28">
        <v>11.340585094333811</v>
      </c>
      <c r="F27" s="28">
        <v>9.864364486705572</v>
      </c>
      <c r="G27" s="28">
        <v>9.5714071894755719</v>
      </c>
      <c r="H27" s="28">
        <v>10.374580324404704</v>
      </c>
      <c r="I27" s="28">
        <v>12.737283571529254</v>
      </c>
      <c r="J27" s="28">
        <v>16.661362039442569</v>
      </c>
      <c r="K27" s="28">
        <v>12.73793274219619</v>
      </c>
      <c r="L27" s="31">
        <v>6.2172803924121807</v>
      </c>
      <c r="M27" s="137">
        <v>5.1290563981847868</v>
      </c>
      <c r="N27" s="137">
        <v>6.1755855378218687</v>
      </c>
      <c r="O27" s="137">
        <v>7.5864852763838346</v>
      </c>
      <c r="P27" s="192">
        <v>10.102743596052182</v>
      </c>
      <c r="Q27" s="212">
        <v>11.220090646245758</v>
      </c>
      <c r="R27" s="212">
        <v>11.406537349244386</v>
      </c>
      <c r="S27" s="212">
        <v>14.385718429958674</v>
      </c>
      <c r="T27" s="212">
        <v>17.000580355606644</v>
      </c>
      <c r="U27" s="212">
        <v>17.936298836115316</v>
      </c>
      <c r="V27" s="212">
        <v>16.625972306989894</v>
      </c>
      <c r="W27" s="212">
        <v>12.454549512554639</v>
      </c>
      <c r="X27" s="212">
        <v>14.932352214601776</v>
      </c>
      <c r="Y27" s="212">
        <v>13.396046113872998</v>
      </c>
      <c r="Z27" s="168" t="s">
        <v>170</v>
      </c>
      <c r="AB27" s="86">
        <f t="shared" si="8"/>
        <v>2.1811913818129742</v>
      </c>
      <c r="AC27" s="86">
        <f t="shared" si="0"/>
        <v>2.3344183710813469</v>
      </c>
      <c r="AD27" s="86">
        <f t="shared" si="1"/>
        <v>2.6894049767306543</v>
      </c>
      <c r="AE27" s="86">
        <f t="shared" si="2"/>
        <v>2.7695708370000043</v>
      </c>
      <c r="AF27" s="204">
        <f t="shared" si="3"/>
        <v>2.7934087479346652</v>
      </c>
      <c r="AG27" s="204">
        <f t="shared" si="4"/>
        <v>2.8937105210133316</v>
      </c>
      <c r="AH27" s="86">
        <f t="shared" si="5"/>
        <v>2.9762670830005065</v>
      </c>
      <c r="AI27" s="86">
        <f t="shared" si="6"/>
        <v>3.1200490006232728</v>
      </c>
      <c r="AJ27" s="86">
        <f t="shared" si="7"/>
        <v>3.15397083223968</v>
      </c>
      <c r="AK27" s="86">
        <f t="shared" si="7"/>
        <v>3.6738074416315927</v>
      </c>
      <c r="AL27" s="86">
        <f t="shared" si="7"/>
        <v>3.7841884871258373</v>
      </c>
      <c r="AM27" s="86">
        <f t="shared" si="7"/>
        <v>3.1981490379762496</v>
      </c>
      <c r="AN27" s="86">
        <f t="shared" si="7"/>
        <v>2.8110515762791506</v>
      </c>
      <c r="AO27" s="86">
        <f t="shared" si="7"/>
        <v>2.2300954925302343</v>
      </c>
      <c r="AP27" s="86"/>
    </row>
    <row r="28" spans="1:42" ht="14.1" customHeight="1">
      <c r="A28" s="74" t="s">
        <v>31</v>
      </c>
      <c r="B28" s="30"/>
      <c r="C28" s="30"/>
      <c r="D28" s="30">
        <v>6.8261688444872934</v>
      </c>
      <c r="E28" s="30">
        <v>4.2610563131453549</v>
      </c>
      <c r="F28" s="30">
        <v>0.51192849932443729</v>
      </c>
      <c r="G28" s="30">
        <v>3.5067892681235904</v>
      </c>
      <c r="H28" s="30">
        <v>3.0638292566454082</v>
      </c>
      <c r="I28" s="30">
        <v>-1.1801026889783977</v>
      </c>
      <c r="J28" s="30">
        <v>6.7829274021720707</v>
      </c>
      <c r="K28" s="30">
        <v>3.1546628771334912</v>
      </c>
      <c r="L28" s="87">
        <v>4.3988604879126827</v>
      </c>
      <c r="M28" s="178">
        <v>6.5127263315238135</v>
      </c>
      <c r="N28" s="178">
        <v>7.0978548579417602</v>
      </c>
      <c r="O28" s="178">
        <v>6.7897238558673756</v>
      </c>
      <c r="P28" s="191">
        <v>5.3482950586690423</v>
      </c>
      <c r="Q28" s="211">
        <v>9.6327686335070002</v>
      </c>
      <c r="R28" s="211">
        <v>8.9786197943467769</v>
      </c>
      <c r="S28" s="211">
        <v>7.3842881191771212</v>
      </c>
      <c r="T28" s="211">
        <v>7.4248827946555478</v>
      </c>
      <c r="U28" s="211">
        <v>7.7364606585282933</v>
      </c>
      <c r="V28" s="211">
        <v>6.6700519223007042</v>
      </c>
      <c r="W28" s="211">
        <v>6.4768838822609904</v>
      </c>
      <c r="X28" s="211">
        <v>8.0038150788525328</v>
      </c>
      <c r="Y28" s="211">
        <v>2.3702383599950685</v>
      </c>
      <c r="Z28" s="167" t="s">
        <v>171</v>
      </c>
      <c r="AB28" s="83">
        <f t="shared" si="8"/>
        <v>1.698290510880905</v>
      </c>
      <c r="AC28" s="83">
        <f t="shared" si="0"/>
        <v>1.9724632166992684</v>
      </c>
      <c r="AD28" s="83">
        <f t="shared" si="1"/>
        <v>1.999631818044715</v>
      </c>
      <c r="AE28" s="83">
        <f t="shared" si="2"/>
        <v>2.2524985723169175</v>
      </c>
      <c r="AF28" s="203">
        <f t="shared" si="3"/>
        <v>1.9587488305337288</v>
      </c>
      <c r="AG28" s="203">
        <f t="shared" si="4"/>
        <v>2.2406736992489025</v>
      </c>
      <c r="AH28" s="83">
        <f t="shared" si="5"/>
        <v>2.2569637818602857</v>
      </c>
      <c r="AI28" s="83">
        <f t="shared" si="6"/>
        <v>1.4035492424122846</v>
      </c>
      <c r="AJ28" s="83">
        <f t="shared" si="7"/>
        <v>1.4549056738109631</v>
      </c>
      <c r="AK28" s="83">
        <f t="shared" si="7"/>
        <v>1.1009559408300063</v>
      </c>
      <c r="AL28" s="83">
        <f t="shared" si="7"/>
        <v>0.87383679739120423</v>
      </c>
      <c r="AM28" s="83">
        <f t="shared" si="7"/>
        <v>0.87742104231748674</v>
      </c>
      <c r="AN28" s="83">
        <f t="shared" si="7"/>
        <v>0.91466964919368965</v>
      </c>
      <c r="AO28" s="83">
        <f t="shared" si="7"/>
        <v>1.4290104995382855</v>
      </c>
      <c r="AP28" s="86"/>
    </row>
    <row r="29" spans="1:42" ht="14.1" customHeight="1">
      <c r="A29" s="75" t="s">
        <v>48</v>
      </c>
      <c r="B29" s="28"/>
      <c r="C29" s="28"/>
      <c r="D29" s="28">
        <v>4.2345528922816902</v>
      </c>
      <c r="E29" s="28">
        <v>4.3919295982539541</v>
      </c>
      <c r="F29" s="28">
        <v>4.5488320958518225</v>
      </c>
      <c r="G29" s="28">
        <v>4.4069922205850229</v>
      </c>
      <c r="H29" s="28">
        <v>4.4244183658903822</v>
      </c>
      <c r="I29" s="28">
        <v>4.5563715553574076</v>
      </c>
      <c r="J29" s="28">
        <v>4.8243593600881107</v>
      </c>
      <c r="K29" s="28">
        <v>5.3595360882428782</v>
      </c>
      <c r="L29" s="31">
        <v>4.5026131670217957</v>
      </c>
      <c r="M29" s="137">
        <v>2.4143722239897705</v>
      </c>
      <c r="N29" s="137">
        <v>-1.7022400416491195</v>
      </c>
      <c r="O29" s="137">
        <v>-2.4189642883404949</v>
      </c>
      <c r="P29" s="192">
        <v>6.4207173896403642</v>
      </c>
      <c r="Q29" s="212">
        <v>5.6180594031003954</v>
      </c>
      <c r="R29" s="212">
        <v>3.7058748975882385</v>
      </c>
      <c r="S29" s="212">
        <v>9.9153616790470675E-2</v>
      </c>
      <c r="T29" s="212">
        <v>-3.1250165832363961</v>
      </c>
      <c r="U29" s="212">
        <v>2.0924394558321016</v>
      </c>
      <c r="V29" s="212">
        <v>5.3222221566717103</v>
      </c>
      <c r="W29" s="212">
        <v>9.0207828000772476</v>
      </c>
      <c r="X29" s="212">
        <v>7.2773255061647477</v>
      </c>
      <c r="Y29" s="212">
        <v>10.469848768065862</v>
      </c>
      <c r="Z29" s="168" t="s">
        <v>172</v>
      </c>
      <c r="AB29" s="86">
        <f t="shared" si="8"/>
        <v>0.23253308387703597</v>
      </c>
      <c r="AC29" s="86">
        <f t="shared" si="0"/>
        <v>0.4167740794482212</v>
      </c>
      <c r="AD29" s="86">
        <f t="shared" si="1"/>
        <v>1.3666609488771511</v>
      </c>
      <c r="AE29" s="86">
        <f t="shared" si="2"/>
        <v>2.196343866022223</v>
      </c>
      <c r="AF29" s="204">
        <f t="shared" si="3"/>
        <v>2.3086569836495356</v>
      </c>
      <c r="AG29" s="204">
        <f t="shared" si="4"/>
        <v>2.3813210146004584</v>
      </c>
      <c r="AH29" s="86">
        <f t="shared" si="5"/>
        <v>2.3382084065023294</v>
      </c>
      <c r="AI29" s="86">
        <f t="shared" si="6"/>
        <v>2.6274142431596674</v>
      </c>
      <c r="AJ29" s="86">
        <f t="shared" si="7"/>
        <v>3.0993419291389399</v>
      </c>
      <c r="AK29" s="86">
        <f t="shared" si="7"/>
        <v>2.8379741985460782</v>
      </c>
      <c r="AL29" s="86">
        <f t="shared" si="7"/>
        <v>2.9035429177180712</v>
      </c>
      <c r="AM29" s="86">
        <f t="shared" si="7"/>
        <v>3.5142284487681392</v>
      </c>
      <c r="AN29" s="86">
        <f t="shared" si="7"/>
        <v>3.3914851081339341</v>
      </c>
      <c r="AO29" s="86">
        <f t="shared" si="7"/>
        <v>3.1976223154606966</v>
      </c>
      <c r="AP29" s="86"/>
    </row>
    <row r="30" spans="1:42" ht="14.1" customHeight="1">
      <c r="A30" s="74" t="s">
        <v>49</v>
      </c>
      <c r="B30" s="30"/>
      <c r="C30" s="30"/>
      <c r="D30" s="30">
        <v>10.727993465173085</v>
      </c>
      <c r="E30" s="30">
        <v>9.9967222972944469</v>
      </c>
      <c r="F30" s="30">
        <v>8.6718082583650276</v>
      </c>
      <c r="G30" s="30">
        <v>8.4537861685462588</v>
      </c>
      <c r="H30" s="30">
        <v>6.9801143507810952</v>
      </c>
      <c r="I30" s="30">
        <v>6.5447251637037827</v>
      </c>
      <c r="J30" s="30">
        <v>8.4949074607483173</v>
      </c>
      <c r="K30" s="30">
        <v>7.0601060676687961</v>
      </c>
      <c r="L30" s="87">
        <v>8.800044674713412</v>
      </c>
      <c r="M30" s="178">
        <v>10.128942555181233</v>
      </c>
      <c r="N30" s="178">
        <v>8.4258015730152938</v>
      </c>
      <c r="O30" s="178">
        <v>3.3009269016559246</v>
      </c>
      <c r="P30" s="191">
        <v>3.7816059264613457</v>
      </c>
      <c r="Q30" s="211">
        <v>3.3001280755822315</v>
      </c>
      <c r="R30" s="211">
        <v>5.4963289125524248</v>
      </c>
      <c r="S30" s="211">
        <v>6.2517203783374953</v>
      </c>
      <c r="T30" s="211">
        <v>6.7895692624259905</v>
      </c>
      <c r="U30" s="211">
        <v>10.657143732562211</v>
      </c>
      <c r="V30" s="211">
        <v>8.7773705484008708</v>
      </c>
      <c r="W30" s="211">
        <v>8.6240779326948811</v>
      </c>
      <c r="X30" s="211">
        <v>4.5168923592012389</v>
      </c>
      <c r="Y30" s="211">
        <v>6.6635654727931106</v>
      </c>
      <c r="Z30" s="167" t="s">
        <v>173</v>
      </c>
      <c r="AB30" s="83">
        <f t="shared" si="8"/>
        <v>0.947721208382313</v>
      </c>
      <c r="AC30" s="83">
        <f t="shared" si="0"/>
        <v>1.0791872039278956</v>
      </c>
      <c r="AD30" s="83">
        <f t="shared" si="1"/>
        <v>0.89642839777032501</v>
      </c>
      <c r="AE30" s="83">
        <f t="shared" si="2"/>
        <v>1.3717185571884116</v>
      </c>
      <c r="AF30" s="203">
        <f t="shared" si="3"/>
        <v>1.663600402193357</v>
      </c>
      <c r="AG30" s="203">
        <f t="shared" si="4"/>
        <v>1.9599070064802575</v>
      </c>
      <c r="AH30" s="83">
        <f t="shared" si="5"/>
        <v>2.050883421652236</v>
      </c>
      <c r="AI30" s="83">
        <f t="shared" si="6"/>
        <v>2.0779092136737631</v>
      </c>
      <c r="AJ30" s="83">
        <f t="shared" si="7"/>
        <v>1.9073753938415301</v>
      </c>
      <c r="AK30" s="83">
        <f t="shared" si="7"/>
        <v>2.2670791603308715</v>
      </c>
      <c r="AL30" s="83">
        <f t="shared" si="7"/>
        <v>2.2648117476996177</v>
      </c>
      <c r="AM30" s="83">
        <f t="shared" si="7"/>
        <v>2.1143252854509824</v>
      </c>
      <c r="AN30" s="83">
        <f t="shared" si="7"/>
        <v>2.0703999678968286</v>
      </c>
      <c r="AO30" s="83">
        <f t="shared" si="7"/>
        <v>1.8165051296742327</v>
      </c>
      <c r="AP30" s="86"/>
    </row>
    <row r="31" spans="1:42" ht="14.1" customHeight="1">
      <c r="A31" s="75" t="s">
        <v>32</v>
      </c>
      <c r="B31" s="28"/>
      <c r="C31" s="28"/>
      <c r="D31" s="28">
        <v>4.6674139439450961</v>
      </c>
      <c r="E31" s="28">
        <v>5.5516121723794143</v>
      </c>
      <c r="F31" s="28">
        <v>13.822168360084062</v>
      </c>
      <c r="G31" s="28">
        <v>4.6667352837398308</v>
      </c>
      <c r="H31" s="28">
        <v>3.4691804803133746</v>
      </c>
      <c r="I31" s="28">
        <v>4.3002257668884818</v>
      </c>
      <c r="J31" s="28">
        <v>6.4882845341430366</v>
      </c>
      <c r="K31" s="28">
        <v>7.0311252680806344</v>
      </c>
      <c r="L31" s="31">
        <v>6.2611988721453615</v>
      </c>
      <c r="M31" s="137">
        <v>7.5768291484758858</v>
      </c>
      <c r="N31" s="137">
        <v>9.0623168966270775</v>
      </c>
      <c r="O31" s="137">
        <v>7.0391301866212643</v>
      </c>
      <c r="P31" s="192">
        <v>5.8329791909664417</v>
      </c>
      <c r="Q31" s="212">
        <v>7.9155231590598216</v>
      </c>
      <c r="R31" s="212">
        <v>7.3151767558089542</v>
      </c>
      <c r="S31" s="212">
        <v>9.889652907967541</v>
      </c>
      <c r="T31" s="212">
        <v>8.8722562072205218</v>
      </c>
      <c r="U31" s="212">
        <v>6.6188244640822251</v>
      </c>
      <c r="V31" s="212">
        <v>5.7874308341353951</v>
      </c>
      <c r="W31" s="212">
        <v>6.2827795228088554</v>
      </c>
      <c r="X31" s="212">
        <v>10.129951055824215</v>
      </c>
      <c r="Y31" s="212">
        <v>12.46287754987352</v>
      </c>
      <c r="Z31" s="168" t="s">
        <v>189</v>
      </c>
      <c r="AB31" s="86">
        <f t="shared" si="8"/>
        <v>1.9987822839106024</v>
      </c>
      <c r="AC31" s="86">
        <f t="shared" si="0"/>
        <v>1.8768995557411099</v>
      </c>
      <c r="AD31" s="86">
        <f t="shared" si="1"/>
        <v>2.0401137920233596</v>
      </c>
      <c r="AE31" s="86">
        <f t="shared" si="2"/>
        <v>1.9345944922658833</v>
      </c>
      <c r="AF31" s="204">
        <f t="shared" si="3"/>
        <v>1.284416305858485</v>
      </c>
      <c r="AG31" s="204">
        <f t="shared" si="4"/>
        <v>1.2273055814407985</v>
      </c>
      <c r="AH31" s="86">
        <f t="shared" si="5"/>
        <v>0.92928550947669264</v>
      </c>
      <c r="AI31" s="86">
        <f t="shared" si="6"/>
        <v>0.93588706883438388</v>
      </c>
      <c r="AJ31" s="86">
        <f t="shared" si="7"/>
        <v>1.0042547467371121</v>
      </c>
      <c r="AK31" s="86">
        <f t="shared" si="7"/>
        <v>1.0372388110569848</v>
      </c>
      <c r="AL31" s="86">
        <f t="shared" si="7"/>
        <v>1.0751402540977821</v>
      </c>
      <c r="AM31" s="86">
        <f t="shared" si="7"/>
        <v>1.1786642241511447</v>
      </c>
      <c r="AN31" s="86">
        <f t="shared" si="7"/>
        <v>1.3067803232548012</v>
      </c>
      <c r="AO31" s="86">
        <f t="shared" si="7"/>
        <v>1.7823514123573603</v>
      </c>
      <c r="AP31" s="86"/>
    </row>
    <row r="32" spans="1:42" ht="14.1" customHeight="1">
      <c r="A32" s="74" t="s">
        <v>33</v>
      </c>
      <c r="B32" s="30"/>
      <c r="C32" s="30"/>
      <c r="D32" s="30">
        <v>18.564168561215237</v>
      </c>
      <c r="E32" s="30">
        <v>17.00145903300858</v>
      </c>
      <c r="F32" s="30">
        <v>2.5309965411109112</v>
      </c>
      <c r="G32" s="30">
        <v>9.3273821714860041</v>
      </c>
      <c r="H32" s="30">
        <v>7.0242687181033769</v>
      </c>
      <c r="I32" s="30">
        <v>13.244886851941034</v>
      </c>
      <c r="J32" s="30">
        <v>15.745695276513716</v>
      </c>
      <c r="K32" s="30">
        <v>18.831683097226033</v>
      </c>
      <c r="L32" s="87">
        <v>19.98000084683315</v>
      </c>
      <c r="M32" s="178">
        <v>13.339646223538784</v>
      </c>
      <c r="N32" s="178">
        <v>10.574432129628649</v>
      </c>
      <c r="O32" s="178">
        <v>7.0675530045933463</v>
      </c>
      <c r="P32" s="191">
        <v>3.3297654637505842</v>
      </c>
      <c r="Q32" s="211">
        <v>8.0692851555339473</v>
      </c>
      <c r="R32" s="211">
        <v>10.674808965078176</v>
      </c>
      <c r="S32" s="211">
        <v>9.6965388830530692</v>
      </c>
      <c r="T32" s="211">
        <v>9.7399222584193623</v>
      </c>
      <c r="U32" s="211">
        <v>14.193300624429542</v>
      </c>
      <c r="V32" s="211">
        <v>10.471278310297404</v>
      </c>
      <c r="W32" s="211">
        <v>3.4441326848787051</v>
      </c>
      <c r="X32" s="211">
        <v>7.9731471050660891</v>
      </c>
      <c r="Y32" s="211">
        <v>16.667279084173316</v>
      </c>
      <c r="Z32" s="167" t="s">
        <v>175</v>
      </c>
      <c r="AB32" s="83">
        <f t="shared" si="8"/>
        <v>4.9999355675958155</v>
      </c>
      <c r="AC32" s="83">
        <f t="shared" si="0"/>
        <v>4.4655826308616602</v>
      </c>
      <c r="AD32" s="83">
        <f t="shared" si="1"/>
        <v>4.3166201590854305</v>
      </c>
      <c r="AE32" s="83">
        <f t="shared" si="2"/>
        <v>4.4617279731130441</v>
      </c>
      <c r="AF32" s="203">
        <f t="shared" si="3"/>
        <v>4.381851080849076</v>
      </c>
      <c r="AG32" s="203">
        <f t="shared" si="4"/>
        <v>4.5076607824442814</v>
      </c>
      <c r="AH32" s="83">
        <f t="shared" si="5"/>
        <v>4.1426067577468011</v>
      </c>
      <c r="AI32" s="83">
        <f t="shared" si="6"/>
        <v>4.1946523651623799</v>
      </c>
      <c r="AJ32" s="83">
        <f t="shared" si="7"/>
        <v>3.7520478718602859</v>
      </c>
      <c r="AK32" s="83">
        <f t="shared" si="7"/>
        <v>3.104331047587241</v>
      </c>
      <c r="AL32" s="83">
        <f t="shared" si="7"/>
        <v>2.139893980079639</v>
      </c>
      <c r="AM32" s="83">
        <f t="shared" si="7"/>
        <v>2.5987341366217058</v>
      </c>
      <c r="AN32" s="83">
        <f t="shared" si="7"/>
        <v>2.4891965627454882</v>
      </c>
      <c r="AO32" s="83">
        <f t="shared" si="7"/>
        <v>2.97749060092855</v>
      </c>
      <c r="AP32" s="86"/>
    </row>
    <row r="33" spans="1:42" ht="14.1" customHeight="1">
      <c r="A33" s="75" t="s">
        <v>50</v>
      </c>
      <c r="B33" s="28"/>
      <c r="C33" s="28"/>
      <c r="D33" s="28">
        <v>-0.13916920570150385</v>
      </c>
      <c r="E33" s="28">
        <v>2.2371173139544345</v>
      </c>
      <c r="F33" s="28">
        <v>8.0826278683793458</v>
      </c>
      <c r="G33" s="28">
        <v>7.0415638269945822</v>
      </c>
      <c r="H33" s="28">
        <v>5.0226995194213746</v>
      </c>
      <c r="I33" s="28">
        <v>9.1231452459049862</v>
      </c>
      <c r="J33" s="28">
        <v>11.534087548473211</v>
      </c>
      <c r="K33" s="28">
        <v>7.9406227683732498</v>
      </c>
      <c r="L33" s="31">
        <v>5.2308795779380892</v>
      </c>
      <c r="M33" s="137">
        <v>5.8056032653975871</v>
      </c>
      <c r="N33" s="137">
        <v>8.3806411810513115</v>
      </c>
      <c r="O33" s="137">
        <v>5.5595305329951596</v>
      </c>
      <c r="P33" s="192">
        <v>7.9667532536141312</v>
      </c>
      <c r="Q33" s="212">
        <v>7.3518126578323493</v>
      </c>
      <c r="R33" s="212">
        <v>6.3701193591094523</v>
      </c>
      <c r="S33" s="212">
        <v>3.5787691206767982</v>
      </c>
      <c r="T33" s="212">
        <v>4.0899202335133449</v>
      </c>
      <c r="U33" s="212">
        <v>5.4341282767050183</v>
      </c>
      <c r="V33" s="212">
        <v>5.1546293107582954</v>
      </c>
      <c r="W33" s="212">
        <v>7.4978918380135626</v>
      </c>
      <c r="X33" s="212">
        <v>2.7594952407186155</v>
      </c>
      <c r="Y33" s="212">
        <v>11.714590037864019</v>
      </c>
      <c r="Z33" s="168" t="s">
        <v>176</v>
      </c>
      <c r="AB33" s="86">
        <f t="shared" si="8"/>
        <v>2.1472706161814572</v>
      </c>
      <c r="AC33" s="86">
        <f t="shared" si="0"/>
        <v>2.5564916787115393</v>
      </c>
      <c r="AD33" s="86">
        <f t="shared" si="1"/>
        <v>1.9726591139287564</v>
      </c>
      <c r="AE33" s="86">
        <f t="shared" si="2"/>
        <v>1.6400847889435313</v>
      </c>
      <c r="AF33" s="204">
        <f t="shared" si="3"/>
        <v>1.6284973274670094</v>
      </c>
      <c r="AG33" s="204">
        <f t="shared" si="4"/>
        <v>1.5974724443832333</v>
      </c>
      <c r="AH33" s="86">
        <f t="shared" si="5"/>
        <v>1.4627304604144251</v>
      </c>
      <c r="AI33" s="86">
        <f t="shared" si="6"/>
        <v>1.6629015553227167</v>
      </c>
      <c r="AJ33" s="86">
        <f t="shared" si="7"/>
        <v>1.3745246489459515</v>
      </c>
      <c r="AK33" s="86">
        <f t="shared" si="7"/>
        <v>1.2324126936147894</v>
      </c>
      <c r="AL33" s="86">
        <f t="shared" si="7"/>
        <v>1.238512714989173</v>
      </c>
      <c r="AM33" s="86">
        <f t="shared" si="7"/>
        <v>1.375024081497219</v>
      </c>
      <c r="AN33" s="86">
        <f t="shared" si="7"/>
        <v>1.3762714357989607</v>
      </c>
      <c r="AO33" s="86">
        <f t="shared" si="7"/>
        <v>1.9884224964061441</v>
      </c>
      <c r="AP33" s="86"/>
    </row>
    <row r="34" spans="1:42" ht="14.1" customHeight="1">
      <c r="A34" s="74" t="s">
        <v>57</v>
      </c>
      <c r="B34" s="30"/>
      <c r="C34" s="30"/>
      <c r="D34" s="30">
        <v>6.2893306479417221</v>
      </c>
      <c r="E34" s="30">
        <v>6.4868254565892975</v>
      </c>
      <c r="F34" s="30">
        <v>2.7636408543450508</v>
      </c>
      <c r="G34" s="30">
        <v>-0.12508020958291879</v>
      </c>
      <c r="H34" s="30">
        <v>1.0866812672199917</v>
      </c>
      <c r="I34" s="30">
        <v>5.0574871337390306</v>
      </c>
      <c r="J34" s="30">
        <v>11.550641568041751</v>
      </c>
      <c r="K34" s="30">
        <v>17.307345629341178</v>
      </c>
      <c r="L34" s="87">
        <v>6.4665250045324782</v>
      </c>
      <c r="M34" s="178">
        <v>2.8861744915171821</v>
      </c>
      <c r="N34" s="178">
        <v>6.8633994887524654</v>
      </c>
      <c r="O34" s="178">
        <v>8.3653730261557033</v>
      </c>
      <c r="P34" s="191">
        <v>7.0950302305577155</v>
      </c>
      <c r="Q34" s="211">
        <v>3.2502813321972024</v>
      </c>
      <c r="R34" s="211">
        <v>4.3870982709746178</v>
      </c>
      <c r="S34" s="211">
        <v>3.788822520923782</v>
      </c>
      <c r="T34" s="211">
        <v>13.37308399635449</v>
      </c>
      <c r="U34" s="211">
        <v>7.7382251351797322</v>
      </c>
      <c r="V34" s="211">
        <v>6.5954591828961187</v>
      </c>
      <c r="W34" s="211">
        <v>2.1176925438969771</v>
      </c>
      <c r="X34" s="211">
        <v>3.7043269624947279</v>
      </c>
      <c r="Y34" s="211">
        <v>2.3136970301462405</v>
      </c>
      <c r="Z34" s="167" t="s">
        <v>177</v>
      </c>
      <c r="AB34" s="83">
        <f t="shared" si="8"/>
        <v>4.1285760765979438</v>
      </c>
      <c r="AC34" s="83">
        <f t="shared" si="0"/>
        <v>3.6431764769208095</v>
      </c>
      <c r="AD34" s="83">
        <f t="shared" si="1"/>
        <v>3.7005833610018835</v>
      </c>
      <c r="AE34" s="83">
        <f t="shared" si="2"/>
        <v>3.8884381179585241</v>
      </c>
      <c r="AF34" s="203">
        <f t="shared" si="3"/>
        <v>3.5810002255423052</v>
      </c>
      <c r="AG34" s="203">
        <f t="shared" si="4"/>
        <v>3.2693629570548937</v>
      </c>
      <c r="AH34" s="83">
        <f t="shared" si="5"/>
        <v>3.0509106741591667</v>
      </c>
      <c r="AI34" s="83">
        <f t="shared" si="6"/>
        <v>3.1270305509280822</v>
      </c>
      <c r="AJ34" s="83">
        <f t="shared" si="7"/>
        <v>3.3821724908918656</v>
      </c>
      <c r="AK34" s="83">
        <f t="shared" si="7"/>
        <v>2.2746457566490728</v>
      </c>
      <c r="AL34" s="83">
        <f t="shared" si="7"/>
        <v>2.2849604909181642</v>
      </c>
      <c r="AM34" s="83">
        <f t="shared" si="7"/>
        <v>2.3771783246325882</v>
      </c>
      <c r="AN34" s="83">
        <f t="shared" si="7"/>
        <v>2.5918949940656448</v>
      </c>
      <c r="AO34" s="83">
        <f t="shared" si="7"/>
        <v>2.6112623325478834</v>
      </c>
      <c r="AP34" s="86"/>
    </row>
    <row r="35" spans="1:42" ht="14.1" customHeight="1">
      <c r="A35" s="75" t="s">
        <v>34</v>
      </c>
      <c r="B35" s="28"/>
      <c r="C35" s="28"/>
      <c r="D35" s="28">
        <v>6.6843326531830032</v>
      </c>
      <c r="E35" s="28">
        <v>1.8133051240749376</v>
      </c>
      <c r="F35" s="28">
        <v>-1.188852607284586</v>
      </c>
      <c r="G35" s="28">
        <v>5.8450947546740091</v>
      </c>
      <c r="H35" s="28">
        <v>6.0851429977624623</v>
      </c>
      <c r="I35" s="28">
        <v>9.1710491988651128</v>
      </c>
      <c r="J35" s="28">
        <v>8.3595993093336283</v>
      </c>
      <c r="K35" s="28">
        <v>7.8253161856661961</v>
      </c>
      <c r="L35" s="31">
        <v>1.6770181755662767</v>
      </c>
      <c r="M35" s="137">
        <v>7.6095707469695126</v>
      </c>
      <c r="N35" s="137">
        <v>0.44058210034166151</v>
      </c>
      <c r="O35" s="137">
        <v>2.2601271300667536</v>
      </c>
      <c r="P35" s="192">
        <v>8.234641660077143</v>
      </c>
      <c r="Q35" s="212">
        <v>7.5497885893996974</v>
      </c>
      <c r="R35" s="212">
        <v>7.683279636719317</v>
      </c>
      <c r="S35" s="212">
        <v>7.608979022644248</v>
      </c>
      <c r="T35" s="212">
        <v>7.1473229605955089</v>
      </c>
      <c r="U35" s="212">
        <v>6.1175262283095524</v>
      </c>
      <c r="V35" s="212">
        <v>7.0322693855824099</v>
      </c>
      <c r="W35" s="212">
        <v>6.5927821531422337</v>
      </c>
      <c r="X35" s="212">
        <v>6.8170797712005431</v>
      </c>
      <c r="Y35" s="212">
        <v>6.9766205288996384</v>
      </c>
      <c r="Z35" s="168" t="s">
        <v>190</v>
      </c>
      <c r="AB35" s="86">
        <f t="shared" si="8"/>
        <v>3.1359766836600338</v>
      </c>
      <c r="AC35" s="86">
        <f t="shared" si="0"/>
        <v>2.772600453857307</v>
      </c>
      <c r="AD35" s="86">
        <f t="shared" si="1"/>
        <v>3.2626155203378793</v>
      </c>
      <c r="AE35" s="86">
        <f t="shared" si="2"/>
        <v>3.2089968796188613</v>
      </c>
      <c r="AF35" s="204">
        <f t="shared" si="3"/>
        <v>2.5749430543644265</v>
      </c>
      <c r="AG35" s="204">
        <f t="shared" si="4"/>
        <v>2.6772246844479684</v>
      </c>
      <c r="AH35" s="86">
        <f t="shared" si="5"/>
        <v>2.7731128827853797</v>
      </c>
      <c r="AI35" s="86">
        <f t="shared" si="6"/>
        <v>2.6793886722121281</v>
      </c>
      <c r="AJ35" s="86">
        <f t="shared" si="7"/>
        <v>2.6066520912878404</v>
      </c>
      <c r="AK35" s="86">
        <f t="shared" si="7"/>
        <v>2.5041846938464412</v>
      </c>
      <c r="AL35" s="86">
        <f t="shared" si="7"/>
        <v>1.9373981558987545</v>
      </c>
      <c r="AM35" s="86">
        <f t="shared" si="7"/>
        <v>1.8865501085934586</v>
      </c>
      <c r="AN35" s="86">
        <f t="shared" si="7"/>
        <v>1.0285406899605365</v>
      </c>
      <c r="AO35" s="86">
        <f t="shared" si="7"/>
        <v>0.47451458684245773</v>
      </c>
      <c r="AP35" s="86"/>
    </row>
    <row r="36" spans="1:42" ht="14.1" customHeight="1">
      <c r="A36" s="74" t="s">
        <v>167</v>
      </c>
      <c r="B36" s="30"/>
      <c r="C36" s="30"/>
      <c r="D36" s="30">
        <v>8.3187234438149584</v>
      </c>
      <c r="E36" s="30">
        <v>15.378517805864625</v>
      </c>
      <c r="F36" s="30">
        <v>10.910445837017306</v>
      </c>
      <c r="G36" s="30">
        <v>6.6531510075429594</v>
      </c>
      <c r="H36" s="30">
        <v>5.3546498621024705</v>
      </c>
      <c r="I36" s="30">
        <v>7.6663961154966804</v>
      </c>
      <c r="J36" s="30">
        <v>5.0328748084990576</v>
      </c>
      <c r="K36" s="30">
        <v>3.7835901205784075</v>
      </c>
      <c r="L36" s="87">
        <v>19.117729737600932</v>
      </c>
      <c r="M36" s="178">
        <v>10.071947668524995</v>
      </c>
      <c r="N36" s="178">
        <v>11.244592405566548</v>
      </c>
      <c r="O36" s="178">
        <v>-2.7059414764753562</v>
      </c>
      <c r="P36" s="191">
        <v>-2.6057953603597657</v>
      </c>
      <c r="Q36" s="211">
        <v>7.0410692148204639</v>
      </c>
      <c r="R36" s="211">
        <v>6.7778484275789266</v>
      </c>
      <c r="S36" s="211">
        <v>8.5547441788930261</v>
      </c>
      <c r="T36" s="211">
        <v>6.7169138044402414</v>
      </c>
      <c r="U36" s="211">
        <v>7.8606075267765805</v>
      </c>
      <c r="V36" s="211">
        <v>11.207621628176124</v>
      </c>
      <c r="W36" s="211">
        <v>10.119322144330791</v>
      </c>
      <c r="X36" s="211">
        <v>9.5653928299311577</v>
      </c>
      <c r="Y36" s="211">
        <v>9.8660833817374982</v>
      </c>
      <c r="Z36" s="167" t="s">
        <v>179</v>
      </c>
      <c r="AB36" s="83">
        <f t="shared" si="8"/>
        <v>4.4237962862423617</v>
      </c>
      <c r="AC36" s="83">
        <f t="shared" si="0"/>
        <v>3.7126860972381808</v>
      </c>
      <c r="AD36" s="83">
        <f t="shared" si="1"/>
        <v>3.8232571540354825</v>
      </c>
      <c r="AE36" s="83">
        <f t="shared" si="2"/>
        <v>4.0985882428256364</v>
      </c>
      <c r="AF36" s="203">
        <f t="shared" si="3"/>
        <v>4.5894438980387307</v>
      </c>
      <c r="AG36" s="203">
        <f t="shared" si="4"/>
        <v>4.6282357187664802</v>
      </c>
      <c r="AH36" s="83">
        <f t="shared" si="5"/>
        <v>4.5329993144980021</v>
      </c>
      <c r="AI36" s="83">
        <f t="shared" si="6"/>
        <v>4.6040671595697109</v>
      </c>
      <c r="AJ36" s="83">
        <f t="shared" si="7"/>
        <v>4.4063467689643518</v>
      </c>
      <c r="AK36" s="83">
        <f t="shared" si="7"/>
        <v>4.1625526907357573</v>
      </c>
      <c r="AL36" s="83">
        <f t="shared" si="7"/>
        <v>3.6288916880846953</v>
      </c>
      <c r="AM36" s="83">
        <f t="shared" si="7"/>
        <v>3.630786667116928</v>
      </c>
      <c r="AN36" s="83">
        <f t="shared" si="7"/>
        <v>3.5636186840915114</v>
      </c>
      <c r="AO36" s="83">
        <f t="shared" si="7"/>
        <v>2.4222974048100303</v>
      </c>
      <c r="AP36" s="86"/>
    </row>
    <row r="37" spans="1:42" ht="14.1" customHeight="1">
      <c r="A37" s="75" t="s">
        <v>35</v>
      </c>
      <c r="B37" s="28"/>
      <c r="C37" s="28"/>
      <c r="D37" s="28">
        <v>10.182734184771842</v>
      </c>
      <c r="E37" s="28">
        <v>19.249351140460899</v>
      </c>
      <c r="F37" s="28">
        <v>8.3152088563343085</v>
      </c>
      <c r="G37" s="28">
        <v>8.7235147385849885</v>
      </c>
      <c r="H37" s="28">
        <v>14.841613561885023</v>
      </c>
      <c r="I37" s="28">
        <v>11.707638870929657</v>
      </c>
      <c r="J37" s="28">
        <v>11.518832211612695</v>
      </c>
      <c r="K37" s="28">
        <v>10.612505176077541</v>
      </c>
      <c r="L37" s="31">
        <v>12.051493810076822</v>
      </c>
      <c r="M37" s="137">
        <v>10.816548976339865</v>
      </c>
      <c r="N37" s="137">
        <v>7.9924540131508985</v>
      </c>
      <c r="O37" s="137">
        <v>7.644162192444913</v>
      </c>
      <c r="P37" s="192">
        <v>7.2778586231404656</v>
      </c>
      <c r="Q37" s="212">
        <v>8.7512059365879864</v>
      </c>
      <c r="R37" s="212">
        <v>13.605324313578945</v>
      </c>
      <c r="S37" s="212">
        <v>13.474734122391311</v>
      </c>
      <c r="T37" s="212">
        <v>9.8018119708236338</v>
      </c>
      <c r="U37" s="212">
        <v>10.206108061098796</v>
      </c>
      <c r="V37" s="212">
        <v>10.674356597663268</v>
      </c>
      <c r="W37" s="212">
        <v>8.9976080114306196</v>
      </c>
      <c r="X37" s="212">
        <v>13.912127522627951</v>
      </c>
      <c r="Y37" s="212">
        <v>12.770331040664324</v>
      </c>
      <c r="Z37" s="168" t="s">
        <v>180</v>
      </c>
      <c r="AB37" s="86">
        <f t="shared" si="8"/>
        <v>2.45898127771386</v>
      </c>
      <c r="AC37" s="86">
        <f t="shared" si="0"/>
        <v>2.1473252108601302</v>
      </c>
      <c r="AD37" s="86">
        <f t="shared" si="1"/>
        <v>2.3036865682342649</v>
      </c>
      <c r="AE37" s="86">
        <f t="shared" si="2"/>
        <v>1.8028498324919151</v>
      </c>
      <c r="AF37" s="204">
        <f t="shared" si="3"/>
        <v>1.9273318604751766</v>
      </c>
      <c r="AG37" s="204">
        <f t="shared" si="4"/>
        <v>1.9240089167148171</v>
      </c>
      <c r="AH37" s="86">
        <f t="shared" si="5"/>
        <v>1.82510577685033</v>
      </c>
      <c r="AI37" s="86">
        <f t="shared" si="6"/>
        <v>1.9664733969672625</v>
      </c>
      <c r="AJ37" s="86">
        <f t="shared" si="7"/>
        <v>1.9093113662316585</v>
      </c>
      <c r="AK37" s="86">
        <f t="shared" si="7"/>
        <v>1.8686716547337838</v>
      </c>
      <c r="AL37" s="86">
        <f t="shared" si="7"/>
        <v>1.7309579334924288</v>
      </c>
      <c r="AM37" s="86">
        <f t="shared" si="7"/>
        <v>1.7180547115615972</v>
      </c>
      <c r="AN37" s="86">
        <f t="shared" si="7"/>
        <v>1.9856847231092636</v>
      </c>
      <c r="AO37" s="86">
        <f t="shared" si="7"/>
        <v>1.9947861038519228</v>
      </c>
      <c r="AP37" s="86"/>
    </row>
    <row r="38" spans="1:42" ht="14.1" customHeight="1">
      <c r="A38" s="74" t="s">
        <v>36</v>
      </c>
      <c r="B38" s="30"/>
      <c r="C38" s="30"/>
      <c r="D38" s="30">
        <v>4.4112104159690135</v>
      </c>
      <c r="E38" s="30">
        <v>6.4199750720122877</v>
      </c>
      <c r="F38" s="30">
        <v>2.0776537869813927</v>
      </c>
      <c r="G38" s="30">
        <v>3.7782164750133909</v>
      </c>
      <c r="H38" s="30">
        <v>5.6079046707726024</v>
      </c>
      <c r="I38" s="30">
        <v>7.7755593987271778</v>
      </c>
      <c r="J38" s="30">
        <v>8.6313009389194502</v>
      </c>
      <c r="K38" s="30">
        <v>5.8146542066663303</v>
      </c>
      <c r="L38" s="87">
        <v>10.300533459787774</v>
      </c>
      <c r="M38" s="178">
        <v>7.8911075816264376</v>
      </c>
      <c r="N38" s="178">
        <v>8.4000319967315544</v>
      </c>
      <c r="O38" s="178">
        <v>7.6906983447313486</v>
      </c>
      <c r="P38" s="191">
        <v>9.7627249879273368</v>
      </c>
      <c r="Q38" s="211">
        <v>5.4534925462048776</v>
      </c>
      <c r="R38" s="211">
        <v>8.1697166481105565</v>
      </c>
      <c r="S38" s="211">
        <v>3.6175296462845461</v>
      </c>
      <c r="T38" s="211">
        <v>6.4705344591817981</v>
      </c>
      <c r="U38" s="211">
        <v>11.644868232858705</v>
      </c>
      <c r="V38" s="211">
        <v>22.096007276115586</v>
      </c>
      <c r="W38" s="211">
        <v>0.27124730215085041</v>
      </c>
      <c r="X38" s="211">
        <v>0.40424361393241964</v>
      </c>
      <c r="Y38" s="211">
        <v>20.793212668573986</v>
      </c>
      <c r="Z38" s="167" t="s">
        <v>181</v>
      </c>
      <c r="AB38" s="83">
        <f t="shared" si="8"/>
        <v>1.9811174662516216</v>
      </c>
      <c r="AC38" s="83">
        <f t="shared" si="0"/>
        <v>1.9328836895670396</v>
      </c>
      <c r="AD38" s="83">
        <f t="shared" si="1"/>
        <v>1.9300129164346387</v>
      </c>
      <c r="AE38" s="83">
        <f t="shared" si="2"/>
        <v>1.9817270409098533</v>
      </c>
      <c r="AF38" s="203">
        <f t="shared" si="3"/>
        <v>1.4990088531637391</v>
      </c>
      <c r="AG38" s="203">
        <f t="shared" si="4"/>
        <v>1.2728906968925588</v>
      </c>
      <c r="AH38" s="83">
        <f t="shared" si="5"/>
        <v>1.0638795953520499</v>
      </c>
      <c r="AI38" s="83">
        <f t="shared" si="6"/>
        <v>1.5667721415882618</v>
      </c>
      <c r="AJ38" s="83">
        <f t="shared" si="7"/>
        <v>1.6144397385126943</v>
      </c>
      <c r="AK38" s="83">
        <f t="shared" si="7"/>
        <v>1.7154512747386916</v>
      </c>
      <c r="AL38" s="83">
        <f t="shared" si="7"/>
        <v>3.2289173961939612</v>
      </c>
      <c r="AM38" s="83">
        <f t="shared" si="7"/>
        <v>3.6945783835028636</v>
      </c>
      <c r="AN38" s="83">
        <f t="shared" si="7"/>
        <v>4.3146967921989035</v>
      </c>
      <c r="AO38" s="83">
        <f t="shared" si="7"/>
        <v>5.7646764425878709</v>
      </c>
      <c r="AP38" s="86"/>
    </row>
    <row r="39" spans="1:42" ht="14.1" customHeight="1">
      <c r="A39" s="75" t="s">
        <v>37</v>
      </c>
      <c r="B39" s="28"/>
      <c r="C39" s="28"/>
      <c r="D39" s="28">
        <v>7.1284091983465805</v>
      </c>
      <c r="E39" s="28">
        <v>3.6466862850800594</v>
      </c>
      <c r="F39" s="28">
        <v>2.8666818372505172</v>
      </c>
      <c r="G39" s="28">
        <v>6.7978502782007286</v>
      </c>
      <c r="H39" s="28">
        <v>7.0841694638757948</v>
      </c>
      <c r="I39" s="28">
        <v>7.9854011788777974</v>
      </c>
      <c r="J39" s="28">
        <v>8.2667706092286686</v>
      </c>
      <c r="K39" s="28">
        <v>6.7055352751322861</v>
      </c>
      <c r="L39" s="31">
        <v>5.2208461855769395</v>
      </c>
      <c r="M39" s="137">
        <v>5.0637645809208598</v>
      </c>
      <c r="N39" s="137">
        <v>7.838812255679918</v>
      </c>
      <c r="O39" s="137">
        <v>6.4582573379318315</v>
      </c>
      <c r="P39" s="192">
        <v>7.240633928544411</v>
      </c>
      <c r="Q39" s="212">
        <v>7.0165495700080127</v>
      </c>
      <c r="R39" s="212">
        <v>7.2298850294050903</v>
      </c>
      <c r="S39" s="212">
        <v>17.600565087298786</v>
      </c>
      <c r="T39" s="212">
        <v>16.475165645275773</v>
      </c>
      <c r="U39" s="212">
        <v>2.8627192218584074</v>
      </c>
      <c r="V39" s="212">
        <v>13.256863203684857</v>
      </c>
      <c r="W39" s="212">
        <v>14.01036298936523</v>
      </c>
      <c r="X39" s="212">
        <v>14.148988659087891</v>
      </c>
      <c r="Y39" s="212">
        <v>13.339295441804852</v>
      </c>
      <c r="Z39" s="168" t="s">
        <v>182</v>
      </c>
      <c r="AB39" s="86">
        <f t="shared" si="8"/>
        <v>1.6202534023877577</v>
      </c>
      <c r="AC39" s="86">
        <f t="shared" si="0"/>
        <v>1.5016934136335434</v>
      </c>
      <c r="AD39" s="86">
        <f t="shared" si="1"/>
        <v>1.5585256582202103</v>
      </c>
      <c r="AE39" s="86">
        <f t="shared" si="2"/>
        <v>1.2270268194108576</v>
      </c>
      <c r="AF39" s="204">
        <f t="shared" si="3"/>
        <v>0.81695337784439448</v>
      </c>
      <c r="AG39" s="204">
        <f t="shared" si="4"/>
        <v>0.82077855494973817</v>
      </c>
      <c r="AH39" s="86">
        <f t="shared" si="5"/>
        <v>0.83243580019208174</v>
      </c>
      <c r="AI39" s="86">
        <f t="shared" si="6"/>
        <v>2.0278023449164189</v>
      </c>
      <c r="AJ39" s="86">
        <f t="shared" si="7"/>
        <v>3.3411455506839558</v>
      </c>
      <c r="AK39" s="86">
        <f t="shared" si="7"/>
        <v>3.4948581928149109</v>
      </c>
      <c r="AL39" s="86">
        <f t="shared" si="7"/>
        <v>4.0039258356154068</v>
      </c>
      <c r="AM39" s="86">
        <f t="shared" si="7"/>
        <v>4.2694062436007432</v>
      </c>
      <c r="AN39" s="86">
        <f t="shared" si="7"/>
        <v>4.4683900496964783</v>
      </c>
      <c r="AO39" s="86">
        <f t="shared" si="7"/>
        <v>4.1845247521434814</v>
      </c>
      <c r="AP39" s="86"/>
    </row>
    <row r="40" spans="1:42" ht="14.1" customHeight="1">
      <c r="A40" s="74" t="s">
        <v>38</v>
      </c>
      <c r="B40" s="30"/>
      <c r="C40" s="30"/>
      <c r="D40" s="30">
        <v>12.058086736251747</v>
      </c>
      <c r="E40" s="30">
        <v>12.447953667663432</v>
      </c>
      <c r="F40" s="30">
        <v>11.550010271199557</v>
      </c>
      <c r="G40" s="30">
        <v>12.461346704005525</v>
      </c>
      <c r="H40" s="30">
        <v>16.432320096693026</v>
      </c>
      <c r="I40" s="30">
        <v>18.551581834472444</v>
      </c>
      <c r="J40" s="30">
        <v>14.633705084254874</v>
      </c>
      <c r="K40" s="30">
        <v>10.347244528419596</v>
      </c>
      <c r="L40" s="87">
        <v>8.4477027625941794</v>
      </c>
      <c r="M40" s="178">
        <v>8.1772140199020509</v>
      </c>
      <c r="N40" s="178">
        <v>9.1054579504570778</v>
      </c>
      <c r="O40" s="178">
        <v>10.931574158883425</v>
      </c>
      <c r="P40" s="191">
        <v>10.945842006236877</v>
      </c>
      <c r="Q40" s="211">
        <v>9.6456048878434295</v>
      </c>
      <c r="R40" s="211">
        <v>11.345063697890442</v>
      </c>
      <c r="S40" s="211">
        <v>11.611546621460775</v>
      </c>
      <c r="T40" s="211">
        <v>11.655680486205972</v>
      </c>
      <c r="U40" s="211">
        <v>10.347133718009612</v>
      </c>
      <c r="V40" s="211">
        <v>10.577668479581142</v>
      </c>
      <c r="W40" s="211">
        <v>9.5486346375985853</v>
      </c>
      <c r="X40" s="211">
        <v>13.396824261786231</v>
      </c>
      <c r="Y40" s="211">
        <v>12.96934517546258</v>
      </c>
      <c r="Z40" s="167" t="s">
        <v>183</v>
      </c>
      <c r="AB40" s="83">
        <f t="shared" si="8"/>
        <v>2.572664414857964</v>
      </c>
      <c r="AC40" s="83">
        <f t="shared" si="0"/>
        <v>2.4170914607566827</v>
      </c>
      <c r="AD40" s="83">
        <f t="shared" si="1"/>
        <v>2.6899277854516841</v>
      </c>
      <c r="AE40" s="83">
        <f t="shared" si="2"/>
        <v>2.7647381510146332</v>
      </c>
      <c r="AF40" s="203">
        <f t="shared" si="3"/>
        <v>2.8130716122116484</v>
      </c>
      <c r="AG40" s="203">
        <f t="shared" si="4"/>
        <v>2.8904265632986497</v>
      </c>
      <c r="AH40" s="83">
        <f t="shared" si="5"/>
        <v>2.1782106674662876</v>
      </c>
      <c r="AI40" s="83">
        <f t="shared" si="6"/>
        <v>1.3744507419510059</v>
      </c>
      <c r="AJ40" s="83">
        <f t="shared" si="7"/>
        <v>1.1018385654321583</v>
      </c>
      <c r="AK40" s="83">
        <f t="shared" si="7"/>
        <v>1.1018297005993598</v>
      </c>
      <c r="AL40" s="83">
        <f t="shared" si="7"/>
        <v>0.89234076687523023</v>
      </c>
      <c r="AM40" s="83">
        <f t="shared" si="7"/>
        <v>0.72777029275164651</v>
      </c>
      <c r="AN40" s="83">
        <f t="shared" si="7"/>
        <v>0.80137717702896472</v>
      </c>
      <c r="AO40" s="83">
        <f t="shared" si="7"/>
        <v>0.99135765135363541</v>
      </c>
      <c r="AP40" s="86"/>
    </row>
    <row r="41" spans="1:42" ht="14.1" customHeight="1">
      <c r="A41" s="75" t="s">
        <v>66</v>
      </c>
      <c r="B41" s="28"/>
      <c r="C41" s="28"/>
      <c r="D41" s="28">
        <v>11.59549487202564</v>
      </c>
      <c r="E41" s="28">
        <v>10.065537115286032</v>
      </c>
      <c r="F41" s="28">
        <v>13.095788714302985</v>
      </c>
      <c r="G41" s="28">
        <v>8.9523409390635749</v>
      </c>
      <c r="H41" s="28">
        <v>9.4923318241900851</v>
      </c>
      <c r="I41" s="28">
        <v>11.111105168869969</v>
      </c>
      <c r="J41" s="28">
        <v>11.516158842619182</v>
      </c>
      <c r="K41" s="28">
        <v>11.808833624250623</v>
      </c>
      <c r="L41" s="31">
        <v>11.629398204938701</v>
      </c>
      <c r="M41" s="137">
        <v>9.4732026002145844</v>
      </c>
      <c r="N41" s="137">
        <v>11.42806653985579</v>
      </c>
      <c r="O41" s="137">
        <v>9.1482868713515053</v>
      </c>
      <c r="P41" s="192">
        <v>8.0436354358032585</v>
      </c>
      <c r="Q41" s="212">
        <v>7.5607808491022359</v>
      </c>
      <c r="R41" s="212">
        <v>8.6586095227769917</v>
      </c>
      <c r="S41" s="212">
        <v>7.4247944434223143</v>
      </c>
      <c r="T41" s="212">
        <v>8.8347655025117682</v>
      </c>
      <c r="U41" s="212">
        <v>9.5426324499784236</v>
      </c>
      <c r="V41" s="212">
        <v>5.2220008344872069</v>
      </c>
      <c r="W41" s="212">
        <v>10.938098018289867</v>
      </c>
      <c r="X41" s="212">
        <v>7.9083416847306163</v>
      </c>
      <c r="Y41" s="212">
        <v>13.243583524701707</v>
      </c>
      <c r="Z41" s="168" t="s">
        <v>184</v>
      </c>
      <c r="AB41" s="86">
        <f t="shared" si="8"/>
        <v>1.0916501335076851</v>
      </c>
      <c r="AC41" s="86">
        <f t="shared" si="0"/>
        <v>1.1025328567100545</v>
      </c>
      <c r="AD41" s="86">
        <f t="shared" si="1"/>
        <v>1.0891385901364672</v>
      </c>
      <c r="AE41" s="86">
        <f t="shared" si="2"/>
        <v>1.19920861940861</v>
      </c>
      <c r="AF41" s="204">
        <f t="shared" si="3"/>
        <v>1.2383764709911256</v>
      </c>
      <c r="AG41" s="204">
        <f t="shared" si="4"/>
        <v>1.3775324799872597</v>
      </c>
      <c r="AH41" s="86">
        <f t="shared" si="5"/>
        <v>1.460904710128569</v>
      </c>
      <c r="AI41" s="86">
        <f t="shared" si="6"/>
        <v>1.541150087586044</v>
      </c>
      <c r="AJ41" s="86">
        <f t="shared" si="7"/>
        <v>1.3470703063137182</v>
      </c>
      <c r="AK41" s="86">
        <f t="shared" si="7"/>
        <v>1.075126165401054</v>
      </c>
      <c r="AL41" s="86">
        <f t="shared" si="7"/>
        <v>1.1766996913973231</v>
      </c>
      <c r="AM41" s="86">
        <f t="shared" si="7"/>
        <v>1.2982028296395347</v>
      </c>
      <c r="AN41" s="86">
        <f t="shared" si="7"/>
        <v>1.0962839117362926</v>
      </c>
      <c r="AO41" s="86">
        <f t="shared" si="7"/>
        <v>1.5216365178320017</v>
      </c>
      <c r="AP41" s="86"/>
    </row>
    <row r="42" spans="1:42" ht="14.1" customHeight="1">
      <c r="A42" s="74" t="s">
        <v>51</v>
      </c>
      <c r="B42" s="30"/>
      <c r="C42" s="30"/>
      <c r="D42" s="30">
        <v>2.5900071383648262</v>
      </c>
      <c r="E42" s="30">
        <v>3.7321919538578143</v>
      </c>
      <c r="F42" s="30">
        <v>3.7583862696262784</v>
      </c>
      <c r="G42" s="30">
        <v>4.6499368718754202</v>
      </c>
      <c r="H42" s="30">
        <v>3.7009341257695754</v>
      </c>
      <c r="I42" s="30">
        <v>4.2943848275416476</v>
      </c>
      <c r="J42" s="30">
        <v>3.0613715073425656</v>
      </c>
      <c r="K42" s="30">
        <v>7.1531552954839235</v>
      </c>
      <c r="L42" s="87">
        <v>6.4323021138673457</v>
      </c>
      <c r="M42" s="178">
        <v>5.2968921881652733</v>
      </c>
      <c r="N42" s="178">
        <v>4.2306885554807421</v>
      </c>
      <c r="O42" s="178">
        <v>5.7386878666889523</v>
      </c>
      <c r="P42" s="191">
        <v>3.4000082035469807</v>
      </c>
      <c r="Q42" s="211">
        <v>3.4088458672851001</v>
      </c>
      <c r="R42" s="211">
        <v>4.0934258941256587</v>
      </c>
      <c r="S42" s="211">
        <v>1.749207829229017</v>
      </c>
      <c r="T42" s="211">
        <v>0.65230180105897018</v>
      </c>
      <c r="U42" s="211"/>
      <c r="V42" s="211"/>
      <c r="W42" s="211"/>
      <c r="X42" s="211"/>
      <c r="Y42" s="211"/>
      <c r="Z42" s="167" t="s">
        <v>185</v>
      </c>
      <c r="AB42" s="83">
        <f t="shared" si="8"/>
        <v>1.1104739173037439</v>
      </c>
      <c r="AC42" s="83">
        <f t="shared" si="0"/>
        <v>1.1328923105268189</v>
      </c>
      <c r="AD42" s="83">
        <f t="shared" si="1"/>
        <v>1.0016377971575454</v>
      </c>
      <c r="AE42" s="83">
        <f t="shared" si="2"/>
        <v>1.0588683230937608</v>
      </c>
      <c r="AF42" s="203">
        <f t="shared" si="3"/>
        <v>1.0875385683801049</v>
      </c>
      <c r="AG42" s="203">
        <f t="shared" si="4"/>
        <v>1.1868258487473304</v>
      </c>
      <c r="AH42" s="83">
        <f t="shared" si="5"/>
        <v>1.1554265072788439</v>
      </c>
      <c r="AI42" s="83">
        <f t="shared" si="6"/>
        <v>1.3590406671438542</v>
      </c>
      <c r="AJ42" s="83">
        <f t="shared" si="7"/>
        <v>1.5547936424440509</v>
      </c>
      <c r="AK42" s="83">
        <f t="shared" si="7"/>
        <v>1.410275752289174</v>
      </c>
      <c r="AL42" s="83">
        <f t="shared" si="7"/>
        <v>1.2686663504175697</v>
      </c>
      <c r="AM42" s="83">
        <f t="shared" si="7"/>
        <v>1.2137046784822416</v>
      </c>
      <c r="AN42" s="83">
        <f t="shared" si="7"/>
        <v>1.3153276190078576</v>
      </c>
      <c r="AO42" s="83">
        <f t="shared" si="7"/>
        <v>1.1680024831241214</v>
      </c>
      <c r="AP42" s="86"/>
    </row>
    <row r="43" spans="1:42" ht="14.1" customHeight="1">
      <c r="A43" s="75" t="s">
        <v>52</v>
      </c>
      <c r="B43" s="28"/>
      <c r="C43" s="28"/>
      <c r="D43" s="28">
        <v>6.3847176274971593</v>
      </c>
      <c r="E43" s="28">
        <v>3.0642592774339583</v>
      </c>
      <c r="F43" s="28">
        <v>9.4158725118954791</v>
      </c>
      <c r="G43" s="28">
        <v>7.6956263965968095</v>
      </c>
      <c r="H43" s="28">
        <v>9.0960412683003948</v>
      </c>
      <c r="I43" s="28">
        <v>6.7847396865036798</v>
      </c>
      <c r="J43" s="28">
        <v>6.7203528801192114</v>
      </c>
      <c r="K43" s="28">
        <v>12.671584597277308</v>
      </c>
      <c r="L43" s="31">
        <v>12.029742880491151</v>
      </c>
      <c r="M43" s="137">
        <v>7.9681393306760562</v>
      </c>
      <c r="N43" s="137">
        <v>8.0745697587350929</v>
      </c>
      <c r="O43" s="137">
        <v>9.2102881276992363</v>
      </c>
      <c r="P43" s="192">
        <v>8.527001745776337</v>
      </c>
      <c r="Q43" s="212">
        <v>7.6093185444508302</v>
      </c>
      <c r="R43" s="212">
        <v>10.768051894322102</v>
      </c>
      <c r="S43" s="212">
        <v>-0.28710779230429262</v>
      </c>
      <c r="T43" s="212">
        <v>13.765818930146875</v>
      </c>
      <c r="U43" s="212">
        <v>11.624548130143625</v>
      </c>
      <c r="V43" s="212">
        <v>11.279493564935747</v>
      </c>
      <c r="W43" s="212">
        <v>9.1859086031965056</v>
      </c>
      <c r="X43" s="212">
        <v>13.393452714498915</v>
      </c>
      <c r="Y43" s="212">
        <v>10.306184378550686</v>
      </c>
      <c r="Z43" s="168" t="s">
        <v>186</v>
      </c>
      <c r="AB43" s="86">
        <f t="shared" si="8"/>
        <v>2.3685328771638341</v>
      </c>
      <c r="AC43" s="86">
        <f t="shared" si="0"/>
        <v>2.0961621350495703</v>
      </c>
      <c r="AD43" s="86">
        <f t="shared" si="1"/>
        <v>1.9609739645505353</v>
      </c>
      <c r="AE43" s="86">
        <f t="shared" si="2"/>
        <v>1.5180101333032721</v>
      </c>
      <c r="AF43" s="204">
        <f t="shared" si="3"/>
        <v>1.4992844409795956</v>
      </c>
      <c r="AG43" s="204">
        <f t="shared" si="4"/>
        <v>1.506189069151274</v>
      </c>
      <c r="AH43" s="86">
        <f t="shared" si="5"/>
        <v>1.7068303442738793</v>
      </c>
      <c r="AI43" s="86">
        <f t="shared" si="6"/>
        <v>2.3121396523889239</v>
      </c>
      <c r="AJ43" s="86">
        <f t="shared" si="7"/>
        <v>2.6553564842602646</v>
      </c>
      <c r="AK43" s="86">
        <f t="shared" si="7"/>
        <v>2.5506528375468962</v>
      </c>
      <c r="AL43" s="86">
        <f t="shared" si="7"/>
        <v>2.475627905991356</v>
      </c>
      <c r="AM43" s="86">
        <f t="shared" si="7"/>
        <v>2.3958748692365712</v>
      </c>
      <c r="AN43" s="86">
        <f t="shared" si="7"/>
        <v>2.6585956005228644</v>
      </c>
      <c r="AO43" s="86">
        <f t="shared" si="7"/>
        <v>2.6867894368735099</v>
      </c>
      <c r="AP43" s="86"/>
    </row>
    <row r="44" spans="1:42" ht="14.1" customHeight="1">
      <c r="A44" s="74" t="s">
        <v>39</v>
      </c>
      <c r="B44" s="30"/>
      <c r="C44" s="30"/>
      <c r="D44" s="30">
        <v>19.075383611686981</v>
      </c>
      <c r="E44" s="30">
        <v>13.249880812160347</v>
      </c>
      <c r="F44" s="30">
        <v>9.5352040555258135</v>
      </c>
      <c r="G44" s="30">
        <v>8.1384107620856927</v>
      </c>
      <c r="H44" s="30">
        <v>8.8025161339951268</v>
      </c>
      <c r="I44" s="30">
        <v>9.6809429386450372</v>
      </c>
      <c r="J44" s="30">
        <v>11.549911647128802</v>
      </c>
      <c r="K44" s="30">
        <v>5.7890187383100304</v>
      </c>
      <c r="L44" s="87">
        <v>8.3484402436646654</v>
      </c>
      <c r="M44" s="178">
        <v>7.5843852588208254</v>
      </c>
      <c r="N44" s="178">
        <v>8.3006051418572238</v>
      </c>
      <c r="O44" s="178">
        <v>7.487362731711757</v>
      </c>
      <c r="P44" s="191">
        <v>8.2932161215025086</v>
      </c>
      <c r="Q44" s="211">
        <v>7.6021099010118682</v>
      </c>
      <c r="R44" s="211">
        <v>8.8695829255612431</v>
      </c>
      <c r="S44" s="211">
        <v>12.944308578546277</v>
      </c>
      <c r="T44" s="211">
        <v>10.710047291719009</v>
      </c>
      <c r="U44" s="211">
        <v>9.5117312718075073</v>
      </c>
      <c r="V44" s="211">
        <v>13.703237237433685</v>
      </c>
      <c r="W44" s="211">
        <v>8.8678630815202339</v>
      </c>
      <c r="X44" s="211">
        <v>9.6408014700592446</v>
      </c>
      <c r="Y44" s="211">
        <v>9.5546153593294658</v>
      </c>
      <c r="Z44" s="167" t="s">
        <v>187</v>
      </c>
      <c r="AB44" s="83">
        <f t="shared" si="8"/>
        <v>1.6171941969255605</v>
      </c>
      <c r="AC44" s="83">
        <f t="shared" si="0"/>
        <v>2.6697895620738263</v>
      </c>
      <c r="AD44" s="83">
        <f t="shared" si="1"/>
        <v>1.5248426321165149</v>
      </c>
      <c r="AE44" s="83">
        <f t="shared" si="2"/>
        <v>1.0963711429193581</v>
      </c>
      <c r="AF44" s="203">
        <f t="shared" si="3"/>
        <v>0.9681855608904929</v>
      </c>
      <c r="AG44" s="203">
        <f t="shared" si="4"/>
        <v>1.0012814841548989</v>
      </c>
      <c r="AH44" s="83">
        <f t="shared" si="5"/>
        <v>1.0097529633741791</v>
      </c>
      <c r="AI44" s="83">
        <f t="shared" si="6"/>
        <v>1.4666241529603525</v>
      </c>
      <c r="AJ44" s="83">
        <f t="shared" si="7"/>
        <v>1.3490431432029817</v>
      </c>
      <c r="AK44" s="83">
        <f t="shared" si="7"/>
        <v>1.2541100604423854</v>
      </c>
      <c r="AL44" s="83">
        <f t="shared" si="7"/>
        <v>1.7733379591035436</v>
      </c>
      <c r="AM44" s="83">
        <f t="shared" si="7"/>
        <v>1.6941147645795158</v>
      </c>
      <c r="AN44" s="83">
        <f t="shared" si="7"/>
        <v>1.6137029848873947</v>
      </c>
      <c r="AO44" s="83">
        <f t="shared" si="7"/>
        <v>1.4896678272303316</v>
      </c>
      <c r="AP44" s="86"/>
    </row>
    <row r="45" spans="1:42" s="69" customFormat="1" ht="14.1" customHeight="1">
      <c r="A45" s="80" t="s">
        <v>24</v>
      </c>
      <c r="B45" s="81"/>
      <c r="C45" s="81"/>
      <c r="D45" s="78">
        <f t="shared" ref="D45:S45" si="9">MIN(D24:D44)</f>
        <v>-0.13916920570150385</v>
      </c>
      <c r="E45" s="78">
        <f t="shared" si="9"/>
        <v>1.8133051240749376</v>
      </c>
      <c r="F45" s="78">
        <f t="shared" si="9"/>
        <v>-1.188852607284586</v>
      </c>
      <c r="G45" s="78">
        <f t="shared" si="9"/>
        <v>-0.12508020958291879</v>
      </c>
      <c r="H45" s="78">
        <f t="shared" si="9"/>
        <v>1.0866812672199917</v>
      </c>
      <c r="I45" s="78">
        <f t="shared" si="9"/>
        <v>-1.1801026889783977</v>
      </c>
      <c r="J45" s="79">
        <f t="shared" si="9"/>
        <v>3.0613715073425656</v>
      </c>
      <c r="K45" s="78">
        <f t="shared" si="9"/>
        <v>3.1546628771334912</v>
      </c>
      <c r="L45" s="79">
        <f t="shared" si="9"/>
        <v>1.6770181755662767</v>
      </c>
      <c r="M45" s="79">
        <f t="shared" si="9"/>
        <v>2.4143722239897705</v>
      </c>
      <c r="N45" s="79">
        <f t="shared" si="9"/>
        <v>-1.7022400416491195</v>
      </c>
      <c r="O45" s="79">
        <f t="shared" si="9"/>
        <v>-2.7059414764753562</v>
      </c>
      <c r="P45" s="197">
        <f t="shared" si="9"/>
        <v>-2.6057953603597657</v>
      </c>
      <c r="Q45" s="213">
        <f t="shared" si="9"/>
        <v>3.2502813321972024</v>
      </c>
      <c r="R45" s="213">
        <f t="shared" si="9"/>
        <v>3.7058748975882385</v>
      </c>
      <c r="S45" s="213">
        <f t="shared" si="9"/>
        <v>-0.28710779230429262</v>
      </c>
      <c r="T45" s="213">
        <f>MIN(T24:T44)</f>
        <v>-3.1250165832363961</v>
      </c>
      <c r="U45" s="213">
        <f>MIN(U24:U44)</f>
        <v>2.0924394558321016</v>
      </c>
      <c r="V45" s="213">
        <f t="shared" ref="V45:W45" si="10">MIN(V24:V44)</f>
        <v>5.1546293107582954</v>
      </c>
      <c r="W45" s="213">
        <f t="shared" si="10"/>
        <v>0.27124730215085041</v>
      </c>
      <c r="X45" s="213">
        <f t="shared" ref="X45:Y45" si="11">MIN(X24:X44)</f>
        <v>0.40424361393241964</v>
      </c>
      <c r="Y45" s="213">
        <f t="shared" si="11"/>
        <v>2.3136970301462405</v>
      </c>
      <c r="Z45" s="169" t="s">
        <v>24</v>
      </c>
      <c r="AB45" s="84">
        <f t="shared" si="8"/>
        <v>1.4015404494762906</v>
      </c>
      <c r="AC45" s="84">
        <f t="shared" si="0"/>
        <v>1.3725774594118514</v>
      </c>
      <c r="AD45" s="84">
        <f t="shared" si="1"/>
        <v>1.5601459597255651</v>
      </c>
      <c r="AE45" s="84">
        <f t="shared" si="2"/>
        <v>1.8296323075222474</v>
      </c>
      <c r="AF45" s="206">
        <f t="shared" si="3"/>
        <v>1.9713265828297655</v>
      </c>
      <c r="AG45" s="206">
        <f t="shared" si="4"/>
        <v>2.1548405387714604</v>
      </c>
      <c r="AH45" s="217">
        <f t="shared" si="5"/>
        <v>2.3643760292009199</v>
      </c>
      <c r="AI45" s="217">
        <f t="shared" si="6"/>
        <v>2.2572166416000274</v>
      </c>
      <c r="AJ45" s="217">
        <f t="shared" si="7"/>
        <v>2.4628310760499912</v>
      </c>
      <c r="AK45" s="217">
        <f t="shared" si="7"/>
        <v>2.356608733919852</v>
      </c>
      <c r="AL45" s="217">
        <f t="shared" si="7"/>
        <v>2.7043698474390538</v>
      </c>
      <c r="AM45" s="217">
        <f t="shared" si="7"/>
        <v>2.516775315715027</v>
      </c>
      <c r="AN45" s="217">
        <f t="shared" si="7"/>
        <v>2.348256623268504</v>
      </c>
      <c r="AO45" s="217">
        <f t="shared" si="7"/>
        <v>2.1859350846339267</v>
      </c>
      <c r="AP45" s="86"/>
    </row>
    <row r="46" spans="1:42" s="128" customFormat="1" ht="14.1" customHeight="1">
      <c r="A46" s="159" t="s">
        <v>25</v>
      </c>
      <c r="B46" s="160"/>
      <c r="C46" s="160"/>
      <c r="D46" s="126">
        <f t="shared" ref="D46:Q46" si="12">MAX(D24:D44)</f>
        <v>19.075383611686981</v>
      </c>
      <c r="E46" s="126">
        <f t="shared" si="12"/>
        <v>19.249351140460899</v>
      </c>
      <c r="F46" s="126">
        <f t="shared" si="12"/>
        <v>13.822168360084062</v>
      </c>
      <c r="G46" s="126">
        <f t="shared" si="12"/>
        <v>12.461346704005525</v>
      </c>
      <c r="H46" s="126">
        <f t="shared" si="12"/>
        <v>16.432320096693026</v>
      </c>
      <c r="I46" s="126">
        <f t="shared" si="12"/>
        <v>18.551581834472444</v>
      </c>
      <c r="J46" s="127">
        <f t="shared" si="12"/>
        <v>16.661362039442569</v>
      </c>
      <c r="K46" s="126">
        <f t="shared" si="12"/>
        <v>18.831683097226033</v>
      </c>
      <c r="L46" s="127">
        <f t="shared" si="12"/>
        <v>19.98000084683315</v>
      </c>
      <c r="M46" s="127">
        <f t="shared" si="12"/>
        <v>13.339646223538784</v>
      </c>
      <c r="N46" s="127">
        <f t="shared" si="12"/>
        <v>11.42806653985579</v>
      </c>
      <c r="O46" s="127">
        <f t="shared" si="12"/>
        <v>10.931574158883425</v>
      </c>
      <c r="P46" s="198">
        <f t="shared" si="12"/>
        <v>10.945842006236877</v>
      </c>
      <c r="Q46" s="214">
        <f t="shared" si="12"/>
        <v>13.716120318031788</v>
      </c>
      <c r="R46" s="214">
        <f t="shared" ref="R46:U46" si="13">MAX(R24:R44)</f>
        <v>18.35927279193243</v>
      </c>
      <c r="S46" s="214">
        <f t="shared" si="13"/>
        <v>17.600565087298786</v>
      </c>
      <c r="T46" s="214">
        <f t="shared" si="13"/>
        <v>17.000580355606644</v>
      </c>
      <c r="U46" s="214">
        <f t="shared" si="13"/>
        <v>19.295189415258871</v>
      </c>
      <c r="V46" s="214">
        <f t="shared" ref="V46:W46" si="14">MAX(V24:V44)</f>
        <v>22.096007276115586</v>
      </c>
      <c r="W46" s="214">
        <f t="shared" si="14"/>
        <v>14.01036298936523</v>
      </c>
      <c r="X46" s="214">
        <f t="shared" ref="X46:Y46" si="15">MAX(X24:X44)</f>
        <v>14.932352214601776</v>
      </c>
      <c r="Y46" s="214">
        <f t="shared" si="15"/>
        <v>20.793212668573986</v>
      </c>
      <c r="Z46" s="170" t="s">
        <v>25</v>
      </c>
      <c r="AB46" s="129">
        <f t="shared" si="8"/>
        <v>2.1544274648459183</v>
      </c>
      <c r="AC46" s="129">
        <f t="shared" si="0"/>
        <v>2.2971157106915543</v>
      </c>
      <c r="AD46" s="129">
        <f t="shared" si="1"/>
        <v>2.6503565851121507</v>
      </c>
      <c r="AE46" s="129">
        <f t="shared" si="2"/>
        <v>2.847414592829963</v>
      </c>
      <c r="AF46" s="206">
        <f t="shared" si="3"/>
        <v>3.135047228214682</v>
      </c>
      <c r="AG46" s="206">
        <f t="shared" si="4"/>
        <v>3.0095698668120558</v>
      </c>
      <c r="AH46" s="217">
        <f t="shared" si="5"/>
        <v>3.2022651363359964</v>
      </c>
      <c r="AI46" s="217">
        <f t="shared" si="6"/>
        <v>3.1071634616186308</v>
      </c>
      <c r="AJ46" s="217">
        <f t="shared" si="7"/>
        <v>3.1410852932350379</v>
      </c>
      <c r="AK46" s="217">
        <f t="shared" si="7"/>
        <v>3.1874359250383213</v>
      </c>
      <c r="AL46" s="217">
        <f t="shared" si="7"/>
        <v>3.3990365679665659</v>
      </c>
      <c r="AM46" s="217">
        <f t="shared" si="7"/>
        <v>3.331964891383921</v>
      </c>
      <c r="AN46" s="217">
        <f t="shared" si="7"/>
        <v>2.9815363239093222</v>
      </c>
      <c r="AO46" s="217">
        <f t="shared" si="7"/>
        <v>2.7790249041946242</v>
      </c>
      <c r="AP46" s="136"/>
    </row>
    <row r="47" spans="1:42" s="70" customFormat="1" ht="14.1" customHeight="1">
      <c r="A47" s="125" t="s">
        <v>163</v>
      </c>
      <c r="B47" s="160"/>
      <c r="C47" s="160"/>
      <c r="D47" s="126">
        <f t="shared" ref="D47:Q47" si="16">MEDIAN(D24:D44)</f>
        <v>7.1284091983465805</v>
      </c>
      <c r="E47" s="126">
        <f t="shared" si="16"/>
        <v>6.8199825826636973</v>
      </c>
      <c r="F47" s="126">
        <f t="shared" si="16"/>
        <v>8.0826278683793458</v>
      </c>
      <c r="G47" s="126">
        <f t="shared" si="16"/>
        <v>6.7978502782007286</v>
      </c>
      <c r="H47" s="126">
        <f t="shared" si="16"/>
        <v>6.0851429977624623</v>
      </c>
      <c r="I47" s="126">
        <f t="shared" si="16"/>
        <v>7.7755593987271778</v>
      </c>
      <c r="J47" s="127">
        <f t="shared" si="16"/>
        <v>8.6313009389194502</v>
      </c>
      <c r="K47" s="126">
        <f t="shared" si="16"/>
        <v>7.7540800405061301</v>
      </c>
      <c r="L47" s="127">
        <f t="shared" si="16"/>
        <v>8.3484402436646654</v>
      </c>
      <c r="M47" s="127">
        <f t="shared" si="16"/>
        <v>7.6095707469695126</v>
      </c>
      <c r="N47" s="127">
        <f t="shared" si="16"/>
        <v>7.9924540131508985</v>
      </c>
      <c r="O47" s="127">
        <f t="shared" si="16"/>
        <v>6.7897238558673756</v>
      </c>
      <c r="P47" s="198">
        <f t="shared" si="16"/>
        <v>7.240633928544411</v>
      </c>
      <c r="Q47" s="214">
        <f t="shared" si="16"/>
        <v>7.5607808491022359</v>
      </c>
      <c r="R47" s="214">
        <f t="shared" ref="R47:U47" si="17">MEDIAN(R24:R44)</f>
        <v>8.1697166481105565</v>
      </c>
      <c r="S47" s="214">
        <f t="shared" si="17"/>
        <v>7.608979022644248</v>
      </c>
      <c r="T47" s="214">
        <f t="shared" si="17"/>
        <v>8.34557101757248</v>
      </c>
      <c r="U47" s="214">
        <f t="shared" si="17"/>
        <v>8.6861693992920443</v>
      </c>
      <c r="V47" s="214">
        <f t="shared" ref="V47:W47" si="18">MEDIAN(V24:V44)</f>
        <v>8.5116364604769572</v>
      </c>
      <c r="W47" s="214">
        <f t="shared" si="18"/>
        <v>8.7459705071075575</v>
      </c>
      <c r="X47" s="214">
        <f t="shared" ref="X47:Y47" si="19">MEDIAN(X24:X44)</f>
        <v>7.9884810919593114</v>
      </c>
      <c r="Y47" s="214">
        <f t="shared" si="19"/>
        <v>10.388016573308274</v>
      </c>
      <c r="Z47" s="170" t="s">
        <v>163</v>
      </c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86"/>
    </row>
    <row r="48" spans="1:42" s="70" customFormat="1" ht="14.1" customHeight="1">
      <c r="A48" s="125" t="s">
        <v>164</v>
      </c>
      <c r="B48" s="160"/>
      <c r="C48" s="160"/>
      <c r="D48" s="126">
        <f t="shared" ref="D48:Q48" si="20">AVERAGE(D24:D44)</f>
        <v>8.3237955764288909</v>
      </c>
      <c r="E48" s="126">
        <f t="shared" si="20"/>
        <v>8.6566591679540821</v>
      </c>
      <c r="F48" s="126">
        <f t="shared" si="20"/>
        <v>6.7068023400633523</v>
      </c>
      <c r="G48" s="126">
        <f t="shared" si="20"/>
        <v>6.6039384175597471</v>
      </c>
      <c r="H48" s="126">
        <f t="shared" si="20"/>
        <v>6.8823074656307233</v>
      </c>
      <c r="I48" s="126">
        <f t="shared" si="20"/>
        <v>8.0958333914650176</v>
      </c>
      <c r="J48" s="127">
        <f t="shared" si="20"/>
        <v>9.3869788776448377</v>
      </c>
      <c r="K48" s="126">
        <f t="shared" si="20"/>
        <v>8.7564699595982312</v>
      </c>
      <c r="L48" s="127">
        <f t="shared" si="20"/>
        <v>8.6754497415879168</v>
      </c>
      <c r="M48" s="127">
        <f t="shared" si="20"/>
        <v>7.4163350064009341</v>
      </c>
      <c r="N48" s="127">
        <f t="shared" si="20"/>
        <v>7.1568687343090573</v>
      </c>
      <c r="O48" s="127">
        <f t="shared" si="20"/>
        <v>5.6197271276292868</v>
      </c>
      <c r="P48" s="198">
        <f t="shared" si="20"/>
        <v>6.5749682774759224</v>
      </c>
      <c r="Q48" s="214">
        <f t="shared" si="20"/>
        <v>7.3747868603841225</v>
      </c>
      <c r="R48" s="214">
        <f t="shared" ref="R48:U48" si="21">AVERAGE(R24:R44)</f>
        <v>8.766780402587683</v>
      </c>
      <c r="S48" s="214">
        <f t="shared" si="21"/>
        <v>7.7911820558726594</v>
      </c>
      <c r="T48" s="214">
        <f t="shared" si="21"/>
        <v>8.4618664749328332</v>
      </c>
      <c r="U48" s="214">
        <f t="shared" si="21"/>
        <v>9.1058856082832946</v>
      </c>
      <c r="V48" s="214">
        <f t="shared" ref="V48:W48" si="22">AVERAGE(V24:V44)</f>
        <v>9.528298132994955</v>
      </c>
      <c r="W48" s="214">
        <f t="shared" si="22"/>
        <v>7.3950743867760638</v>
      </c>
      <c r="X48" s="214">
        <f t="shared" ref="X48:Y48" si="23">AVERAGE(X24:X44)</f>
        <v>8.4095912263242738</v>
      </c>
      <c r="Y48" s="214">
        <f t="shared" si="23"/>
        <v>10.494105457322563</v>
      </c>
      <c r="Z48" s="170" t="s">
        <v>164</v>
      </c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86"/>
    </row>
    <row r="49" spans="1:26" ht="14.1" customHeight="1">
      <c r="A49" s="34"/>
      <c r="B49" s="31"/>
      <c r="C49" s="31"/>
      <c r="D49" s="31"/>
      <c r="E49" s="31"/>
      <c r="F49" s="31"/>
      <c r="G49" s="31"/>
      <c r="Z49" s="171" t="s">
        <v>0</v>
      </c>
    </row>
    <row r="50" spans="1:26" ht="14.1" customHeight="1">
      <c r="A50" s="1" t="str">
        <f>+$A$1</f>
        <v>K11/I11</v>
      </c>
      <c r="B50" s="2" t="str">
        <f>+$B$1</f>
        <v>Comparatif des finances cantonales et communales</v>
      </c>
      <c r="C50" s="3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45190.410039351853</v>
      </c>
    </row>
    <row r="51" spans="1:26" ht="14.1" customHeight="1">
      <c r="A51" s="292" t="str">
        <f>$A$2</f>
        <v>Selbstfinanzierungsanteil</v>
      </c>
      <c r="B51" s="292"/>
      <c r="C51" s="292"/>
      <c r="D51" s="292"/>
      <c r="E51" s="292"/>
      <c r="F51" s="298"/>
      <c r="G51" s="298"/>
      <c r="H51" s="298"/>
      <c r="I51" s="298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4.1" customHeight="1" thickBot="1">
      <c r="A52" s="293" t="str">
        <f>A$3</f>
        <v>Selbstfinanzierung in % des laufenden Ertrags</v>
      </c>
      <c r="B52" s="293"/>
      <c r="C52" s="293"/>
      <c r="D52" s="293"/>
      <c r="E52" s="293"/>
      <c r="F52" s="293"/>
      <c r="G52" s="293"/>
      <c r="H52" s="243"/>
      <c r="I52" s="243"/>
      <c r="J52" s="24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Gewichtung_Pondération!$E$11</f>
        <v>1</v>
      </c>
    </row>
    <row r="53" spans="1:26" ht="14.1" customHeight="1" thickTop="1">
      <c r="A53" s="292" t="str">
        <f>$A$4</f>
        <v>Taux d'autofinancement</v>
      </c>
      <c r="B53" s="292"/>
      <c r="C53" s="292"/>
      <c r="D53" s="292"/>
      <c r="E53" s="292"/>
      <c r="F53" s="298"/>
      <c r="G53" s="298"/>
      <c r="H53" s="298"/>
      <c r="I53" s="29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26" ht="14.1" customHeight="1" thickBot="1">
      <c r="A54" s="293" t="str">
        <f>+A5</f>
        <v>Autofinancement en % des revenus courants</v>
      </c>
      <c r="B54" s="293"/>
      <c r="C54" s="293"/>
      <c r="D54" s="293"/>
      <c r="E54" s="293"/>
      <c r="F54" s="293"/>
      <c r="G54" s="293"/>
      <c r="H54" s="243"/>
      <c r="I54" s="243"/>
      <c r="J54" s="24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Gewichtung_Pondération!$E$11</f>
        <v>1</v>
      </c>
    </row>
    <row r="55" spans="1:26" ht="14.1" customHeight="1" thickTop="1">
      <c r="A55" s="34"/>
      <c r="B55" s="31"/>
      <c r="C55" s="31"/>
      <c r="D55" s="31"/>
      <c r="E55" s="31"/>
      <c r="F55" s="31"/>
      <c r="G55" s="3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62" t="s">
        <v>81</v>
      </c>
      <c r="M57" s="22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</row>
    <row r="58" spans="1:26" ht="14.1" customHeight="1">
      <c r="A58" s="23"/>
      <c r="B58" s="24"/>
      <c r="C58" s="25"/>
      <c r="D58" s="25"/>
      <c r="E58" s="25"/>
      <c r="F58" s="25"/>
      <c r="G58" s="25"/>
      <c r="I58" s="7"/>
      <c r="K58" s="8"/>
      <c r="L58" s="8"/>
      <c r="M58" s="8"/>
      <c r="N58" s="8"/>
      <c r="O58" s="8"/>
      <c r="P58" s="202"/>
      <c r="Q58" s="8"/>
      <c r="R58" s="8"/>
      <c r="S58" s="8"/>
      <c r="T58" s="8"/>
      <c r="U58" s="8"/>
      <c r="V58" s="8"/>
      <c r="W58" s="8"/>
      <c r="X58" s="8"/>
      <c r="Y58" s="8"/>
      <c r="Z58" s="166"/>
    </row>
    <row r="59" spans="1:26" ht="14.1" customHeight="1">
      <c r="A59" s="74" t="s">
        <v>28</v>
      </c>
      <c r="B59" s="30"/>
      <c r="C59" s="30"/>
      <c r="D59" s="30"/>
      <c r="E59" s="30"/>
      <c r="F59" s="30">
        <f t="shared" ref="F59:U74" si="24">SUM(D24:F24)/3</f>
        <v>6.1530656826004515</v>
      </c>
      <c r="G59" s="30">
        <f t="shared" si="24"/>
        <v>6.1843662734436089</v>
      </c>
      <c r="H59" s="30">
        <f t="shared" si="24"/>
        <v>5.672345513634717</v>
      </c>
      <c r="I59" s="30">
        <f t="shared" si="24"/>
        <v>7.0056288151270136</v>
      </c>
      <c r="J59" s="30">
        <f t="shared" si="24"/>
        <v>8.5217006846531351</v>
      </c>
      <c r="K59" s="30">
        <f t="shared" si="24"/>
        <v>9.4962437733634317</v>
      </c>
      <c r="L59" s="30">
        <f t="shared" si="24"/>
        <v>8.4007954928450221</v>
      </c>
      <c r="M59" s="30">
        <f t="shared" si="24"/>
        <v>7.9596513507175741</v>
      </c>
      <c r="N59" s="87">
        <f t="shared" si="24"/>
        <v>7.4876372831898168</v>
      </c>
      <c r="O59" s="201">
        <f t="shared" si="24"/>
        <v>6.5268032736667578</v>
      </c>
      <c r="P59" s="191">
        <f t="shared" si="24"/>
        <v>5.2933194298414721</v>
      </c>
      <c r="Q59" s="211">
        <f t="shared" si="24"/>
        <v>4.6515001022579172</v>
      </c>
      <c r="R59" s="211">
        <f t="shared" si="24"/>
        <v>5.7266055460301812</v>
      </c>
      <c r="S59" s="211">
        <f t="shared" si="24"/>
        <v>7.0272774617224796</v>
      </c>
      <c r="T59" s="211">
        <f t="shared" si="24"/>
        <v>7.8047293796344261</v>
      </c>
      <c r="U59" s="211">
        <f t="shared" si="24"/>
        <v>11.653198023518572</v>
      </c>
      <c r="V59" s="211">
        <f t="shared" ref="V59:Y79" si="25">SUM(T24:V24)/3</f>
        <v>11.579832308527244</v>
      </c>
      <c r="W59" s="211">
        <f t="shared" si="25"/>
        <v>9.6507002467539937</v>
      </c>
      <c r="X59" s="211">
        <f t="shared" si="25"/>
        <v>4.9561404653476444</v>
      </c>
      <c r="Y59" s="211">
        <f t="shared" si="25"/>
        <v>5.0908712291556819</v>
      </c>
      <c r="Z59" s="167" t="s">
        <v>188</v>
      </c>
    </row>
    <row r="60" spans="1:26" ht="14.1" customHeight="1">
      <c r="A60" s="75" t="s">
        <v>29</v>
      </c>
      <c r="B60" s="28"/>
      <c r="C60" s="28"/>
      <c r="D60" s="28"/>
      <c r="E60" s="28"/>
      <c r="F60" s="28">
        <f t="shared" si="24"/>
        <v>8.2325306794423714</v>
      </c>
      <c r="G60" s="28">
        <f t="shared" si="24"/>
        <v>6.2222284771315737</v>
      </c>
      <c r="H60" s="28">
        <f t="shared" si="24"/>
        <v>4.4622181275754835</v>
      </c>
      <c r="I60" s="28">
        <f t="shared" si="24"/>
        <v>4.5498674026930566</v>
      </c>
      <c r="J60" s="28">
        <f t="shared" si="24"/>
        <v>6.0104215858788592</v>
      </c>
      <c r="K60" s="28">
        <f t="shared" si="24"/>
        <v>6.8849191116995039</v>
      </c>
      <c r="L60" s="28">
        <f t="shared" si="24"/>
        <v>7.985512914571717</v>
      </c>
      <c r="M60" s="28">
        <f t="shared" si="24"/>
        <v>8.1379753037598164</v>
      </c>
      <c r="N60" s="31">
        <f t="shared" si="24"/>
        <v>8.5735790102861724</v>
      </c>
      <c r="O60" s="200">
        <f t="shared" si="24"/>
        <v>6.5073188984366475</v>
      </c>
      <c r="P60" s="192">
        <f t="shared" si="24"/>
        <v>4.903905849659786</v>
      </c>
      <c r="Q60" s="212">
        <f t="shared" si="24"/>
        <v>5.2355861900212437</v>
      </c>
      <c r="R60" s="212">
        <f t="shared" si="24"/>
        <v>8.6499458396393365</v>
      </c>
      <c r="S60" s="212">
        <f t="shared" si="24"/>
        <v>9.4150369135962855</v>
      </c>
      <c r="T60" s="212">
        <f t="shared" si="24"/>
        <v>8.5710432619631316</v>
      </c>
      <c r="U60" s="212">
        <f t="shared" si="24"/>
        <v>6.1790932735098956</v>
      </c>
      <c r="V60" s="212">
        <f t="shared" si="25"/>
        <v>5.5418672680924219</v>
      </c>
      <c r="W60" s="212">
        <f t="shared" si="25"/>
        <v>6.5820803711293046</v>
      </c>
      <c r="X60" s="212">
        <f t="shared" si="25"/>
        <v>7.5513175799081411</v>
      </c>
      <c r="Y60" s="212">
        <f t="shared" si="25"/>
        <v>8.8043544443060711</v>
      </c>
      <c r="Z60" s="168" t="s">
        <v>168</v>
      </c>
    </row>
    <row r="61" spans="1:26" ht="14.1" customHeight="1">
      <c r="A61" s="74" t="s">
        <v>54</v>
      </c>
      <c r="B61" s="30"/>
      <c r="C61" s="30"/>
      <c r="D61" s="30"/>
      <c r="E61" s="30"/>
      <c r="F61" s="30">
        <f t="shared" si="24"/>
        <v>11.10983062818933</v>
      </c>
      <c r="G61" s="30">
        <f t="shared" si="24"/>
        <v>10.69427243617176</v>
      </c>
      <c r="H61" s="30">
        <f t="shared" si="24"/>
        <v>8.0096980441823504</v>
      </c>
      <c r="I61" s="30">
        <f t="shared" si="24"/>
        <v>6.9852977200509656</v>
      </c>
      <c r="J61" s="30">
        <f t="shared" si="24"/>
        <v>6.5472621607114005</v>
      </c>
      <c r="K61" s="30">
        <f t="shared" si="24"/>
        <v>6.4870070046202324</v>
      </c>
      <c r="L61" s="30">
        <f t="shared" si="24"/>
        <v>7.8725796735736884</v>
      </c>
      <c r="M61" s="30">
        <f t="shared" si="24"/>
        <v>6.9090941407095032</v>
      </c>
      <c r="N61" s="87">
        <f t="shared" si="24"/>
        <v>5.748562573046283</v>
      </c>
      <c r="O61" s="201">
        <f t="shared" si="24"/>
        <v>4.0387146689442721</v>
      </c>
      <c r="P61" s="191">
        <f t="shared" si="24"/>
        <v>5.9021998350920626</v>
      </c>
      <c r="Q61" s="211">
        <f t="shared" si="24"/>
        <v>9.050078161930502</v>
      </c>
      <c r="R61" s="211">
        <f t="shared" si="24"/>
        <v>13.7959558219803</v>
      </c>
      <c r="S61" s="211">
        <f t="shared" si="24"/>
        <v>13.451586530160327</v>
      </c>
      <c r="T61" s="211">
        <f t="shared" si="24"/>
        <v>11.661403430007224</v>
      </c>
      <c r="U61" s="211">
        <f t="shared" si="24"/>
        <v>7.3468781018500557</v>
      </c>
      <c r="V61" s="211">
        <f t="shared" si="25"/>
        <v>6.6811939626634684</v>
      </c>
      <c r="W61" s="211">
        <f t="shared" si="25"/>
        <v>4.9525247482798447</v>
      </c>
      <c r="X61" s="211">
        <f t="shared" si="25"/>
        <v>5.2492640990127812</v>
      </c>
      <c r="Y61" s="211">
        <f t="shared" si="25"/>
        <v>5.1590515875247061</v>
      </c>
      <c r="Z61" s="167" t="s">
        <v>169</v>
      </c>
    </row>
    <row r="62" spans="1:26" ht="14.1" customHeight="1">
      <c r="A62" s="75" t="s">
        <v>30</v>
      </c>
      <c r="B62" s="28"/>
      <c r="C62" s="28"/>
      <c r="D62" s="28"/>
      <c r="E62" s="28"/>
      <c r="F62" s="28">
        <f t="shared" si="24"/>
        <v>10.361258774197491</v>
      </c>
      <c r="G62" s="28">
        <f t="shared" si="24"/>
        <v>10.258785590171652</v>
      </c>
      <c r="H62" s="28">
        <f t="shared" si="24"/>
        <v>9.9367840001952832</v>
      </c>
      <c r="I62" s="28">
        <f t="shared" si="24"/>
        <v>10.89442369513651</v>
      </c>
      <c r="J62" s="28">
        <f t="shared" si="24"/>
        <v>13.257741978458844</v>
      </c>
      <c r="K62" s="28">
        <f t="shared" si="24"/>
        <v>14.045526117722671</v>
      </c>
      <c r="L62" s="28">
        <f t="shared" si="24"/>
        <v>11.872191724683645</v>
      </c>
      <c r="M62" s="28">
        <f t="shared" si="24"/>
        <v>8.028089844264386</v>
      </c>
      <c r="N62" s="31">
        <f t="shared" si="24"/>
        <v>5.8406407761396126</v>
      </c>
      <c r="O62" s="200">
        <f t="shared" si="24"/>
        <v>6.2970424041301634</v>
      </c>
      <c r="P62" s="192">
        <f t="shared" si="24"/>
        <v>7.9549381367526282</v>
      </c>
      <c r="Q62" s="212">
        <f t="shared" si="24"/>
        <v>9.6364398395605928</v>
      </c>
      <c r="R62" s="212">
        <f t="shared" si="24"/>
        <v>10.909790530514108</v>
      </c>
      <c r="S62" s="212">
        <f t="shared" si="24"/>
        <v>12.337448808482939</v>
      </c>
      <c r="T62" s="212">
        <f t="shared" si="24"/>
        <v>14.264278711603234</v>
      </c>
      <c r="U62" s="212">
        <f t="shared" si="24"/>
        <v>16.440865873893543</v>
      </c>
      <c r="V62" s="212">
        <f t="shared" si="25"/>
        <v>17.187617166237285</v>
      </c>
      <c r="W62" s="212">
        <f t="shared" si="25"/>
        <v>15.672273551886613</v>
      </c>
      <c r="X62" s="212">
        <f t="shared" si="25"/>
        <v>14.670958011382103</v>
      </c>
      <c r="Y62" s="212">
        <f t="shared" si="25"/>
        <v>13.594315947009804</v>
      </c>
      <c r="Z62" s="168" t="s">
        <v>170</v>
      </c>
    </row>
    <row r="63" spans="1:26" ht="14.1" customHeight="1">
      <c r="A63" s="74" t="s">
        <v>31</v>
      </c>
      <c r="B63" s="30"/>
      <c r="C63" s="30"/>
      <c r="D63" s="30"/>
      <c r="E63" s="30"/>
      <c r="F63" s="30">
        <f t="shared" si="24"/>
        <v>3.8663845523190283</v>
      </c>
      <c r="G63" s="30">
        <f t="shared" si="24"/>
        <v>2.7599246935311275</v>
      </c>
      <c r="H63" s="30">
        <f t="shared" si="24"/>
        <v>2.3608490080311451</v>
      </c>
      <c r="I63" s="30">
        <f t="shared" si="24"/>
        <v>1.7968386119302002</v>
      </c>
      <c r="J63" s="30">
        <f t="shared" si="24"/>
        <v>2.8888846566130275</v>
      </c>
      <c r="K63" s="30">
        <f t="shared" si="24"/>
        <v>2.9191625301090549</v>
      </c>
      <c r="L63" s="30">
        <f t="shared" si="24"/>
        <v>4.7788169224060821</v>
      </c>
      <c r="M63" s="30">
        <f t="shared" si="24"/>
        <v>4.6887498988566625</v>
      </c>
      <c r="N63" s="87">
        <f t="shared" si="24"/>
        <v>6.0031472257927518</v>
      </c>
      <c r="O63" s="201">
        <f t="shared" si="24"/>
        <v>6.8001016817776501</v>
      </c>
      <c r="P63" s="191">
        <f t="shared" si="24"/>
        <v>6.4119579241593927</v>
      </c>
      <c r="Q63" s="211">
        <f t="shared" si="24"/>
        <v>7.2569291826811382</v>
      </c>
      <c r="R63" s="211">
        <f t="shared" si="24"/>
        <v>7.9865611621742731</v>
      </c>
      <c r="S63" s="211">
        <f t="shared" si="24"/>
        <v>8.6652255156769655</v>
      </c>
      <c r="T63" s="211">
        <f t="shared" si="24"/>
        <v>7.9292635693931492</v>
      </c>
      <c r="U63" s="211">
        <f t="shared" si="24"/>
        <v>7.5152105241203211</v>
      </c>
      <c r="V63" s="211">
        <f t="shared" si="25"/>
        <v>7.2771317918281824</v>
      </c>
      <c r="W63" s="211">
        <f t="shared" si="25"/>
        <v>6.9611321543633293</v>
      </c>
      <c r="X63" s="211">
        <f t="shared" si="25"/>
        <v>7.0502502944714083</v>
      </c>
      <c r="Y63" s="211">
        <f t="shared" si="25"/>
        <v>5.6169791070361974</v>
      </c>
      <c r="Z63" s="167" t="s">
        <v>171</v>
      </c>
    </row>
    <row r="64" spans="1:26" ht="14.1" customHeight="1">
      <c r="A64" s="75" t="s">
        <v>48</v>
      </c>
      <c r="B64" s="28"/>
      <c r="C64" s="28"/>
      <c r="D64" s="28"/>
      <c r="E64" s="28"/>
      <c r="F64" s="28">
        <f t="shared" si="24"/>
        <v>4.3917715287958217</v>
      </c>
      <c r="G64" s="28">
        <f t="shared" si="24"/>
        <v>4.4492513048969338</v>
      </c>
      <c r="H64" s="28">
        <f t="shared" si="24"/>
        <v>4.4600808941090762</v>
      </c>
      <c r="I64" s="28">
        <f t="shared" si="24"/>
        <v>4.4625940472776042</v>
      </c>
      <c r="J64" s="28">
        <f t="shared" si="24"/>
        <v>4.6017164271119668</v>
      </c>
      <c r="K64" s="28">
        <f t="shared" si="24"/>
        <v>4.9134223345627985</v>
      </c>
      <c r="L64" s="28">
        <f t="shared" si="24"/>
        <v>4.8955028717842621</v>
      </c>
      <c r="M64" s="28">
        <f t="shared" si="24"/>
        <v>4.092173826418148</v>
      </c>
      <c r="N64" s="31">
        <f t="shared" si="24"/>
        <v>1.7382484497874824</v>
      </c>
      <c r="O64" s="200">
        <f t="shared" si="24"/>
        <v>-0.56894403533328131</v>
      </c>
      <c r="P64" s="192">
        <f t="shared" si="24"/>
        <v>0.76650435321691646</v>
      </c>
      <c r="Q64" s="212">
        <f t="shared" si="24"/>
        <v>3.2066041681334219</v>
      </c>
      <c r="R64" s="212">
        <f t="shared" si="24"/>
        <v>5.2482172301096659</v>
      </c>
      <c r="S64" s="212">
        <f t="shared" si="24"/>
        <v>3.1410293058263683</v>
      </c>
      <c r="T64" s="212">
        <f t="shared" si="24"/>
        <v>0.22667064371410431</v>
      </c>
      <c r="U64" s="212">
        <f t="shared" si="24"/>
        <v>-0.31114117020460802</v>
      </c>
      <c r="V64" s="212">
        <f t="shared" si="25"/>
        <v>1.4298816764224718</v>
      </c>
      <c r="W64" s="212">
        <f t="shared" si="25"/>
        <v>5.4784814708603529</v>
      </c>
      <c r="X64" s="212">
        <f t="shared" si="25"/>
        <v>7.2067768209712355</v>
      </c>
      <c r="Y64" s="212">
        <f t="shared" si="25"/>
        <v>8.9226523581026189</v>
      </c>
      <c r="Z64" s="168" t="s">
        <v>172</v>
      </c>
    </row>
    <row r="65" spans="1:35" ht="14.1" customHeight="1">
      <c r="A65" s="74" t="s">
        <v>49</v>
      </c>
      <c r="B65" s="30"/>
      <c r="C65" s="30"/>
      <c r="D65" s="30"/>
      <c r="E65" s="30"/>
      <c r="F65" s="30">
        <f t="shared" si="24"/>
        <v>9.7988413402775194</v>
      </c>
      <c r="G65" s="30">
        <f t="shared" si="24"/>
        <v>9.0407722414019105</v>
      </c>
      <c r="H65" s="30">
        <f t="shared" si="24"/>
        <v>8.0352362592307927</v>
      </c>
      <c r="I65" s="30">
        <f t="shared" si="24"/>
        <v>7.3262085610103789</v>
      </c>
      <c r="J65" s="30">
        <f t="shared" si="24"/>
        <v>7.3399156584110656</v>
      </c>
      <c r="K65" s="30">
        <f t="shared" si="24"/>
        <v>7.3665795640402978</v>
      </c>
      <c r="L65" s="30">
        <f t="shared" si="24"/>
        <v>8.1183527343768418</v>
      </c>
      <c r="M65" s="30">
        <f t="shared" si="24"/>
        <v>8.6630310991878137</v>
      </c>
      <c r="N65" s="87">
        <f t="shared" si="24"/>
        <v>9.1182629343033117</v>
      </c>
      <c r="O65" s="201">
        <f t="shared" si="24"/>
        <v>7.2852236766174832</v>
      </c>
      <c r="P65" s="191">
        <f t="shared" si="24"/>
        <v>5.169444800377522</v>
      </c>
      <c r="Q65" s="211">
        <f t="shared" si="24"/>
        <v>3.460886967899834</v>
      </c>
      <c r="R65" s="211">
        <f t="shared" si="24"/>
        <v>4.1926876381986675</v>
      </c>
      <c r="S65" s="211">
        <f t="shared" si="24"/>
        <v>5.016059122157384</v>
      </c>
      <c r="T65" s="211">
        <f t="shared" si="24"/>
        <v>6.1792061844386366</v>
      </c>
      <c r="U65" s="211">
        <f t="shared" si="24"/>
        <v>7.8994777911085663</v>
      </c>
      <c r="V65" s="211">
        <f t="shared" si="25"/>
        <v>8.7413611811296921</v>
      </c>
      <c r="W65" s="211">
        <f t="shared" si="25"/>
        <v>9.3528640712193205</v>
      </c>
      <c r="X65" s="211">
        <f t="shared" si="25"/>
        <v>7.3061136134323306</v>
      </c>
      <c r="Y65" s="211">
        <f t="shared" si="25"/>
        <v>6.6015119215630769</v>
      </c>
      <c r="Z65" s="167" t="s">
        <v>173</v>
      </c>
    </row>
    <row r="66" spans="1:35" ht="14.1" customHeight="1">
      <c r="A66" s="75" t="s">
        <v>32</v>
      </c>
      <c r="B66" s="28"/>
      <c r="C66" s="28"/>
      <c r="D66" s="28"/>
      <c r="E66" s="28"/>
      <c r="F66" s="28">
        <f t="shared" si="24"/>
        <v>8.0137314921361895</v>
      </c>
      <c r="G66" s="28">
        <f t="shared" si="24"/>
        <v>8.0135052720677695</v>
      </c>
      <c r="H66" s="28">
        <f t="shared" si="24"/>
        <v>7.3193613747124218</v>
      </c>
      <c r="I66" s="28">
        <f t="shared" si="24"/>
        <v>4.1453805103138954</v>
      </c>
      <c r="J66" s="28">
        <f t="shared" si="24"/>
        <v>4.7525635937816313</v>
      </c>
      <c r="K66" s="28">
        <f t="shared" si="24"/>
        <v>5.9398785230373834</v>
      </c>
      <c r="L66" s="28">
        <f t="shared" si="24"/>
        <v>6.5935362247896769</v>
      </c>
      <c r="M66" s="28">
        <f t="shared" si="24"/>
        <v>6.9563844295672936</v>
      </c>
      <c r="N66" s="31">
        <f t="shared" si="24"/>
        <v>7.6334483057494422</v>
      </c>
      <c r="O66" s="200">
        <f t="shared" si="24"/>
        <v>7.8927587439080753</v>
      </c>
      <c r="P66" s="192">
        <f t="shared" si="24"/>
        <v>7.3114754247382612</v>
      </c>
      <c r="Q66" s="212">
        <f t="shared" si="24"/>
        <v>6.9292108455491759</v>
      </c>
      <c r="R66" s="212">
        <f t="shared" si="24"/>
        <v>7.0212263686117398</v>
      </c>
      <c r="S66" s="212">
        <f t="shared" si="24"/>
        <v>8.373450940945439</v>
      </c>
      <c r="T66" s="212">
        <f t="shared" si="24"/>
        <v>8.6923619569990063</v>
      </c>
      <c r="U66" s="212">
        <f t="shared" si="24"/>
        <v>8.4602445264234287</v>
      </c>
      <c r="V66" s="212">
        <f t="shared" si="25"/>
        <v>7.0928371684793809</v>
      </c>
      <c r="W66" s="212">
        <f t="shared" si="25"/>
        <v>6.2296782736754919</v>
      </c>
      <c r="X66" s="212">
        <f t="shared" si="25"/>
        <v>7.4000538042561557</v>
      </c>
      <c r="Y66" s="212">
        <f t="shared" si="25"/>
        <v>9.6252027095021973</v>
      </c>
      <c r="Z66" s="168" t="s">
        <v>189</v>
      </c>
    </row>
    <row r="67" spans="1:35" ht="14.1" customHeight="1">
      <c r="A67" s="74" t="s">
        <v>33</v>
      </c>
      <c r="B67" s="30"/>
      <c r="C67" s="30"/>
      <c r="D67" s="30"/>
      <c r="E67" s="30"/>
      <c r="F67" s="30">
        <f t="shared" si="24"/>
        <v>12.69887471177824</v>
      </c>
      <c r="G67" s="30">
        <f t="shared" si="24"/>
        <v>9.6199459152018321</v>
      </c>
      <c r="H67" s="30">
        <f t="shared" si="24"/>
        <v>6.2942158102334309</v>
      </c>
      <c r="I67" s="30">
        <f t="shared" si="24"/>
        <v>9.8655125805101367</v>
      </c>
      <c r="J67" s="30">
        <f t="shared" si="24"/>
        <v>12.004950282186043</v>
      </c>
      <c r="K67" s="30">
        <f t="shared" si="24"/>
        <v>15.940755075226926</v>
      </c>
      <c r="L67" s="30">
        <f t="shared" si="24"/>
        <v>18.185793073524298</v>
      </c>
      <c r="M67" s="30">
        <f t="shared" si="24"/>
        <v>17.383776722532655</v>
      </c>
      <c r="N67" s="87">
        <f t="shared" si="24"/>
        <v>14.631359733333527</v>
      </c>
      <c r="O67" s="201">
        <f t="shared" si="24"/>
        <v>10.327210452586927</v>
      </c>
      <c r="P67" s="191">
        <f t="shared" si="24"/>
        <v>6.990583532657527</v>
      </c>
      <c r="Q67" s="211">
        <f t="shared" si="24"/>
        <v>6.155534541292627</v>
      </c>
      <c r="R67" s="211">
        <f t="shared" si="24"/>
        <v>7.3579531947875694</v>
      </c>
      <c r="S67" s="211">
        <f t="shared" si="24"/>
        <v>9.4802110012217309</v>
      </c>
      <c r="T67" s="211">
        <f t="shared" si="24"/>
        <v>10.037090035516869</v>
      </c>
      <c r="U67" s="211">
        <f t="shared" si="24"/>
        <v>11.209920588633992</v>
      </c>
      <c r="V67" s="211">
        <f t="shared" si="25"/>
        <v>11.468167064382101</v>
      </c>
      <c r="W67" s="211">
        <f t="shared" si="25"/>
        <v>9.3695705398685512</v>
      </c>
      <c r="X67" s="211">
        <f t="shared" si="25"/>
        <v>7.2961860334140658</v>
      </c>
      <c r="Y67" s="211">
        <f t="shared" si="25"/>
        <v>9.3615196247060357</v>
      </c>
      <c r="Z67" s="167" t="s">
        <v>175</v>
      </c>
    </row>
    <row r="68" spans="1:35" ht="14.1" customHeight="1">
      <c r="A68" s="75" t="s">
        <v>50</v>
      </c>
      <c r="B68" s="28"/>
      <c r="C68" s="28"/>
      <c r="D68" s="28"/>
      <c r="E68" s="28"/>
      <c r="F68" s="28">
        <f t="shared" si="24"/>
        <v>3.393525325544092</v>
      </c>
      <c r="G68" s="28">
        <f t="shared" si="24"/>
        <v>5.7871030031094541</v>
      </c>
      <c r="H68" s="28">
        <f t="shared" si="24"/>
        <v>6.7156304049317681</v>
      </c>
      <c r="I68" s="28">
        <f t="shared" si="24"/>
        <v>7.0624695307736474</v>
      </c>
      <c r="J68" s="28">
        <f t="shared" si="24"/>
        <v>8.5599774379331901</v>
      </c>
      <c r="K68" s="28">
        <f t="shared" si="24"/>
        <v>9.5326185209171488</v>
      </c>
      <c r="L68" s="28">
        <f t="shared" si="24"/>
        <v>8.2351966315948513</v>
      </c>
      <c r="M68" s="28">
        <f t="shared" si="24"/>
        <v>6.3257018705696417</v>
      </c>
      <c r="N68" s="31">
        <f t="shared" si="24"/>
        <v>6.4723746747956623</v>
      </c>
      <c r="O68" s="200">
        <f t="shared" si="24"/>
        <v>6.5819249931480188</v>
      </c>
      <c r="P68" s="192">
        <f t="shared" si="24"/>
        <v>7.3023083225535332</v>
      </c>
      <c r="Q68" s="212">
        <f t="shared" si="24"/>
        <v>6.9593654814805461</v>
      </c>
      <c r="R68" s="212">
        <f t="shared" si="24"/>
        <v>7.2295617568519779</v>
      </c>
      <c r="S68" s="212">
        <f t="shared" si="24"/>
        <v>5.7669003792061995</v>
      </c>
      <c r="T68" s="212">
        <f t="shared" si="24"/>
        <v>4.6796029044331986</v>
      </c>
      <c r="U68" s="212">
        <f t="shared" si="24"/>
        <v>4.3676058769650536</v>
      </c>
      <c r="V68" s="212">
        <f t="shared" si="25"/>
        <v>4.8928926069922198</v>
      </c>
      <c r="W68" s="212">
        <f t="shared" si="25"/>
        <v>6.0288831418256246</v>
      </c>
      <c r="X68" s="212">
        <f t="shared" si="25"/>
        <v>5.1373387964968247</v>
      </c>
      <c r="Y68" s="212">
        <f t="shared" si="25"/>
        <v>7.3239923721987319</v>
      </c>
      <c r="Z68" s="168" t="s">
        <v>176</v>
      </c>
    </row>
    <row r="69" spans="1:35" ht="14.1" customHeight="1">
      <c r="A69" s="74" t="s">
        <v>57</v>
      </c>
      <c r="B69" s="30"/>
      <c r="C69" s="30"/>
      <c r="D69" s="30"/>
      <c r="E69" s="30"/>
      <c r="F69" s="30">
        <f t="shared" si="24"/>
        <v>5.1799323196253564</v>
      </c>
      <c r="G69" s="30">
        <f t="shared" si="24"/>
        <v>3.0417953671171429</v>
      </c>
      <c r="H69" s="30">
        <f t="shared" si="24"/>
        <v>1.2417473039940414</v>
      </c>
      <c r="I69" s="30">
        <f t="shared" si="24"/>
        <v>2.0063627304587013</v>
      </c>
      <c r="J69" s="30">
        <f t="shared" si="24"/>
        <v>5.8982699896669244</v>
      </c>
      <c r="K69" s="30">
        <f t="shared" si="24"/>
        <v>11.305158110373986</v>
      </c>
      <c r="L69" s="30">
        <f t="shared" si="24"/>
        <v>11.77483740063847</v>
      </c>
      <c r="M69" s="30">
        <f t="shared" si="24"/>
        <v>8.8866817084636125</v>
      </c>
      <c r="N69" s="87">
        <f t="shared" si="24"/>
        <v>5.4053663282673741</v>
      </c>
      <c r="O69" s="201">
        <f t="shared" si="24"/>
        <v>6.0383156688084512</v>
      </c>
      <c r="P69" s="191">
        <f t="shared" si="24"/>
        <v>7.4412675818219611</v>
      </c>
      <c r="Q69" s="211">
        <f t="shared" si="24"/>
        <v>6.2368948629702077</v>
      </c>
      <c r="R69" s="211">
        <f t="shared" si="24"/>
        <v>4.9108032779098458</v>
      </c>
      <c r="S69" s="211">
        <f t="shared" si="24"/>
        <v>3.8087340413652009</v>
      </c>
      <c r="T69" s="211">
        <f t="shared" si="24"/>
        <v>7.1830015960842957</v>
      </c>
      <c r="U69" s="211">
        <f t="shared" si="24"/>
        <v>8.300043884152668</v>
      </c>
      <c r="V69" s="211">
        <f t="shared" si="25"/>
        <v>9.235589438143446</v>
      </c>
      <c r="W69" s="211">
        <f t="shared" si="25"/>
        <v>5.4837922873242748</v>
      </c>
      <c r="X69" s="211">
        <f t="shared" si="25"/>
        <v>4.1391595630959417</v>
      </c>
      <c r="Y69" s="211">
        <f t="shared" si="25"/>
        <v>2.7119055121793152</v>
      </c>
      <c r="Z69" s="167" t="s">
        <v>177</v>
      </c>
    </row>
    <row r="70" spans="1:35" ht="14.1" customHeight="1">
      <c r="A70" s="75" t="s">
        <v>34</v>
      </c>
      <c r="B70" s="28"/>
      <c r="C70" s="28"/>
      <c r="D70" s="28"/>
      <c r="E70" s="28"/>
      <c r="F70" s="28">
        <f t="shared" si="24"/>
        <v>2.4362617233244515</v>
      </c>
      <c r="G70" s="28">
        <f t="shared" si="24"/>
        <v>2.156515757154787</v>
      </c>
      <c r="H70" s="28">
        <f t="shared" si="24"/>
        <v>3.5804617150506282</v>
      </c>
      <c r="I70" s="28">
        <f t="shared" si="24"/>
        <v>7.0337623171005283</v>
      </c>
      <c r="J70" s="28">
        <f t="shared" si="24"/>
        <v>7.8719305019870687</v>
      </c>
      <c r="K70" s="28">
        <f t="shared" si="24"/>
        <v>8.451988231288313</v>
      </c>
      <c r="L70" s="28">
        <f t="shared" si="24"/>
        <v>5.9539778901887006</v>
      </c>
      <c r="M70" s="28">
        <f t="shared" si="24"/>
        <v>5.7039683694006618</v>
      </c>
      <c r="N70" s="31">
        <f t="shared" si="24"/>
        <v>3.2423903409591506</v>
      </c>
      <c r="O70" s="200">
        <f t="shared" si="24"/>
        <v>3.4367599924593093</v>
      </c>
      <c r="P70" s="192">
        <f t="shared" si="24"/>
        <v>3.6451169634951861</v>
      </c>
      <c r="Q70" s="212">
        <f t="shared" si="24"/>
        <v>6.014852459847865</v>
      </c>
      <c r="R70" s="212">
        <f t="shared" si="24"/>
        <v>7.8225699620653861</v>
      </c>
      <c r="S70" s="212">
        <f t="shared" si="24"/>
        <v>7.6140157495877538</v>
      </c>
      <c r="T70" s="212">
        <f t="shared" si="24"/>
        <v>7.4798605399863582</v>
      </c>
      <c r="U70" s="212">
        <f t="shared" si="24"/>
        <v>6.9579427371831031</v>
      </c>
      <c r="V70" s="212">
        <f t="shared" si="25"/>
        <v>6.7657061914958234</v>
      </c>
      <c r="W70" s="212">
        <f t="shared" si="25"/>
        <v>6.5808592556780647</v>
      </c>
      <c r="X70" s="212">
        <f t="shared" si="25"/>
        <v>6.8140437699750622</v>
      </c>
      <c r="Y70" s="212">
        <f t="shared" si="25"/>
        <v>6.7954941510808053</v>
      </c>
      <c r="Z70" s="168" t="s">
        <v>190</v>
      </c>
    </row>
    <row r="71" spans="1:35" ht="14.1" customHeight="1">
      <c r="A71" s="74" t="s">
        <v>167</v>
      </c>
      <c r="B71" s="30"/>
      <c r="C71" s="30"/>
      <c r="D71" s="30"/>
      <c r="E71" s="30"/>
      <c r="F71" s="30">
        <f t="shared" si="24"/>
        <v>11.53589569556563</v>
      </c>
      <c r="G71" s="30">
        <f t="shared" si="24"/>
        <v>10.980704883474964</v>
      </c>
      <c r="H71" s="30">
        <f t="shared" si="24"/>
        <v>7.6394155688875784</v>
      </c>
      <c r="I71" s="30">
        <f t="shared" si="24"/>
        <v>6.5580656617140365</v>
      </c>
      <c r="J71" s="30">
        <f t="shared" si="24"/>
        <v>6.0179735953660698</v>
      </c>
      <c r="K71" s="30">
        <f t="shared" si="24"/>
        <v>5.494287014858048</v>
      </c>
      <c r="L71" s="30">
        <f t="shared" si="24"/>
        <v>9.3113982222261331</v>
      </c>
      <c r="M71" s="30">
        <f t="shared" si="24"/>
        <v>10.991089175568112</v>
      </c>
      <c r="N71" s="87">
        <f t="shared" si="24"/>
        <v>13.478089937230825</v>
      </c>
      <c r="O71" s="201">
        <f t="shared" si="24"/>
        <v>6.2035328658720621</v>
      </c>
      <c r="P71" s="191">
        <f t="shared" si="24"/>
        <v>1.9776185229104755</v>
      </c>
      <c r="Q71" s="211">
        <f t="shared" si="24"/>
        <v>0.57644412599511397</v>
      </c>
      <c r="R71" s="211">
        <f t="shared" si="24"/>
        <v>3.7377074273465412</v>
      </c>
      <c r="S71" s="211">
        <f t="shared" si="24"/>
        <v>7.4578872737641388</v>
      </c>
      <c r="T71" s="211">
        <f t="shared" si="24"/>
        <v>7.3498354703040647</v>
      </c>
      <c r="U71" s="211">
        <f t="shared" si="24"/>
        <v>7.7107551700366157</v>
      </c>
      <c r="V71" s="211">
        <f t="shared" si="25"/>
        <v>8.5950476531309814</v>
      </c>
      <c r="W71" s="211">
        <f t="shared" si="25"/>
        <v>9.7291837664278322</v>
      </c>
      <c r="X71" s="211">
        <f t="shared" si="25"/>
        <v>10.297445534146023</v>
      </c>
      <c r="Y71" s="211">
        <f t="shared" si="25"/>
        <v>9.8502661186664824</v>
      </c>
      <c r="Z71" s="167" t="s">
        <v>179</v>
      </c>
    </row>
    <row r="72" spans="1:35" ht="14.1" customHeight="1">
      <c r="A72" s="75" t="s">
        <v>35</v>
      </c>
      <c r="B72" s="28"/>
      <c r="C72" s="28"/>
      <c r="D72" s="28"/>
      <c r="E72" s="28"/>
      <c r="F72" s="28">
        <f t="shared" si="24"/>
        <v>12.582431393855684</v>
      </c>
      <c r="G72" s="28">
        <f t="shared" si="24"/>
        <v>12.096024911793398</v>
      </c>
      <c r="H72" s="28">
        <f t="shared" si="24"/>
        <v>10.626779052268107</v>
      </c>
      <c r="I72" s="28">
        <f t="shared" si="24"/>
        <v>11.757589057133222</v>
      </c>
      <c r="J72" s="28">
        <f t="shared" si="24"/>
        <v>12.689361548142458</v>
      </c>
      <c r="K72" s="28">
        <f t="shared" si="24"/>
        <v>11.279658752873297</v>
      </c>
      <c r="L72" s="28">
        <f t="shared" si="24"/>
        <v>11.394277065922353</v>
      </c>
      <c r="M72" s="28">
        <f t="shared" si="24"/>
        <v>11.160182654164743</v>
      </c>
      <c r="N72" s="31">
        <f t="shared" si="24"/>
        <v>10.286832266522529</v>
      </c>
      <c r="O72" s="200">
        <f t="shared" si="24"/>
        <v>8.8177217273118931</v>
      </c>
      <c r="P72" s="192">
        <f t="shared" si="24"/>
        <v>7.6381582762454245</v>
      </c>
      <c r="Q72" s="212">
        <f t="shared" si="24"/>
        <v>7.8910755840577878</v>
      </c>
      <c r="R72" s="212">
        <f t="shared" si="24"/>
        <v>9.8781296244358003</v>
      </c>
      <c r="S72" s="212">
        <f t="shared" si="24"/>
        <v>11.943754790852749</v>
      </c>
      <c r="T72" s="212">
        <f t="shared" si="24"/>
        <v>12.293956802264631</v>
      </c>
      <c r="U72" s="212">
        <f t="shared" si="24"/>
        <v>11.160884718104581</v>
      </c>
      <c r="V72" s="212">
        <f t="shared" si="25"/>
        <v>10.227425543195233</v>
      </c>
      <c r="W72" s="212">
        <f t="shared" si="25"/>
        <v>9.959357556730895</v>
      </c>
      <c r="X72" s="212">
        <f t="shared" si="25"/>
        <v>11.194697377240614</v>
      </c>
      <c r="Y72" s="212">
        <f t="shared" si="25"/>
        <v>11.893355524907632</v>
      </c>
      <c r="Z72" s="168" t="s">
        <v>180</v>
      </c>
    </row>
    <row r="73" spans="1:35" ht="14.1" customHeight="1">
      <c r="A73" s="74" t="s">
        <v>36</v>
      </c>
      <c r="B73" s="30"/>
      <c r="C73" s="30"/>
      <c r="D73" s="30"/>
      <c r="E73" s="30"/>
      <c r="F73" s="30">
        <f t="shared" si="24"/>
        <v>4.3029464249875646</v>
      </c>
      <c r="G73" s="30">
        <f t="shared" si="24"/>
        <v>4.0919484446690237</v>
      </c>
      <c r="H73" s="30">
        <f t="shared" si="24"/>
        <v>3.8212583109224618</v>
      </c>
      <c r="I73" s="30">
        <f t="shared" si="24"/>
        <v>5.7205601815043901</v>
      </c>
      <c r="J73" s="30">
        <f t="shared" si="24"/>
        <v>7.3382550028064104</v>
      </c>
      <c r="K73" s="30">
        <f t="shared" si="24"/>
        <v>7.4071715147709858</v>
      </c>
      <c r="L73" s="30">
        <f t="shared" si="24"/>
        <v>8.2488295351245196</v>
      </c>
      <c r="M73" s="30">
        <f t="shared" si="24"/>
        <v>8.0020984160268469</v>
      </c>
      <c r="N73" s="87">
        <f t="shared" si="24"/>
        <v>8.8638910127152553</v>
      </c>
      <c r="O73" s="201">
        <f t="shared" si="24"/>
        <v>7.9939459743631138</v>
      </c>
      <c r="P73" s="191">
        <f t="shared" si="24"/>
        <v>8.6178184431300782</v>
      </c>
      <c r="Q73" s="211">
        <f t="shared" si="24"/>
        <v>7.6356386262878546</v>
      </c>
      <c r="R73" s="211">
        <f t="shared" si="24"/>
        <v>7.7953113940809233</v>
      </c>
      <c r="S73" s="211">
        <f t="shared" si="24"/>
        <v>5.7469129468666607</v>
      </c>
      <c r="T73" s="211">
        <f t="shared" si="24"/>
        <v>6.0859269178589672</v>
      </c>
      <c r="U73" s="211">
        <f t="shared" si="24"/>
        <v>7.2443107794416832</v>
      </c>
      <c r="V73" s="211">
        <f t="shared" si="25"/>
        <v>13.403803322718696</v>
      </c>
      <c r="W73" s="211">
        <f t="shared" si="25"/>
        <v>11.337374270375046</v>
      </c>
      <c r="X73" s="211">
        <f t="shared" si="25"/>
        <v>7.5904993973996184</v>
      </c>
      <c r="Y73" s="211">
        <f t="shared" si="25"/>
        <v>7.1562345282190849</v>
      </c>
      <c r="Z73" s="167" t="s">
        <v>181</v>
      </c>
    </row>
    <row r="74" spans="1:35" ht="14.1" customHeight="1">
      <c r="A74" s="75" t="s">
        <v>37</v>
      </c>
      <c r="B74" s="28"/>
      <c r="C74" s="28"/>
      <c r="D74" s="28"/>
      <c r="E74" s="28"/>
      <c r="F74" s="28">
        <f t="shared" si="24"/>
        <v>4.547259106892386</v>
      </c>
      <c r="G74" s="28">
        <f t="shared" si="24"/>
        <v>4.437072800177102</v>
      </c>
      <c r="H74" s="28">
        <f t="shared" si="24"/>
        <v>5.582900526442347</v>
      </c>
      <c r="I74" s="28">
        <f t="shared" si="24"/>
        <v>7.2891403069847733</v>
      </c>
      <c r="J74" s="28">
        <f t="shared" si="24"/>
        <v>7.7787804173274209</v>
      </c>
      <c r="K74" s="28">
        <f t="shared" si="24"/>
        <v>7.6525690210795831</v>
      </c>
      <c r="L74" s="28">
        <f t="shared" si="24"/>
        <v>6.7310506899792983</v>
      </c>
      <c r="M74" s="28">
        <f t="shared" si="24"/>
        <v>5.6633820138766957</v>
      </c>
      <c r="N74" s="31">
        <f t="shared" si="24"/>
        <v>6.0411410073925724</v>
      </c>
      <c r="O74" s="200">
        <f t="shared" si="24"/>
        <v>6.4536113915108695</v>
      </c>
      <c r="P74" s="192">
        <f t="shared" si="24"/>
        <v>7.1792345073853872</v>
      </c>
      <c r="Q74" s="212">
        <f t="shared" si="24"/>
        <v>6.9051469454947521</v>
      </c>
      <c r="R74" s="212">
        <f t="shared" si="24"/>
        <v>7.1623561759858383</v>
      </c>
      <c r="S74" s="212">
        <f t="shared" si="24"/>
        <v>10.615666562237296</v>
      </c>
      <c r="T74" s="212">
        <f t="shared" si="24"/>
        <v>13.768538587326551</v>
      </c>
      <c r="U74" s="212">
        <f t="shared" ref="U74" si="26">SUM(S39:U39)/3</f>
        <v>12.312816651477654</v>
      </c>
      <c r="V74" s="212">
        <f t="shared" si="25"/>
        <v>10.864916023606346</v>
      </c>
      <c r="W74" s="212">
        <f t="shared" si="25"/>
        <v>10.043315138302832</v>
      </c>
      <c r="X74" s="212">
        <f t="shared" si="25"/>
        <v>13.805404950712658</v>
      </c>
      <c r="Y74" s="212">
        <f t="shared" si="25"/>
        <v>13.832882363419325</v>
      </c>
      <c r="Z74" s="168" t="s">
        <v>182</v>
      </c>
    </row>
    <row r="75" spans="1:35" ht="14.1" customHeight="1">
      <c r="A75" s="74" t="s">
        <v>38</v>
      </c>
      <c r="B75" s="30"/>
      <c r="C75" s="30"/>
      <c r="D75" s="30"/>
      <c r="E75" s="30"/>
      <c r="F75" s="30">
        <f t="shared" ref="F75:U79" si="27">SUM(D40:F40)/3</f>
        <v>12.018683558371578</v>
      </c>
      <c r="G75" s="30">
        <f t="shared" si="27"/>
        <v>12.153103547622839</v>
      </c>
      <c r="H75" s="30">
        <f t="shared" si="27"/>
        <v>13.481225690632703</v>
      </c>
      <c r="I75" s="30">
        <f t="shared" si="27"/>
        <v>15.815082878390333</v>
      </c>
      <c r="J75" s="30">
        <f t="shared" si="27"/>
        <v>16.539202338473448</v>
      </c>
      <c r="K75" s="30">
        <f t="shared" si="27"/>
        <v>14.510843815715637</v>
      </c>
      <c r="L75" s="30">
        <f t="shared" si="27"/>
        <v>11.142884125089552</v>
      </c>
      <c r="M75" s="30">
        <f t="shared" si="27"/>
        <v>8.9907204369719427</v>
      </c>
      <c r="N75" s="87">
        <f t="shared" si="27"/>
        <v>8.5767915776511021</v>
      </c>
      <c r="O75" s="201">
        <f t="shared" si="27"/>
        <v>9.4047487097475173</v>
      </c>
      <c r="P75" s="191">
        <f t="shared" si="27"/>
        <v>10.327624705192459</v>
      </c>
      <c r="Q75" s="211">
        <f t="shared" si="27"/>
        <v>10.507673684321244</v>
      </c>
      <c r="R75" s="211">
        <f t="shared" si="27"/>
        <v>10.645503530656915</v>
      </c>
      <c r="S75" s="211">
        <f t="shared" si="27"/>
        <v>10.867405069064882</v>
      </c>
      <c r="T75" s="211">
        <f t="shared" si="27"/>
        <v>11.537430268519062</v>
      </c>
      <c r="U75" s="211">
        <f t="shared" si="27"/>
        <v>11.204786941892118</v>
      </c>
      <c r="V75" s="211">
        <f t="shared" si="25"/>
        <v>10.860160894598907</v>
      </c>
      <c r="W75" s="211">
        <f t="shared" si="25"/>
        <v>10.157812278396447</v>
      </c>
      <c r="X75" s="211">
        <f t="shared" si="25"/>
        <v>11.174375792988654</v>
      </c>
      <c r="Y75" s="211">
        <f t="shared" si="25"/>
        <v>11.971601358282465</v>
      </c>
      <c r="Z75" s="167" t="s">
        <v>183</v>
      </c>
    </row>
    <row r="76" spans="1:35" ht="14.1" customHeight="1">
      <c r="A76" s="75" t="s">
        <v>66</v>
      </c>
      <c r="B76" s="28"/>
      <c r="C76" s="28"/>
      <c r="D76" s="28"/>
      <c r="E76" s="28"/>
      <c r="F76" s="28">
        <f t="shared" si="27"/>
        <v>11.585606900538219</v>
      </c>
      <c r="G76" s="28">
        <f t="shared" si="27"/>
        <v>10.704555589550864</v>
      </c>
      <c r="H76" s="28">
        <f t="shared" si="27"/>
        <v>10.513487159185548</v>
      </c>
      <c r="I76" s="28">
        <f t="shared" si="27"/>
        <v>9.8519259773745436</v>
      </c>
      <c r="J76" s="28">
        <f t="shared" si="27"/>
        <v>10.706531945226411</v>
      </c>
      <c r="K76" s="28">
        <f t="shared" si="27"/>
        <v>11.478699211913259</v>
      </c>
      <c r="L76" s="28">
        <f t="shared" si="27"/>
        <v>11.651463557269501</v>
      </c>
      <c r="M76" s="28">
        <f t="shared" si="27"/>
        <v>10.970478143134637</v>
      </c>
      <c r="N76" s="31">
        <f t="shared" si="27"/>
        <v>10.843555781669693</v>
      </c>
      <c r="O76" s="200">
        <f t="shared" si="27"/>
        <v>10.01651867047396</v>
      </c>
      <c r="P76" s="192">
        <f t="shared" si="27"/>
        <v>9.5399962823368512</v>
      </c>
      <c r="Q76" s="212">
        <f t="shared" si="27"/>
        <v>8.2509010520856663</v>
      </c>
      <c r="R76" s="212">
        <f t="shared" si="27"/>
        <v>8.0876752692274945</v>
      </c>
      <c r="S76" s="212">
        <f t="shared" si="27"/>
        <v>7.8813949384338473</v>
      </c>
      <c r="T76" s="212">
        <f t="shared" si="27"/>
        <v>8.3060564895703575</v>
      </c>
      <c r="U76" s="212">
        <f t="shared" si="27"/>
        <v>8.6007307986375015</v>
      </c>
      <c r="V76" s="212">
        <f t="shared" si="25"/>
        <v>7.8664662623258002</v>
      </c>
      <c r="W76" s="212">
        <f t="shared" si="25"/>
        <v>8.5675771009185002</v>
      </c>
      <c r="X76" s="212">
        <f t="shared" si="25"/>
        <v>8.0228135125025641</v>
      </c>
      <c r="Y76" s="212">
        <f t="shared" si="25"/>
        <v>10.69667440924073</v>
      </c>
      <c r="Z76" s="168" t="s">
        <v>184</v>
      </c>
    </row>
    <row r="77" spans="1:35" ht="14.1" customHeight="1">
      <c r="A77" s="74" t="s">
        <v>51</v>
      </c>
      <c r="B77" s="30"/>
      <c r="C77" s="30"/>
      <c r="D77" s="30"/>
      <c r="E77" s="30"/>
      <c r="F77" s="30">
        <f t="shared" si="27"/>
        <v>3.3601951206163059</v>
      </c>
      <c r="G77" s="30">
        <f t="shared" si="27"/>
        <v>4.0468383651198376</v>
      </c>
      <c r="H77" s="30">
        <f t="shared" si="27"/>
        <v>4.0364190890904252</v>
      </c>
      <c r="I77" s="30">
        <f t="shared" si="27"/>
        <v>4.215085275062215</v>
      </c>
      <c r="J77" s="30">
        <f t="shared" si="27"/>
        <v>3.6855634868845963</v>
      </c>
      <c r="K77" s="30">
        <f t="shared" si="27"/>
        <v>4.8363038767893789</v>
      </c>
      <c r="L77" s="30">
        <f t="shared" si="27"/>
        <v>5.548942972231278</v>
      </c>
      <c r="M77" s="30">
        <f t="shared" si="27"/>
        <v>6.2941165325055151</v>
      </c>
      <c r="N77" s="87">
        <f t="shared" si="27"/>
        <v>5.3199609525044531</v>
      </c>
      <c r="O77" s="201">
        <f t="shared" si="27"/>
        <v>5.0887562034449898</v>
      </c>
      <c r="P77" s="191">
        <f t="shared" si="27"/>
        <v>4.4564615419055587</v>
      </c>
      <c r="Q77" s="211">
        <f t="shared" si="27"/>
        <v>4.1825139791736783</v>
      </c>
      <c r="R77" s="211">
        <f t="shared" si="27"/>
        <v>3.6340933216525797</v>
      </c>
      <c r="S77" s="211">
        <f t="shared" si="27"/>
        <v>3.0838265302132584</v>
      </c>
      <c r="T77" s="211">
        <f t="shared" si="27"/>
        <v>2.1649785081378821</v>
      </c>
      <c r="U77" s="211"/>
      <c r="V77" s="211"/>
      <c r="W77" s="211"/>
      <c r="X77" s="211"/>
      <c r="Y77" s="211"/>
      <c r="Z77" s="167" t="s">
        <v>185</v>
      </c>
    </row>
    <row r="78" spans="1:35" ht="14.1" customHeight="1">
      <c r="A78" s="75" t="s">
        <v>52</v>
      </c>
      <c r="B78" s="28"/>
      <c r="C78" s="28"/>
      <c r="D78" s="28"/>
      <c r="E78" s="28"/>
      <c r="F78" s="28">
        <f t="shared" si="27"/>
        <v>6.2882831389421989</v>
      </c>
      <c r="G78" s="28">
        <f t="shared" si="27"/>
        <v>6.7252527286420829</v>
      </c>
      <c r="H78" s="28">
        <f t="shared" si="27"/>
        <v>8.7358467255975611</v>
      </c>
      <c r="I78" s="28">
        <f t="shared" si="27"/>
        <v>7.8588024504669614</v>
      </c>
      <c r="J78" s="28">
        <f t="shared" si="27"/>
        <v>7.533711278307762</v>
      </c>
      <c r="K78" s="28">
        <f t="shared" si="27"/>
        <v>8.7255590546334005</v>
      </c>
      <c r="L78" s="28">
        <f t="shared" si="27"/>
        <v>10.473893452629222</v>
      </c>
      <c r="M78" s="28">
        <f t="shared" si="27"/>
        <v>10.889822269481504</v>
      </c>
      <c r="N78" s="31">
        <f t="shared" si="27"/>
        <v>9.3574839899674345</v>
      </c>
      <c r="O78" s="200">
        <f t="shared" si="27"/>
        <v>8.4176657390367939</v>
      </c>
      <c r="P78" s="192">
        <f t="shared" si="27"/>
        <v>8.6039532107368899</v>
      </c>
      <c r="Q78" s="212">
        <f t="shared" si="27"/>
        <v>8.4488694726421354</v>
      </c>
      <c r="R78" s="212">
        <f t="shared" si="27"/>
        <v>8.9681240615164235</v>
      </c>
      <c r="S78" s="212">
        <f t="shared" si="27"/>
        <v>6.0300875488228796</v>
      </c>
      <c r="T78" s="212">
        <f t="shared" si="27"/>
        <v>8.0822543440548955</v>
      </c>
      <c r="U78" s="212">
        <f t="shared" si="27"/>
        <v>8.3677530893287351</v>
      </c>
      <c r="V78" s="212">
        <f t="shared" si="25"/>
        <v>12.223286875075416</v>
      </c>
      <c r="W78" s="212">
        <f t="shared" si="25"/>
        <v>10.696650099425293</v>
      </c>
      <c r="X78" s="212">
        <f t="shared" si="25"/>
        <v>11.286284960877055</v>
      </c>
      <c r="Y78" s="212">
        <f t="shared" si="25"/>
        <v>10.961848565415371</v>
      </c>
      <c r="Z78" s="168" t="s">
        <v>186</v>
      </c>
    </row>
    <row r="79" spans="1:35" ht="14.1" customHeight="1">
      <c r="A79" s="74" t="s">
        <v>39</v>
      </c>
      <c r="B79" s="30"/>
      <c r="C79" s="30"/>
      <c r="D79" s="30"/>
      <c r="E79" s="30"/>
      <c r="F79" s="30">
        <f t="shared" si="27"/>
        <v>13.95348949312438</v>
      </c>
      <c r="G79" s="30">
        <f t="shared" si="27"/>
        <v>10.307831876590617</v>
      </c>
      <c r="H79" s="30">
        <f t="shared" si="27"/>
        <v>8.8253769838688783</v>
      </c>
      <c r="I79" s="30">
        <f t="shared" si="27"/>
        <v>8.8739566115752861</v>
      </c>
      <c r="J79" s="30">
        <f t="shared" si="27"/>
        <v>10.011123573256322</v>
      </c>
      <c r="K79" s="30">
        <f t="shared" si="27"/>
        <v>9.006624441361291</v>
      </c>
      <c r="L79" s="30">
        <f t="shared" si="27"/>
        <v>8.5624568763678326</v>
      </c>
      <c r="M79" s="30">
        <f t="shared" si="27"/>
        <v>7.2406147469318398</v>
      </c>
      <c r="N79" s="87">
        <f t="shared" si="27"/>
        <v>8.0778102147809054</v>
      </c>
      <c r="O79" s="201">
        <f t="shared" si="27"/>
        <v>7.7907843774632681</v>
      </c>
      <c r="P79" s="191">
        <f t="shared" si="27"/>
        <v>8.0270613316904971</v>
      </c>
      <c r="Q79" s="211">
        <f t="shared" si="27"/>
        <v>7.7942295847420446</v>
      </c>
      <c r="R79" s="211">
        <f t="shared" si="27"/>
        <v>8.2549696493585412</v>
      </c>
      <c r="S79" s="211">
        <f t="shared" si="27"/>
        <v>9.8053338017064622</v>
      </c>
      <c r="T79" s="211">
        <f t="shared" si="27"/>
        <v>10.841312931942177</v>
      </c>
      <c r="U79" s="211">
        <f t="shared" si="27"/>
        <v>11.05536238069093</v>
      </c>
      <c r="V79" s="211">
        <f t="shared" si="25"/>
        <v>11.308338600320068</v>
      </c>
      <c r="W79" s="211">
        <f t="shared" si="25"/>
        <v>10.694277196920476</v>
      </c>
      <c r="X79" s="211">
        <f t="shared" si="25"/>
        <v>10.73730059633772</v>
      </c>
      <c r="Y79" s="211">
        <f t="shared" si="25"/>
        <v>9.3544266369696487</v>
      </c>
      <c r="Z79" s="167" t="s">
        <v>187</v>
      </c>
    </row>
    <row r="80" spans="1:35" s="69" customFormat="1" ht="14.1" customHeight="1">
      <c r="A80" s="80" t="s">
        <v>24</v>
      </c>
      <c r="B80" s="81"/>
      <c r="C80" s="81"/>
      <c r="D80" s="81"/>
      <c r="E80" s="81"/>
      <c r="F80" s="78">
        <f>MIN(F59:F79)</f>
        <v>2.4362617233244515</v>
      </c>
      <c r="G80" s="78">
        <f t="shared" ref="G80:S80" si="28">MIN(G59:G79)</f>
        <v>2.156515757154787</v>
      </c>
      <c r="H80" s="78">
        <f t="shared" si="28"/>
        <v>1.2417473039940414</v>
      </c>
      <c r="I80" s="78">
        <f t="shared" si="28"/>
        <v>1.7968386119302002</v>
      </c>
      <c r="J80" s="79">
        <f t="shared" si="28"/>
        <v>2.8888846566130275</v>
      </c>
      <c r="K80" s="78">
        <f t="shared" si="28"/>
        <v>2.9191625301090549</v>
      </c>
      <c r="L80" s="78">
        <f t="shared" si="28"/>
        <v>4.7788169224060821</v>
      </c>
      <c r="M80" s="78">
        <f t="shared" si="28"/>
        <v>4.092173826418148</v>
      </c>
      <c r="N80" s="163">
        <f t="shared" si="28"/>
        <v>1.7382484497874824</v>
      </c>
      <c r="O80" s="163">
        <f t="shared" si="28"/>
        <v>-0.56894403533328131</v>
      </c>
      <c r="P80" s="197">
        <f t="shared" si="28"/>
        <v>0.76650435321691646</v>
      </c>
      <c r="Q80" s="213">
        <f t="shared" si="28"/>
        <v>0.57644412599511397</v>
      </c>
      <c r="R80" s="197">
        <f t="shared" si="28"/>
        <v>3.6340933216525797</v>
      </c>
      <c r="S80" s="163">
        <f t="shared" si="28"/>
        <v>3.0838265302132584</v>
      </c>
      <c r="T80" s="197">
        <f t="shared" ref="T80:Y80" si="29">MIN(T59:T79)</f>
        <v>0.22667064371410431</v>
      </c>
      <c r="U80" s="197">
        <f t="shared" si="29"/>
        <v>-0.31114117020460802</v>
      </c>
      <c r="V80" s="213">
        <f t="shared" si="29"/>
        <v>1.4298816764224718</v>
      </c>
      <c r="W80" s="213">
        <f t="shared" si="29"/>
        <v>4.9525247482798447</v>
      </c>
      <c r="X80" s="213">
        <f t="shared" si="29"/>
        <v>4.1391595630959417</v>
      </c>
      <c r="Y80" s="213">
        <f t="shared" si="29"/>
        <v>2.7119055121793152</v>
      </c>
      <c r="Z80" s="194" t="s">
        <v>24</v>
      </c>
      <c r="AB80" s="85"/>
      <c r="AC80" s="85"/>
      <c r="AD80" s="85"/>
      <c r="AE80" s="85"/>
      <c r="AF80" s="85"/>
      <c r="AG80" s="85"/>
      <c r="AH80" s="85"/>
      <c r="AI80" s="85"/>
    </row>
    <row r="81" spans="1:35" s="128" customFormat="1" ht="14.1" customHeight="1">
      <c r="A81" s="159" t="s">
        <v>25</v>
      </c>
      <c r="B81" s="160"/>
      <c r="C81" s="160"/>
      <c r="D81" s="160"/>
      <c r="E81" s="160"/>
      <c r="F81" s="126">
        <f>MAX(F59:F79)</f>
        <v>13.95348949312438</v>
      </c>
      <c r="G81" s="126">
        <f t="shared" ref="G81:R81" si="30">MAX(G59:G79)</f>
        <v>12.153103547622839</v>
      </c>
      <c r="H81" s="126">
        <f t="shared" si="30"/>
        <v>13.481225690632703</v>
      </c>
      <c r="I81" s="126">
        <f t="shared" si="30"/>
        <v>15.815082878390333</v>
      </c>
      <c r="J81" s="127">
        <f t="shared" si="30"/>
        <v>16.539202338473448</v>
      </c>
      <c r="K81" s="126">
        <f t="shared" si="30"/>
        <v>15.940755075226926</v>
      </c>
      <c r="L81" s="126">
        <f t="shared" si="30"/>
        <v>18.185793073524298</v>
      </c>
      <c r="M81" s="127">
        <f t="shared" si="30"/>
        <v>17.383776722532655</v>
      </c>
      <c r="N81" s="127">
        <f t="shared" si="30"/>
        <v>14.631359733333527</v>
      </c>
      <c r="O81" s="127">
        <f t="shared" si="30"/>
        <v>10.327210452586927</v>
      </c>
      <c r="P81" s="198">
        <f t="shared" si="30"/>
        <v>10.327624705192459</v>
      </c>
      <c r="Q81" s="214">
        <f t="shared" si="30"/>
        <v>10.507673684321244</v>
      </c>
      <c r="R81" s="198">
        <f t="shared" si="30"/>
        <v>13.7959558219803</v>
      </c>
      <c r="S81" s="164">
        <f t="shared" ref="S81:X81" si="31">MAX(S59:S79)</f>
        <v>13.451586530160327</v>
      </c>
      <c r="T81" s="198">
        <f t="shared" si="31"/>
        <v>14.264278711603234</v>
      </c>
      <c r="U81" s="198">
        <f t="shared" si="31"/>
        <v>16.440865873893543</v>
      </c>
      <c r="V81" s="284">
        <f t="shared" si="31"/>
        <v>17.187617166237285</v>
      </c>
      <c r="W81" s="214">
        <f t="shared" si="31"/>
        <v>15.672273551886613</v>
      </c>
      <c r="X81" s="214">
        <f t="shared" si="31"/>
        <v>14.670958011382103</v>
      </c>
      <c r="Y81" s="214">
        <f t="shared" ref="Y81" si="32">MAX(Y59:Y79)</f>
        <v>13.832882363419325</v>
      </c>
      <c r="Z81" s="195" t="s">
        <v>25</v>
      </c>
      <c r="AB81" s="132"/>
      <c r="AC81" s="132"/>
      <c r="AD81" s="132"/>
      <c r="AE81" s="132"/>
      <c r="AF81" s="132"/>
      <c r="AG81" s="132"/>
      <c r="AH81" s="132"/>
      <c r="AI81" s="132"/>
    </row>
    <row r="82" spans="1:35" s="70" customFormat="1" ht="14.1" customHeight="1">
      <c r="A82" s="125" t="s">
        <v>163</v>
      </c>
      <c r="B82" s="160"/>
      <c r="C82" s="160"/>
      <c r="D82" s="160"/>
      <c r="E82" s="160"/>
      <c r="F82" s="126">
        <f t="shared" ref="F82:Q82" si="33">MEDIAN(F59:F79)</f>
        <v>8.0137314921361895</v>
      </c>
      <c r="G82" s="126">
        <f t="shared" si="33"/>
        <v>6.7252527286420829</v>
      </c>
      <c r="H82" s="126">
        <f t="shared" si="33"/>
        <v>6.7156304049317681</v>
      </c>
      <c r="I82" s="126">
        <f t="shared" si="33"/>
        <v>7.0337623171005283</v>
      </c>
      <c r="J82" s="127">
        <f t="shared" si="33"/>
        <v>7.533711278307762</v>
      </c>
      <c r="K82" s="126">
        <f t="shared" si="33"/>
        <v>8.451988231288313</v>
      </c>
      <c r="L82" s="126">
        <f t="shared" si="33"/>
        <v>8.2488295351245196</v>
      </c>
      <c r="M82" s="127">
        <f t="shared" si="33"/>
        <v>8.0020984160268469</v>
      </c>
      <c r="N82" s="127">
        <f t="shared" si="33"/>
        <v>7.6334483057494422</v>
      </c>
      <c r="O82" s="127">
        <f t="shared" si="33"/>
        <v>6.5819249931480188</v>
      </c>
      <c r="P82" s="198">
        <f t="shared" si="33"/>
        <v>7.1792345073853872</v>
      </c>
      <c r="Q82" s="214">
        <f t="shared" si="33"/>
        <v>6.9292108455491759</v>
      </c>
      <c r="R82" s="198">
        <f t="shared" ref="R82:W82" si="34">MEDIAN(R59:R79)</f>
        <v>7.7953113940809233</v>
      </c>
      <c r="S82" s="164">
        <f t="shared" si="34"/>
        <v>7.8813949384338473</v>
      </c>
      <c r="T82" s="198">
        <f t="shared" si="34"/>
        <v>8.0822543440548955</v>
      </c>
      <c r="U82" s="198">
        <f t="shared" si="34"/>
        <v>8.3338984867407007</v>
      </c>
      <c r="V82" s="284">
        <f t="shared" si="34"/>
        <v>8.9884753096365699</v>
      </c>
      <c r="W82" s="213">
        <f t="shared" si="34"/>
        <v>9.3612173055439349</v>
      </c>
      <c r="X82" s="213">
        <f t="shared" ref="X82:Y82" si="35">MEDIAN(X59:X79)</f>
        <v>7.4756856920821484</v>
      </c>
      <c r="Y82" s="213">
        <f t="shared" si="35"/>
        <v>9.1385394975361329</v>
      </c>
      <c r="Z82" s="170" t="s">
        <v>163</v>
      </c>
      <c r="AB82" s="230"/>
      <c r="AC82" s="230"/>
      <c r="AD82" s="230"/>
      <c r="AE82" s="230"/>
      <c r="AF82" s="230"/>
      <c r="AG82" s="230"/>
      <c r="AH82" s="230"/>
      <c r="AI82" s="230"/>
    </row>
    <row r="83" spans="1:35" s="70" customFormat="1" ht="14.1" customHeight="1">
      <c r="A83" s="125" t="s">
        <v>164</v>
      </c>
      <c r="B83" s="160"/>
      <c r="C83" s="160"/>
      <c r="D83" s="160"/>
      <c r="E83" s="160"/>
      <c r="F83" s="126">
        <f t="shared" ref="F83:Q83" si="36">AVERAGE(F59:F79)</f>
        <v>7.8957523614821081</v>
      </c>
      <c r="G83" s="126">
        <f t="shared" si="36"/>
        <v>7.3224666418590623</v>
      </c>
      <c r="H83" s="126">
        <f t="shared" si="36"/>
        <v>6.7310160744179397</v>
      </c>
      <c r="I83" s="126">
        <f t="shared" si="36"/>
        <v>7.1940264248851626</v>
      </c>
      <c r="J83" s="127">
        <f t="shared" si="36"/>
        <v>8.1217065782468598</v>
      </c>
      <c r="K83" s="126">
        <f t="shared" si="36"/>
        <v>8.7464274095693639</v>
      </c>
      <c r="L83" s="126">
        <f t="shared" si="36"/>
        <v>8.9396328596103309</v>
      </c>
      <c r="M83" s="127">
        <f t="shared" si="36"/>
        <v>8.2827515691956943</v>
      </c>
      <c r="N83" s="127">
        <f t="shared" si="36"/>
        <v>7.7495511607659679</v>
      </c>
      <c r="O83" s="127">
        <f t="shared" si="36"/>
        <v>6.7309769561130937</v>
      </c>
      <c r="P83" s="198">
        <f t="shared" si="36"/>
        <v>6.4505213798047558</v>
      </c>
      <c r="Q83" s="214">
        <f t="shared" si="36"/>
        <v>6.5231607551631123</v>
      </c>
      <c r="R83" s="198">
        <f t="shared" ref="R83:W83" si="37">AVERAGE(R59:R79)</f>
        <v>7.5721785134825783</v>
      </c>
      <c r="S83" s="164">
        <f t="shared" si="37"/>
        <v>7.9775831062814886</v>
      </c>
      <c r="T83" s="198">
        <f t="shared" si="37"/>
        <v>8.3399429777977243</v>
      </c>
      <c r="U83" s="198">
        <f t="shared" si="37"/>
        <v>8.6838370280382211</v>
      </c>
      <c r="V83" s="284">
        <f t="shared" si="37"/>
        <v>9.1621761499682588</v>
      </c>
      <c r="W83" s="213">
        <f t="shared" si="37"/>
        <v>8.6764193760181048</v>
      </c>
      <c r="X83" s="213">
        <f t="shared" ref="X83:Y83" si="38">AVERAGE(X59:X79)</f>
        <v>8.4443212486984276</v>
      </c>
      <c r="Y83" s="213">
        <f t="shared" si="38"/>
        <v>8.7662570234742994</v>
      </c>
      <c r="Z83" s="170" t="s">
        <v>164</v>
      </c>
      <c r="AB83" s="230"/>
      <c r="AC83" s="230"/>
      <c r="AD83" s="230"/>
      <c r="AE83" s="230"/>
      <c r="AF83" s="230"/>
      <c r="AG83" s="230"/>
      <c r="AH83" s="230"/>
      <c r="AI83" s="230"/>
    </row>
    <row r="84" spans="1:35" ht="14.1" customHeight="1">
      <c r="A84" s="34"/>
      <c r="B84" s="31"/>
      <c r="C84" s="31"/>
      <c r="D84" s="31"/>
      <c r="E84" s="31"/>
      <c r="F84" s="31"/>
      <c r="G84" s="31"/>
      <c r="Z84" s="171" t="s">
        <v>0</v>
      </c>
    </row>
    <row r="85" spans="1:35" ht="14.1" customHeight="1">
      <c r="A85" s="1" t="str">
        <f>+$A$1</f>
        <v>K11/I11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45190.410039351853</v>
      </c>
    </row>
    <row r="86" spans="1:35" ht="14.1" customHeight="1">
      <c r="A86" s="292" t="str">
        <f>$A$2</f>
        <v>Selbstfinanzierungsanteil</v>
      </c>
      <c r="B86" s="292"/>
      <c r="C86" s="292"/>
      <c r="D86" s="292"/>
      <c r="E86" s="292"/>
      <c r="F86" s="298"/>
      <c r="G86" s="298"/>
      <c r="H86" s="298"/>
      <c r="I86" s="298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35" ht="14.1" customHeight="1" thickBot="1">
      <c r="A87" s="293" t="str">
        <f>A$3</f>
        <v>Selbstfinanzierung in % des laufenden Ertrags</v>
      </c>
      <c r="B87" s="293"/>
      <c r="C87" s="293"/>
      <c r="D87" s="293"/>
      <c r="E87" s="293"/>
      <c r="F87" s="293"/>
      <c r="G87" s="293"/>
      <c r="H87" s="243"/>
      <c r="I87" s="243"/>
      <c r="J87" s="24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Gewichtung_Pondération!$E$11</f>
        <v>1</v>
      </c>
    </row>
    <row r="88" spans="1:35" ht="14.1" customHeight="1" thickTop="1">
      <c r="A88" s="292" t="str">
        <f>$A$4</f>
        <v>Taux d'autofinancement</v>
      </c>
      <c r="B88" s="292"/>
      <c r="C88" s="292"/>
      <c r="D88" s="292"/>
      <c r="E88" s="292"/>
      <c r="F88" s="298"/>
      <c r="G88" s="298"/>
      <c r="H88" s="298"/>
      <c r="I88" s="298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35" ht="14.1" customHeight="1" thickBot="1">
      <c r="A89" s="293" t="str">
        <f>+A5</f>
        <v>Autofinancement en % des revenus courants</v>
      </c>
      <c r="B89" s="293"/>
      <c r="C89" s="293"/>
      <c r="D89" s="293"/>
      <c r="E89" s="293"/>
      <c r="F89" s="293"/>
      <c r="G89" s="293"/>
      <c r="H89" s="243"/>
      <c r="I89" s="243"/>
      <c r="J89" s="24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Gewichtung_Pondération!$E$11</f>
        <v>1</v>
      </c>
    </row>
    <row r="90" spans="1:35" ht="14.1" customHeight="1" thickTop="1">
      <c r="A90" s="34"/>
      <c r="B90" s="31"/>
      <c r="C90" s="31"/>
      <c r="D90" s="31"/>
      <c r="E90" s="31"/>
      <c r="F90" s="31"/>
      <c r="G90" s="3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35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35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2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</row>
    <row r="93" spans="1:35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</row>
    <row r="94" spans="1:35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 t="shared" ref="K94:L109" si="39">SUM(D24:K24)/8</f>
        <v>7.1589375988573298</v>
      </c>
      <c r="L94" s="30">
        <f t="shared" si="39"/>
        <v>7.4665899530646209</v>
      </c>
      <c r="M94" s="30">
        <f t="shared" ref="M94:Y109" si="40">SUM(D24:M24)/10</f>
        <v>7.2942905273643444</v>
      </c>
      <c r="N94" s="87">
        <f t="shared" si="40"/>
        <v>7.4788662293227599</v>
      </c>
      <c r="O94" s="201">
        <f t="shared" si="40"/>
        <v>7.2493146862853548</v>
      </c>
      <c r="P94" s="191">
        <f t="shared" si="40"/>
        <v>7.0363666515366514</v>
      </c>
      <c r="Q94" s="211">
        <f t="shared" si="40"/>
        <v>7.0190063779670524</v>
      </c>
      <c r="R94" s="211">
        <f t="shared" si="40"/>
        <v>7.2655926960039938</v>
      </c>
      <c r="S94" s="211">
        <f t="shared" si="40"/>
        <v>7.0428612455152919</v>
      </c>
      <c r="T94" s="211">
        <f t="shared" si="40"/>
        <v>6.8039149864614403</v>
      </c>
      <c r="U94" s="211">
        <f t="shared" si="40"/>
        <v>7.9126789710505347</v>
      </c>
      <c r="V94" s="211">
        <f t="shared" si="40"/>
        <v>7.996572290219957</v>
      </c>
      <c r="W94" s="211">
        <f t="shared" si="40"/>
        <v>7.3112296552723652</v>
      </c>
      <c r="X94" s="211">
        <f t="shared" si="40"/>
        <v>7.1532299256978833</v>
      </c>
      <c r="Y94" s="211">
        <f t="shared" si="40"/>
        <v>7.5657926768666339</v>
      </c>
      <c r="Z94" s="167" t="s">
        <v>188</v>
      </c>
    </row>
    <row r="95" spans="1:35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 t="shared" si="39"/>
        <v>6.7362564649246233</v>
      </c>
      <c r="L95" s="28">
        <f t="shared" si="39"/>
        <v>6.3876773394149913</v>
      </c>
      <c r="M95" s="28">
        <f t="shared" si="40"/>
        <v>7.2314190375112259</v>
      </c>
      <c r="N95" s="31">
        <f t="shared" si="40"/>
        <v>6.8408474475454</v>
      </c>
      <c r="O95" s="200">
        <f t="shared" si="40"/>
        <v>6.1977049683859358</v>
      </c>
      <c r="P95" s="192">
        <f t="shared" si="40"/>
        <v>6.2328315885764489</v>
      </c>
      <c r="Q95" s="212">
        <f t="shared" si="40"/>
        <v>6.5448547614123003</v>
      </c>
      <c r="R95" s="212">
        <f t="shared" si="40"/>
        <v>7.4540232820050916</v>
      </c>
      <c r="S95" s="212">
        <f t="shared" si="40"/>
        <v>7.6923824418474185</v>
      </c>
      <c r="T95" s="212">
        <f t="shared" si="40"/>
        <v>7.3130412642375813</v>
      </c>
      <c r="U95" s="212">
        <f t="shared" si="40"/>
        <v>7.2422755305482083</v>
      </c>
      <c r="V95" s="212">
        <f t="shared" si="40"/>
        <v>6.9592887479036296</v>
      </c>
      <c r="W95" s="212">
        <f t="shared" si="40"/>
        <v>6.8462727844484279</v>
      </c>
      <c r="X95" s="212">
        <f t="shared" si="40"/>
        <v>6.9355971014347997</v>
      </c>
      <c r="Y95" s="212">
        <f t="shared" si="40"/>
        <v>7.6483994116644567</v>
      </c>
      <c r="Z95" s="168" t="s">
        <v>168</v>
      </c>
    </row>
    <row r="96" spans="1:35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si="39"/>
        <v>8.581492567669109</v>
      </c>
      <c r="L96" s="30">
        <f t="shared" si="39"/>
        <v>8.5912334194055866</v>
      </c>
      <c r="M96" s="30">
        <f t="shared" si="40"/>
        <v>8.1625142922975265</v>
      </c>
      <c r="N96" s="87">
        <f t="shared" si="40"/>
        <v>7.6724371550294475</v>
      </c>
      <c r="O96" s="201">
        <f t="shared" si="40"/>
        <v>6.4857442677329642</v>
      </c>
      <c r="P96" s="191">
        <f t="shared" si="40"/>
        <v>6.6002250543683463</v>
      </c>
      <c r="Q96" s="211">
        <f t="shared" si="40"/>
        <v>7.1791788727570687</v>
      </c>
      <c r="R96" s="211">
        <f t="shared" si="40"/>
        <v>8.2216216010723482</v>
      </c>
      <c r="S96" s="211">
        <f t="shared" si="40"/>
        <v>8.5401116974011533</v>
      </c>
      <c r="T96" s="211">
        <f t="shared" si="40"/>
        <v>8.7134212535458158</v>
      </c>
      <c r="U96" s="211">
        <f t="shared" si="40"/>
        <v>8.4795829302412962</v>
      </c>
      <c r="V96" s="211">
        <f t="shared" si="40"/>
        <v>8.1826959841280864</v>
      </c>
      <c r="W96" s="211">
        <f t="shared" si="40"/>
        <v>8.126450435816917</v>
      </c>
      <c r="X96" s="211">
        <f t="shared" si="40"/>
        <v>8.3297933880312449</v>
      </c>
      <c r="Y96" s="211">
        <f t="shared" si="40"/>
        <v>8.5187970597022193</v>
      </c>
      <c r="Z96" s="167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39"/>
        <v>11.645792773705097</v>
      </c>
      <c r="L97" s="28">
        <f t="shared" si="39"/>
        <v>11.188099480062482</v>
      </c>
      <c r="M97" s="28">
        <f t="shared" si="40"/>
        <v>10.451267898023774</v>
      </c>
      <c r="N97" s="31">
        <f t="shared" si="40"/>
        <v>10.080943777650651</v>
      </c>
      <c r="O97" s="200">
        <f t="shared" si="40"/>
        <v>9.7055337958556542</v>
      </c>
      <c r="P97" s="192">
        <f t="shared" si="40"/>
        <v>9.7293717067903138</v>
      </c>
      <c r="Q97" s="212">
        <f t="shared" si="40"/>
        <v>9.8942400524673335</v>
      </c>
      <c r="R97" s="212">
        <f t="shared" si="40"/>
        <v>9.9974357549513009</v>
      </c>
      <c r="S97" s="212">
        <f t="shared" si="40"/>
        <v>10.162279240794243</v>
      </c>
      <c r="T97" s="212">
        <f t="shared" si="40"/>
        <v>10.196201072410648</v>
      </c>
      <c r="U97" s="212">
        <f t="shared" si="40"/>
        <v>10.716037681802565</v>
      </c>
      <c r="V97" s="212">
        <f t="shared" si="40"/>
        <v>11.756906873260334</v>
      </c>
      <c r="W97" s="212">
        <f t="shared" si="40"/>
        <v>12.489456184697319</v>
      </c>
      <c r="X97" s="212">
        <f t="shared" si="40"/>
        <v>13.365132852375307</v>
      </c>
      <c r="Y97" s="212">
        <f t="shared" si="40"/>
        <v>13.946088936124227</v>
      </c>
      <c r="Z97" s="168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39"/>
        <v>3.3659074715066559</v>
      </c>
      <c r="L98" s="30">
        <f t="shared" si="39"/>
        <v>3.0624939269348297</v>
      </c>
      <c r="M98" s="30">
        <f t="shared" si="40"/>
        <v>3.7838846591489741</v>
      </c>
      <c r="N98" s="87">
        <f t="shared" si="40"/>
        <v>3.8110532604944209</v>
      </c>
      <c r="O98" s="201">
        <f t="shared" si="40"/>
        <v>4.063920014766623</v>
      </c>
      <c r="P98" s="191">
        <f t="shared" si="40"/>
        <v>4.547556670701085</v>
      </c>
      <c r="Q98" s="211">
        <f t="shared" si="40"/>
        <v>5.1601546072394253</v>
      </c>
      <c r="R98" s="211">
        <f t="shared" si="40"/>
        <v>5.7516336610095617</v>
      </c>
      <c r="S98" s="211">
        <f t="shared" si="40"/>
        <v>6.6080727418251142</v>
      </c>
      <c r="T98" s="211">
        <f t="shared" si="40"/>
        <v>6.6722682810734613</v>
      </c>
      <c r="U98" s="211">
        <f t="shared" si="40"/>
        <v>7.1304480592129407</v>
      </c>
      <c r="V98" s="211">
        <f t="shared" si="40"/>
        <v>7.357567202651742</v>
      </c>
      <c r="W98" s="211">
        <f t="shared" si="40"/>
        <v>7.353982957725461</v>
      </c>
      <c r="X98" s="211">
        <f t="shared" si="40"/>
        <v>7.444578979816538</v>
      </c>
      <c r="Y98" s="211">
        <f t="shared" si="40"/>
        <v>7.0026304302293072</v>
      </c>
      <c r="Z98" s="167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39"/>
        <v>4.5933740220689083</v>
      </c>
      <c r="L99" s="28">
        <f t="shared" si="39"/>
        <v>4.626881556411421</v>
      </c>
      <c r="M99" s="28">
        <f t="shared" si="40"/>
        <v>4.3663977567562835</v>
      </c>
      <c r="N99" s="31">
        <f t="shared" si="40"/>
        <v>3.7727184633632023</v>
      </c>
      <c r="O99" s="200">
        <f t="shared" si="40"/>
        <v>3.0916290747037576</v>
      </c>
      <c r="P99" s="192">
        <f t="shared" si="40"/>
        <v>3.2788176040826116</v>
      </c>
      <c r="Q99" s="212">
        <f t="shared" si="40"/>
        <v>3.3999243223341487</v>
      </c>
      <c r="R99" s="212">
        <f t="shared" si="40"/>
        <v>3.3280699755039351</v>
      </c>
      <c r="S99" s="212">
        <f t="shared" si="40"/>
        <v>2.8823481816472407</v>
      </c>
      <c r="T99" s="212">
        <f t="shared" si="40"/>
        <v>2.0874105873147903</v>
      </c>
      <c r="U99" s="212">
        <f t="shared" si="40"/>
        <v>1.7607009240737124</v>
      </c>
      <c r="V99" s="212">
        <f t="shared" si="40"/>
        <v>1.842661823038704</v>
      </c>
      <c r="W99" s="212">
        <f t="shared" si="40"/>
        <v>2.503302880647452</v>
      </c>
      <c r="X99" s="212">
        <f t="shared" si="40"/>
        <v>3.4012594354288388</v>
      </c>
      <c r="Y99" s="212">
        <f t="shared" si="40"/>
        <v>4.6901407410694747</v>
      </c>
      <c r="Z99" s="168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39"/>
        <v>8.3662704040351006</v>
      </c>
      <c r="L100" s="30">
        <f t="shared" si="39"/>
        <v>8.1252768052276423</v>
      </c>
      <c r="M100" s="30">
        <f t="shared" si="40"/>
        <v>8.5859150462175453</v>
      </c>
      <c r="N100" s="87">
        <f t="shared" si="40"/>
        <v>8.3556958570017663</v>
      </c>
      <c r="O100" s="201">
        <f t="shared" si="40"/>
        <v>7.6861163174379143</v>
      </c>
      <c r="P100" s="191">
        <f t="shared" si="40"/>
        <v>7.1970960842475478</v>
      </c>
      <c r="Q100" s="211">
        <f t="shared" si="40"/>
        <v>6.6817302749511445</v>
      </c>
      <c r="R100" s="211">
        <f t="shared" si="40"/>
        <v>6.5333517311282758</v>
      </c>
      <c r="S100" s="211">
        <f t="shared" si="40"/>
        <v>6.5040512525916467</v>
      </c>
      <c r="T100" s="211">
        <f t="shared" si="40"/>
        <v>6.3335174327594155</v>
      </c>
      <c r="U100" s="211">
        <f t="shared" si="40"/>
        <v>6.6932211992487556</v>
      </c>
      <c r="V100" s="211">
        <f t="shared" si="40"/>
        <v>6.6909537866175013</v>
      </c>
      <c r="W100" s="211">
        <f t="shared" si="40"/>
        <v>6.5404673243688674</v>
      </c>
      <c r="X100" s="211">
        <f t="shared" si="40"/>
        <v>6.1495764029874618</v>
      </c>
      <c r="Y100" s="211">
        <f t="shared" si="40"/>
        <v>6.4858402601011802</v>
      </c>
      <c r="Z100" s="167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39"/>
        <v>6.2495932261967413</v>
      </c>
      <c r="L101" s="28">
        <f t="shared" si="39"/>
        <v>6.4488163422217752</v>
      </c>
      <c r="M101" s="28">
        <f t="shared" si="40"/>
        <v>6.3834773830195184</v>
      </c>
      <c r="N101" s="31">
        <f t="shared" si="40"/>
        <v>6.822967678287716</v>
      </c>
      <c r="O101" s="200">
        <f t="shared" si="40"/>
        <v>6.9717194797119006</v>
      </c>
      <c r="P101" s="192">
        <f t="shared" si="40"/>
        <v>6.1728005628001394</v>
      </c>
      <c r="Q101" s="212">
        <f t="shared" si="40"/>
        <v>6.4976793503321373</v>
      </c>
      <c r="R101" s="212">
        <f t="shared" si="40"/>
        <v>6.8822789778816951</v>
      </c>
      <c r="S101" s="212">
        <f t="shared" si="40"/>
        <v>7.4412216919896021</v>
      </c>
      <c r="T101" s="212">
        <f t="shared" si="40"/>
        <v>7.6796188592973511</v>
      </c>
      <c r="U101" s="212">
        <f t="shared" si="40"/>
        <v>7.6383887788975091</v>
      </c>
      <c r="V101" s="212">
        <f t="shared" si="40"/>
        <v>7.5910119750965137</v>
      </c>
      <c r="W101" s="212">
        <f t="shared" si="40"/>
        <v>7.4616070125298091</v>
      </c>
      <c r="X101" s="212">
        <f t="shared" si="40"/>
        <v>7.5683704284495237</v>
      </c>
      <c r="Y101" s="212">
        <f t="shared" si="40"/>
        <v>8.1107451647747499</v>
      </c>
      <c r="Z101" s="168" t="s">
        <v>189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39"/>
        <v>12.783817531325612</v>
      </c>
      <c r="L102" s="30">
        <f t="shared" si="39"/>
        <v>12.960796567027851</v>
      </c>
      <c r="M102" s="30">
        <f t="shared" si="40"/>
        <v>13.559018732097684</v>
      </c>
      <c r="N102" s="87">
        <f t="shared" si="40"/>
        <v>12.760045088939023</v>
      </c>
      <c r="O102" s="201">
        <f t="shared" si="40"/>
        <v>11.766654486097501</v>
      </c>
      <c r="P102" s="191">
        <f t="shared" si="40"/>
        <v>11.846531378361467</v>
      </c>
      <c r="Q102" s="211">
        <f t="shared" si="40"/>
        <v>11.720721676766262</v>
      </c>
      <c r="R102" s="211">
        <f t="shared" si="40"/>
        <v>12.085775701463742</v>
      </c>
      <c r="S102" s="211">
        <f t="shared" si="40"/>
        <v>11.730940904574945</v>
      </c>
      <c r="T102" s="211">
        <f t="shared" si="40"/>
        <v>11.13036360276551</v>
      </c>
      <c r="U102" s="211">
        <f t="shared" si="40"/>
        <v>10.666525355485861</v>
      </c>
      <c r="V102" s="211">
        <f t="shared" si="40"/>
        <v>9.7156531018322863</v>
      </c>
      <c r="W102" s="211">
        <f t="shared" si="40"/>
        <v>8.726101747966279</v>
      </c>
      <c r="X102" s="211">
        <f t="shared" si="40"/>
        <v>8.4659732455100229</v>
      </c>
      <c r="Y102" s="211">
        <f t="shared" si="40"/>
        <v>9.4259458534680203</v>
      </c>
      <c r="Z102" s="167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39"/>
        <v>6.3553368607249601</v>
      </c>
      <c r="L103" s="28">
        <f t="shared" si="39"/>
        <v>7.0265929586799096</v>
      </c>
      <c r="M103" s="28">
        <f t="shared" si="40"/>
        <v>6.1879177729135355</v>
      </c>
      <c r="N103" s="31">
        <f t="shared" si="40"/>
        <v>7.0398988115888175</v>
      </c>
      <c r="O103" s="200">
        <f t="shared" si="40"/>
        <v>7.3721401334928895</v>
      </c>
      <c r="P103" s="192">
        <f t="shared" si="40"/>
        <v>7.3605526720163681</v>
      </c>
      <c r="Q103" s="212">
        <f t="shared" si="40"/>
        <v>7.3915775551001461</v>
      </c>
      <c r="R103" s="212">
        <f t="shared" si="40"/>
        <v>7.5263195390689521</v>
      </c>
      <c r="S103" s="212">
        <f t="shared" si="40"/>
        <v>6.9718819265461338</v>
      </c>
      <c r="T103" s="212">
        <f t="shared" si="40"/>
        <v>6.2274651950501472</v>
      </c>
      <c r="U103" s="212">
        <f t="shared" si="40"/>
        <v>5.9768157458833233</v>
      </c>
      <c r="V103" s="212">
        <f t="shared" si="40"/>
        <v>5.9691907191653444</v>
      </c>
      <c r="W103" s="212">
        <f t="shared" si="40"/>
        <v>6.1384195764269425</v>
      </c>
      <c r="X103" s="212">
        <f t="shared" si="40"/>
        <v>5.5763049823936726</v>
      </c>
      <c r="Y103" s="212">
        <f t="shared" si="40"/>
        <v>6.1918109328805588</v>
      </c>
      <c r="Z103" s="168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39"/>
        <v>6.3021090434543874</v>
      </c>
      <c r="L104" s="30">
        <f t="shared" si="39"/>
        <v>6.3242583380282325</v>
      </c>
      <c r="M104" s="30">
        <f t="shared" si="40"/>
        <v>5.9769571843684757</v>
      </c>
      <c r="N104" s="87">
        <f t="shared" si="40"/>
        <v>6.0343640684495501</v>
      </c>
      <c r="O104" s="201">
        <f t="shared" si="40"/>
        <v>6.2222188254061903</v>
      </c>
      <c r="P104" s="191">
        <f t="shared" si="40"/>
        <v>6.6553577630274576</v>
      </c>
      <c r="Q104" s="211">
        <f t="shared" si="40"/>
        <v>6.9928939172054694</v>
      </c>
      <c r="R104" s="211">
        <f t="shared" si="40"/>
        <v>7.3229356175809315</v>
      </c>
      <c r="S104" s="211">
        <f t="shared" si="40"/>
        <v>7.1960691562994086</v>
      </c>
      <c r="T104" s="211">
        <f t="shared" si="40"/>
        <v>7.3783133991306808</v>
      </c>
      <c r="U104" s="211">
        <f t="shared" si="40"/>
        <v>6.4214013497145359</v>
      </c>
      <c r="V104" s="211">
        <f t="shared" si="40"/>
        <v>6.4342947675509006</v>
      </c>
      <c r="W104" s="211">
        <f t="shared" si="40"/>
        <v>6.3574465727888807</v>
      </c>
      <c r="X104" s="211">
        <f t="shared" si="40"/>
        <v>6.0415393201631069</v>
      </c>
      <c r="Y104" s="211">
        <f t="shared" si="40"/>
        <v>5.4363717205621613</v>
      </c>
      <c r="Z104" s="167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39"/>
        <v>5.5743734520343455</v>
      </c>
      <c r="L105" s="28">
        <f t="shared" si="39"/>
        <v>4.9484591423322541</v>
      </c>
      <c r="M105" s="28">
        <f t="shared" si="40"/>
        <v>5.3881576538810547</v>
      </c>
      <c r="N105" s="31">
        <f t="shared" si="40"/>
        <v>4.7637825985969204</v>
      </c>
      <c r="O105" s="200">
        <f t="shared" si="40"/>
        <v>4.8084647991961029</v>
      </c>
      <c r="P105" s="192">
        <f t="shared" si="40"/>
        <v>5.7508142259322756</v>
      </c>
      <c r="Q105" s="212">
        <f t="shared" si="40"/>
        <v>5.9212836094048447</v>
      </c>
      <c r="R105" s="212">
        <f t="shared" si="40"/>
        <v>6.0810972733005304</v>
      </c>
      <c r="S105" s="212">
        <f t="shared" si="40"/>
        <v>5.9248902556784433</v>
      </c>
      <c r="T105" s="212">
        <f t="shared" si="40"/>
        <v>5.8036626208046318</v>
      </c>
      <c r="U105" s="212">
        <f t="shared" si="40"/>
        <v>5.6328836250689678</v>
      </c>
      <c r="V105" s="212">
        <f t="shared" si="40"/>
        <v>6.1684087460705808</v>
      </c>
      <c r="W105" s="212">
        <f t="shared" si="40"/>
        <v>6.0667298866878516</v>
      </c>
      <c r="X105" s="212">
        <f t="shared" si="40"/>
        <v>6.7043796537737403</v>
      </c>
      <c r="Y105" s="212">
        <f t="shared" si="40"/>
        <v>7.1760289936570292</v>
      </c>
      <c r="Z105" s="168" t="s">
        <v>190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39"/>
        <v>7.8872936251145589</v>
      </c>
      <c r="L106" s="30">
        <f t="shared" si="39"/>
        <v>9.2371694118378045</v>
      </c>
      <c r="M106" s="30">
        <f t="shared" si="40"/>
        <v>9.2288026407042416</v>
      </c>
      <c r="N106" s="87">
        <f t="shared" si="40"/>
        <v>9.5213895368793988</v>
      </c>
      <c r="O106" s="201">
        <f t="shared" si="40"/>
        <v>7.7129436086454009</v>
      </c>
      <c r="P106" s="191">
        <f t="shared" si="40"/>
        <v>6.3613194889076938</v>
      </c>
      <c r="Q106" s="211">
        <f t="shared" si="40"/>
        <v>6.4001113096354443</v>
      </c>
      <c r="R106" s="211">
        <f t="shared" si="40"/>
        <v>6.5424311661830901</v>
      </c>
      <c r="S106" s="211">
        <f t="shared" si="40"/>
        <v>6.6312659725227237</v>
      </c>
      <c r="T106" s="211">
        <f t="shared" si="40"/>
        <v>6.7996698721168416</v>
      </c>
      <c r="U106" s="211">
        <f t="shared" si="40"/>
        <v>7.2073716127366581</v>
      </c>
      <c r="V106" s="211">
        <f t="shared" si="40"/>
        <v>6.4163608017941787</v>
      </c>
      <c r="W106" s="211">
        <f t="shared" si="40"/>
        <v>6.4210982493747579</v>
      </c>
      <c r="X106" s="211">
        <f t="shared" si="40"/>
        <v>6.2531782918112189</v>
      </c>
      <c r="Y106" s="211">
        <f t="shared" si="40"/>
        <v>7.5103807776325038</v>
      </c>
      <c r="Z106" s="167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39"/>
        <v>11.89392484258212</v>
      </c>
      <c r="L107" s="28">
        <f t="shared" si="39"/>
        <v>12.127519795745242</v>
      </c>
      <c r="M107" s="28">
        <f t="shared" si="40"/>
        <v>11.801944152707364</v>
      </c>
      <c r="N107" s="31">
        <f t="shared" si="40"/>
        <v>11.58291613554527</v>
      </c>
      <c r="O107" s="200">
        <f t="shared" si="40"/>
        <v>10.42239724074367</v>
      </c>
      <c r="P107" s="192">
        <f t="shared" si="40"/>
        <v>10.318662217424286</v>
      </c>
      <c r="Q107" s="212">
        <f t="shared" si="40"/>
        <v>10.321431337224586</v>
      </c>
      <c r="R107" s="212">
        <f t="shared" si="40"/>
        <v>10.19780241239398</v>
      </c>
      <c r="S107" s="212">
        <f t="shared" si="40"/>
        <v>10.374511937540145</v>
      </c>
      <c r="T107" s="212">
        <f t="shared" si="40"/>
        <v>10.202809913461239</v>
      </c>
      <c r="U107" s="212">
        <f t="shared" si="40"/>
        <v>10.162170201963363</v>
      </c>
      <c r="V107" s="212">
        <f t="shared" si="40"/>
        <v>10.024456480722009</v>
      </c>
      <c r="W107" s="212">
        <f t="shared" si="40"/>
        <v>9.8425623842310834</v>
      </c>
      <c r="X107" s="212">
        <f t="shared" si="40"/>
        <v>10.434529735178788</v>
      </c>
      <c r="Y107" s="212">
        <f t="shared" si="40"/>
        <v>10.947146620000732</v>
      </c>
      <c r="Z107" s="168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39"/>
        <v>5.5645593706327059</v>
      </c>
      <c r="L108" s="30">
        <f t="shared" si="39"/>
        <v>6.3007247511100513</v>
      </c>
      <c r="M108" s="30">
        <f t="shared" si="40"/>
        <v>6.2708116006475851</v>
      </c>
      <c r="N108" s="87">
        <f t="shared" si="40"/>
        <v>6.6696937587238398</v>
      </c>
      <c r="O108" s="201">
        <f t="shared" si="40"/>
        <v>6.7967660859957464</v>
      </c>
      <c r="P108" s="191">
        <f t="shared" si="40"/>
        <v>7.5652732060903407</v>
      </c>
      <c r="Q108" s="211">
        <f t="shared" si="40"/>
        <v>7.732800813209491</v>
      </c>
      <c r="R108" s="211">
        <f t="shared" si="40"/>
        <v>7.9889820109432836</v>
      </c>
      <c r="S108" s="211">
        <f t="shared" si="40"/>
        <v>7.5731790356990221</v>
      </c>
      <c r="T108" s="211">
        <f t="shared" si="40"/>
        <v>7.3571023877252557</v>
      </c>
      <c r="U108" s="211">
        <f t="shared" si="40"/>
        <v>7.9401237903444919</v>
      </c>
      <c r="V108" s="211">
        <f t="shared" si="40"/>
        <v>9.1196711719772754</v>
      </c>
      <c r="W108" s="211">
        <f t="shared" si="40"/>
        <v>8.3576851440297162</v>
      </c>
      <c r="X108" s="211">
        <f t="shared" si="40"/>
        <v>7.5581063057498028</v>
      </c>
      <c r="Y108" s="211">
        <f t="shared" si="40"/>
        <v>8.8683577381340672</v>
      </c>
      <c r="Z108" s="167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39"/>
        <v>6.3101880157490546</v>
      </c>
      <c r="L109" s="28">
        <f t="shared" si="39"/>
        <v>6.0717426391528484</v>
      </c>
      <c r="M109" s="28">
        <f t="shared" si="40"/>
        <v>6.0766114892490233</v>
      </c>
      <c r="N109" s="31">
        <f t="shared" si="40"/>
        <v>6.147651794982357</v>
      </c>
      <c r="O109" s="200">
        <f t="shared" si="40"/>
        <v>6.4288089002675335</v>
      </c>
      <c r="P109" s="192">
        <f t="shared" si="40"/>
        <v>6.8662041093969233</v>
      </c>
      <c r="Q109" s="212">
        <f t="shared" si="40"/>
        <v>6.8880740385776518</v>
      </c>
      <c r="R109" s="212">
        <f t="shared" si="40"/>
        <v>6.9026455951305818</v>
      </c>
      <c r="S109" s="212">
        <f t="shared" si="40"/>
        <v>7.8641619859726806</v>
      </c>
      <c r="T109" s="212">
        <f t="shared" si="40"/>
        <v>8.6850014895773917</v>
      </c>
      <c r="U109" s="212">
        <f t="shared" si="40"/>
        <v>8.3007198842500038</v>
      </c>
      <c r="V109" s="212">
        <f t="shared" si="40"/>
        <v>9.1043215860607951</v>
      </c>
      <c r="W109" s="212">
        <f t="shared" si="40"/>
        <v>9.9989814269052335</v>
      </c>
      <c r="X109" s="212">
        <f t="shared" si="40"/>
        <v>10.629999067246029</v>
      </c>
      <c r="Y109" s="212">
        <f t="shared" si="40"/>
        <v>11.318102877633331</v>
      </c>
      <c r="Z109" s="168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ref="K110:L114" si="41">SUM(D40:K40)/8</f>
        <v>13.560281115370024</v>
      </c>
      <c r="L110" s="30">
        <f t="shared" si="41"/>
        <v>13.108983118662829</v>
      </c>
      <c r="M110" s="30">
        <f t="shared" ref="M110:U114" si="42">SUM(D40:M40)/10</f>
        <v>12.510716570545643</v>
      </c>
      <c r="N110" s="87">
        <f t="shared" si="42"/>
        <v>12.215453691966177</v>
      </c>
      <c r="O110" s="201">
        <f t="shared" si="42"/>
        <v>12.063815741088174</v>
      </c>
      <c r="P110" s="191">
        <f t="shared" si="42"/>
        <v>12.003398914591907</v>
      </c>
      <c r="Q110" s="211">
        <f t="shared" si="42"/>
        <v>11.721824732975698</v>
      </c>
      <c r="R110" s="211">
        <f t="shared" si="42"/>
        <v>11.213099093095439</v>
      </c>
      <c r="S110" s="211">
        <f t="shared" si="42"/>
        <v>10.519095571794272</v>
      </c>
      <c r="T110" s="211">
        <f t="shared" si="42"/>
        <v>10.221293111989382</v>
      </c>
      <c r="U110" s="211">
        <f t="shared" si="42"/>
        <v>10.221282030948384</v>
      </c>
      <c r="V110" s="211">
        <f t="shared" ref="V110:V114" si="43">SUM(M40:V40)/10</f>
        <v>10.43427860264708</v>
      </c>
      <c r="W110" s="211">
        <f t="shared" ref="W110:Y114" si="44">SUM(N40:W40)/10</f>
        <v>10.571420664416731</v>
      </c>
      <c r="X110" s="211">
        <f t="shared" si="44"/>
        <v>11.000557295549649</v>
      </c>
      <c r="Y110" s="211">
        <f t="shared" si="44"/>
        <v>11.204334397207564</v>
      </c>
      <c r="Z110" s="167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41"/>
        <v>10.954698887576011</v>
      </c>
      <c r="L111" s="28">
        <f t="shared" si="41"/>
        <v>10.958936804190143</v>
      </c>
      <c r="M111" s="28">
        <f t="shared" si="42"/>
        <v>10.874019190576139</v>
      </c>
      <c r="N111" s="31">
        <f t="shared" si="42"/>
        <v>10.857276357359151</v>
      </c>
      <c r="O111" s="200">
        <f t="shared" si="42"/>
        <v>10.7655513329657</v>
      </c>
      <c r="P111" s="192">
        <f t="shared" si="42"/>
        <v>10.260336005115727</v>
      </c>
      <c r="Q111" s="212">
        <f t="shared" si="42"/>
        <v>10.121179996119592</v>
      </c>
      <c r="R111" s="212">
        <f t="shared" si="42"/>
        <v>10.037807765978283</v>
      </c>
      <c r="S111" s="212">
        <f t="shared" si="42"/>
        <v>9.669176693433517</v>
      </c>
      <c r="T111" s="212">
        <f t="shared" si="42"/>
        <v>9.4010373594227783</v>
      </c>
      <c r="U111" s="212">
        <f t="shared" si="42"/>
        <v>9.1744172419955579</v>
      </c>
      <c r="V111" s="212">
        <f t="shared" si="43"/>
        <v>8.5336775049504077</v>
      </c>
      <c r="W111" s="212">
        <f t="shared" si="44"/>
        <v>8.6801670467579353</v>
      </c>
      <c r="X111" s="212">
        <f t="shared" si="44"/>
        <v>8.328194561245418</v>
      </c>
      <c r="Y111" s="212">
        <f t="shared" si="44"/>
        <v>8.737724226580438</v>
      </c>
      <c r="Z111" s="168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si="41"/>
        <v>4.1175459987327567</v>
      </c>
      <c r="L112" s="30">
        <f t="shared" si="41"/>
        <v>4.5978328706705716</v>
      </c>
      <c r="M112" s="30">
        <f t="shared" si="42"/>
        <v>4.4669562291894671</v>
      </c>
      <c r="N112" s="87">
        <f t="shared" si="42"/>
        <v>4.6310243709010583</v>
      </c>
      <c r="O112" s="201">
        <f t="shared" si="42"/>
        <v>4.8316739621841718</v>
      </c>
      <c r="P112" s="191">
        <f t="shared" si="42"/>
        <v>4.795836155576243</v>
      </c>
      <c r="Q112" s="211">
        <f t="shared" si="42"/>
        <v>4.671727055117211</v>
      </c>
      <c r="R112" s="211">
        <f t="shared" si="42"/>
        <v>4.7109762319528192</v>
      </c>
      <c r="S112" s="211">
        <f t="shared" si="42"/>
        <v>4.4564585321215562</v>
      </c>
      <c r="T112" s="211">
        <f t="shared" si="42"/>
        <v>4.2155515614931964</v>
      </c>
      <c r="U112" s="211"/>
      <c r="V112" s="211"/>
      <c r="W112" s="211"/>
      <c r="X112" s="211"/>
      <c r="Y112" s="211"/>
      <c r="Z112" s="167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41"/>
        <v>7.7291492807030009</v>
      </c>
      <c r="L113" s="28">
        <f t="shared" si="41"/>
        <v>8.4347774373272486</v>
      </c>
      <c r="M113" s="28">
        <f t="shared" si="42"/>
        <v>8.1831076456791205</v>
      </c>
      <c r="N113" s="31">
        <f t="shared" si="42"/>
        <v>8.352092858802914</v>
      </c>
      <c r="O113" s="200">
        <f t="shared" si="42"/>
        <v>8.9666957438294421</v>
      </c>
      <c r="P113" s="192">
        <f t="shared" si="42"/>
        <v>8.8778086672175256</v>
      </c>
      <c r="Q113" s="212">
        <f t="shared" si="42"/>
        <v>8.8691778820029299</v>
      </c>
      <c r="R113" s="212">
        <f t="shared" si="42"/>
        <v>9.0363789446051008</v>
      </c>
      <c r="S113" s="212">
        <f t="shared" si="42"/>
        <v>8.3291941967243019</v>
      </c>
      <c r="T113" s="212">
        <f t="shared" si="42"/>
        <v>9.0337408017270686</v>
      </c>
      <c r="U113" s="212">
        <f t="shared" si="42"/>
        <v>8.9290371550137007</v>
      </c>
      <c r="V113" s="212">
        <f t="shared" si="43"/>
        <v>8.8540122234581595</v>
      </c>
      <c r="W113" s="212">
        <f t="shared" si="44"/>
        <v>8.9757891507102059</v>
      </c>
      <c r="X113" s="212">
        <f t="shared" si="44"/>
        <v>9.5076774462865892</v>
      </c>
      <c r="Y113" s="212">
        <f t="shared" si="44"/>
        <v>9.6172670713717334</v>
      </c>
      <c r="Z113" s="168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41"/>
        <v>10.727658587442228</v>
      </c>
      <c r="L114" s="30">
        <f t="shared" si="41"/>
        <v>9.38679066643944</v>
      </c>
      <c r="M114" s="30">
        <f t="shared" si="42"/>
        <v>10.175409420202332</v>
      </c>
      <c r="N114" s="87">
        <f t="shared" si="42"/>
        <v>9.0979315732193573</v>
      </c>
      <c r="O114" s="201">
        <f t="shared" si="42"/>
        <v>8.5216797651744987</v>
      </c>
      <c r="P114" s="191">
        <f t="shared" si="42"/>
        <v>8.3974809717721666</v>
      </c>
      <c r="Q114" s="211">
        <f t="shared" si="42"/>
        <v>8.3438508856647857</v>
      </c>
      <c r="R114" s="211">
        <f t="shared" si="42"/>
        <v>8.350557564821397</v>
      </c>
      <c r="S114" s="211">
        <f t="shared" si="42"/>
        <v>8.6768941288115204</v>
      </c>
      <c r="T114" s="211">
        <f t="shared" si="42"/>
        <v>8.5929076932705417</v>
      </c>
      <c r="U114" s="211">
        <f t="shared" si="42"/>
        <v>8.9651789466202878</v>
      </c>
      <c r="V114" s="211">
        <f t="shared" si="43"/>
        <v>9.5006586459971913</v>
      </c>
      <c r="W114" s="211">
        <f t="shared" si="44"/>
        <v>9.6290064282671324</v>
      </c>
      <c r="X114" s="211">
        <f t="shared" si="44"/>
        <v>9.7630260610873343</v>
      </c>
      <c r="Y114" s="211">
        <f t="shared" si="44"/>
        <v>9.9697513238491045</v>
      </c>
      <c r="Z114" s="167" t="s">
        <v>187</v>
      </c>
    </row>
    <row r="115" spans="1:35" s="69" customFormat="1" ht="14.1" customHeight="1">
      <c r="A115" s="80" t="s">
        <v>24</v>
      </c>
      <c r="B115" s="72"/>
      <c r="C115" s="72"/>
      <c r="D115" s="72"/>
      <c r="E115" s="72"/>
      <c r="F115" s="72"/>
      <c r="G115" s="72"/>
      <c r="H115" s="72"/>
      <c r="I115" s="72"/>
      <c r="J115" s="73"/>
      <c r="K115" s="79">
        <f t="shared" ref="K115:P115" si="45">MIN(K94:K114)</f>
        <v>3.3659074715066559</v>
      </c>
      <c r="L115" s="79">
        <f t="shared" si="45"/>
        <v>3.0624939269348297</v>
      </c>
      <c r="M115" s="79">
        <f t="shared" si="45"/>
        <v>3.7838846591489741</v>
      </c>
      <c r="N115" s="79">
        <f t="shared" si="45"/>
        <v>3.7727184633632023</v>
      </c>
      <c r="O115" s="79">
        <f t="shared" si="45"/>
        <v>3.0916290747037576</v>
      </c>
      <c r="P115" s="197">
        <f t="shared" si="45"/>
        <v>3.2788176040826116</v>
      </c>
      <c r="Q115" s="163">
        <f t="shared" ref="Q115:V115" si="46">MIN(Q94:Q114)</f>
        <v>3.3999243223341487</v>
      </c>
      <c r="R115" s="197">
        <f t="shared" si="46"/>
        <v>3.3280699755039351</v>
      </c>
      <c r="S115" s="163">
        <f t="shared" si="46"/>
        <v>2.8823481816472407</v>
      </c>
      <c r="T115" s="197">
        <f t="shared" si="46"/>
        <v>2.0874105873147903</v>
      </c>
      <c r="U115" s="197">
        <f t="shared" si="46"/>
        <v>1.7607009240737124</v>
      </c>
      <c r="V115" s="286">
        <f t="shared" si="46"/>
        <v>1.842661823038704</v>
      </c>
      <c r="W115" s="213">
        <f t="shared" ref="W115:X115" si="47">MIN(W94:W114)</f>
        <v>2.503302880647452</v>
      </c>
      <c r="X115" s="213">
        <f t="shared" si="47"/>
        <v>3.4012594354288388</v>
      </c>
      <c r="Y115" s="213">
        <f t="shared" ref="Y115" si="48">MIN(Y94:Y114)</f>
        <v>4.6901407410694747</v>
      </c>
      <c r="Z115" s="194" t="s">
        <v>24</v>
      </c>
      <c r="AB115" s="85"/>
      <c r="AC115" s="85"/>
      <c r="AD115" s="85"/>
      <c r="AE115" s="85"/>
      <c r="AF115" s="85"/>
      <c r="AG115" s="85"/>
      <c r="AH115" s="85"/>
      <c r="AI115" s="85"/>
    </row>
    <row r="116" spans="1:35" s="128" customFormat="1" ht="14.1" customHeight="1">
      <c r="A116" s="159" t="s">
        <v>25</v>
      </c>
      <c r="B116" s="134"/>
      <c r="C116" s="134"/>
      <c r="D116" s="134"/>
      <c r="E116" s="134"/>
      <c r="F116" s="134"/>
      <c r="G116" s="134"/>
      <c r="H116" s="134"/>
      <c r="I116" s="134"/>
      <c r="J116" s="135"/>
      <c r="K116" s="127">
        <f t="shared" ref="K116:P116" si="49">MAX(K94:K114)</f>
        <v>13.560281115370024</v>
      </c>
      <c r="L116" s="127">
        <f t="shared" si="49"/>
        <v>13.108983118662829</v>
      </c>
      <c r="M116" s="127">
        <f t="shared" si="49"/>
        <v>13.559018732097684</v>
      </c>
      <c r="N116" s="127">
        <f t="shared" si="49"/>
        <v>12.760045088939023</v>
      </c>
      <c r="O116" s="127">
        <f t="shared" si="49"/>
        <v>12.063815741088174</v>
      </c>
      <c r="P116" s="198">
        <f t="shared" si="49"/>
        <v>12.003398914591907</v>
      </c>
      <c r="Q116" s="164">
        <f t="shared" ref="Q116:V116" si="50">MAX(Q94:Q114)</f>
        <v>11.721824732975698</v>
      </c>
      <c r="R116" s="198">
        <f t="shared" si="50"/>
        <v>12.085775701463742</v>
      </c>
      <c r="S116" s="164">
        <f t="shared" si="50"/>
        <v>11.730940904574945</v>
      </c>
      <c r="T116" s="198">
        <f t="shared" si="50"/>
        <v>11.13036360276551</v>
      </c>
      <c r="U116" s="198">
        <f t="shared" si="50"/>
        <v>10.716037681802565</v>
      </c>
      <c r="V116" s="284">
        <f t="shared" si="50"/>
        <v>11.756906873260334</v>
      </c>
      <c r="W116" s="214">
        <f t="shared" ref="W116:X116" si="51">MAX(W94:W114)</f>
        <v>12.489456184697319</v>
      </c>
      <c r="X116" s="214">
        <f t="shared" si="51"/>
        <v>13.365132852375307</v>
      </c>
      <c r="Y116" s="214">
        <f t="shared" ref="Y116" si="52">MAX(Y94:Y114)</f>
        <v>13.946088936124227</v>
      </c>
      <c r="Z116" s="195" t="s">
        <v>25</v>
      </c>
      <c r="AB116" s="132"/>
      <c r="AC116" s="132"/>
      <c r="AD116" s="132"/>
      <c r="AE116" s="132"/>
      <c r="AF116" s="132"/>
      <c r="AG116" s="132"/>
      <c r="AH116" s="132"/>
      <c r="AI116" s="132"/>
    </row>
    <row r="117" spans="1:35" s="70" customFormat="1" ht="14.1" customHeight="1">
      <c r="A117" s="170" t="s">
        <v>163</v>
      </c>
      <c r="B117" s="134"/>
      <c r="C117" s="134"/>
      <c r="D117" s="134"/>
      <c r="E117" s="134"/>
      <c r="F117" s="134"/>
      <c r="G117" s="134"/>
      <c r="H117" s="134"/>
      <c r="I117" s="134"/>
      <c r="J117" s="135"/>
      <c r="K117" s="127">
        <f t="shared" ref="K117:Q117" si="53">MEDIAN(K94:K114)</f>
        <v>7.1589375988573298</v>
      </c>
      <c r="L117" s="127">
        <f t="shared" si="53"/>
        <v>7.4665899530646209</v>
      </c>
      <c r="M117" s="127">
        <f t="shared" si="53"/>
        <v>7.2942905273643444</v>
      </c>
      <c r="N117" s="127">
        <f t="shared" si="53"/>
        <v>7.4788662293227599</v>
      </c>
      <c r="O117" s="127">
        <f t="shared" si="53"/>
        <v>7.2493146862853548</v>
      </c>
      <c r="P117" s="198">
        <f t="shared" si="53"/>
        <v>7.0363666515366514</v>
      </c>
      <c r="Q117" s="164">
        <f t="shared" si="53"/>
        <v>7.0190063779670524</v>
      </c>
      <c r="R117" s="198">
        <f t="shared" ref="R117:W117" si="54">MEDIAN(R94:R114)</f>
        <v>7.4540232820050916</v>
      </c>
      <c r="S117" s="164">
        <f t="shared" si="54"/>
        <v>7.5731790356990221</v>
      </c>
      <c r="T117" s="198">
        <f t="shared" si="54"/>
        <v>7.3783133991306808</v>
      </c>
      <c r="U117" s="198">
        <f t="shared" si="54"/>
        <v>7.9264013806975129</v>
      </c>
      <c r="V117" s="284">
        <f t="shared" si="54"/>
        <v>8.0896341371740217</v>
      </c>
      <c r="W117" s="214">
        <f t="shared" si="54"/>
        <v>7.794028724173363</v>
      </c>
      <c r="X117" s="214">
        <f t="shared" ref="X117:Y117" si="55">MEDIAN(X94:X114)</f>
        <v>7.5632383670996628</v>
      </c>
      <c r="Y117" s="214">
        <f t="shared" si="55"/>
        <v>8.3147711122384855</v>
      </c>
      <c r="Z117" s="170" t="s">
        <v>163</v>
      </c>
      <c r="AB117" s="230"/>
      <c r="AC117" s="230"/>
      <c r="AD117" s="230"/>
      <c r="AE117" s="230"/>
      <c r="AF117" s="230"/>
      <c r="AG117" s="230"/>
      <c r="AH117" s="230"/>
      <c r="AI117" s="230"/>
    </row>
    <row r="118" spans="1:35" s="70" customFormat="1" ht="14.1" customHeight="1">
      <c r="A118" s="170" t="s">
        <v>164</v>
      </c>
      <c r="B118" s="134"/>
      <c r="C118" s="134"/>
      <c r="D118" s="134"/>
      <c r="E118" s="134"/>
      <c r="F118" s="134"/>
      <c r="G118" s="134"/>
      <c r="H118" s="134"/>
      <c r="I118" s="134"/>
      <c r="J118" s="135"/>
      <c r="K118" s="127">
        <f t="shared" ref="K118:Q118" si="56">AVERAGE(K94:K114)</f>
        <v>7.9265981495431124</v>
      </c>
      <c r="L118" s="127">
        <f t="shared" si="56"/>
        <v>7.9705549201879888</v>
      </c>
      <c r="M118" s="127">
        <f t="shared" si="56"/>
        <v>7.9504569944333738</v>
      </c>
      <c r="N118" s="127">
        <f t="shared" si="56"/>
        <v>7.8337643102213903</v>
      </c>
      <c r="O118" s="127">
        <f t="shared" si="56"/>
        <v>7.5300711061889087</v>
      </c>
      <c r="P118" s="198">
        <f t="shared" si="56"/>
        <v>7.5168876999301668</v>
      </c>
      <c r="Q118" s="164">
        <f t="shared" si="56"/>
        <v>7.5939725442126038</v>
      </c>
      <c r="R118" s="198">
        <f t="shared" ref="R118:W118" si="57">AVERAGE(R94:R114)</f>
        <v>7.7824198379083027</v>
      </c>
      <c r="S118" s="164">
        <f t="shared" si="57"/>
        <v>7.7519547043490658</v>
      </c>
      <c r="T118" s="198">
        <f t="shared" si="57"/>
        <v>7.6594434640778646</v>
      </c>
      <c r="U118" s="198">
        <f t="shared" si="57"/>
        <v>7.8585630507550324</v>
      </c>
      <c r="V118" s="284">
        <f t="shared" si="57"/>
        <v>7.9326321517571348</v>
      </c>
      <c r="W118" s="214">
        <f t="shared" si="57"/>
        <v>7.9199088757034684</v>
      </c>
      <c r="X118" s="214">
        <f t="shared" ref="X118:Y118" si="58">AVERAGE(X94:X114)</f>
        <v>8.0305502240108488</v>
      </c>
      <c r="Y118" s="214">
        <f t="shared" si="58"/>
        <v>8.5185828606754743</v>
      </c>
      <c r="Z118" s="170" t="s">
        <v>164</v>
      </c>
      <c r="AB118" s="230"/>
      <c r="AC118" s="230"/>
      <c r="AD118" s="230"/>
      <c r="AE118" s="230"/>
      <c r="AF118" s="230"/>
      <c r="AG118" s="230"/>
      <c r="AH118" s="230"/>
      <c r="AI118" s="230"/>
    </row>
    <row r="119" spans="1:35" ht="14.1" customHeight="1">
      <c r="A119" s="34"/>
      <c r="B119" s="31"/>
      <c r="C119" s="31"/>
      <c r="D119" s="31"/>
      <c r="E119" s="31"/>
      <c r="F119" s="31"/>
      <c r="G119" s="31"/>
      <c r="Z119" s="171" t="s">
        <v>0</v>
      </c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44">
    <cfRule type="cellIs" dxfId="39" priority="59" stopIfTrue="1" operator="equal">
      <formula>B$45</formula>
    </cfRule>
    <cfRule type="cellIs" dxfId="38" priority="60" stopIfTrue="1" operator="equal">
      <formula>B$46</formula>
    </cfRule>
  </conditionalFormatting>
  <conditionalFormatting sqref="D24:Y44">
    <cfRule type="cellIs" dxfId="37" priority="5" stopIfTrue="1" operator="equal">
      <formula>D$45</formula>
    </cfRule>
    <cfRule type="cellIs" dxfId="36" priority="6" stopIfTrue="1" operator="equal">
      <formula>D$46</formula>
    </cfRule>
  </conditionalFormatting>
  <conditionalFormatting sqref="F59:Y79">
    <cfRule type="cellIs" dxfId="35" priority="3" stopIfTrue="1" operator="equal">
      <formula>F$80</formula>
    </cfRule>
    <cfRule type="cellIs" dxfId="34" priority="4" stopIfTrue="1" operator="equal">
      <formula>F$81</formula>
    </cfRule>
  </conditionalFormatting>
  <conditionalFormatting sqref="I94:Y114">
    <cfRule type="cellIs" dxfId="33" priority="1" stopIfTrue="1" operator="equal">
      <formula>I$115</formula>
    </cfRule>
    <cfRule type="cellIs" dxfId="32" priority="2" stopIfTrue="1" operator="equal">
      <formula>I$116</formula>
    </cfRule>
  </conditionalFormatting>
  <hyperlinks>
    <hyperlink ref="B15" r:id="rId1" display="www.idheap.ch/idheap.nsf/go/comparatif" xr:uid="{00000000-0004-0000-0B00-000000000000}"/>
    <hyperlink ref="B50" r:id="rId2" display="www.idheap.ch/idheap.nsf/go/comparatif" xr:uid="{00000000-0004-0000-0B00-000001000000}"/>
    <hyperlink ref="B85" r:id="rId3" display="www.idheap.ch/idheap.nsf/go/comparatif" xr:uid="{00000000-0004-0000-0B00-000002000000}"/>
    <hyperlink ref="B7:F7" location="'I2'!A59" display="&gt;&gt;&gt; Jährlicher Wert des Indikators - Valeur annuelle de l'indicateur" xr:uid="{00000000-0004-0000-0B00-000003000000}"/>
    <hyperlink ref="B8:F8" location="'I2'!A99" display="&gt;&gt;&gt; Gleitender Mittelwert über 4 Jahren - Moyenne mobile sur 4 années" xr:uid="{00000000-0004-0000-0B00-000004000000}"/>
    <hyperlink ref="B9:F9" location="'I2'!A139" display="&gt;&gt;&gt; Gleitender Mittelwert über 8 Jahren - Moyenne mobile sur 8 années" xr:uid="{00000000-0004-0000-0B00-000005000000}"/>
    <hyperlink ref="B7:G7" location="'I8'!A45" display="&gt;&gt;&gt; Jährlicher Wert des Indikators - Valeur annuelle de l'indicateur" xr:uid="{00000000-0004-0000-0B00-000006000000}"/>
    <hyperlink ref="B8:G8" location="'I8'!A77" display="&gt;&gt;&gt; Gleitender Mittelwert über 4 Jahre - Moyenne mobile sur 4 années" xr:uid="{00000000-0004-0000-0B00-000007000000}"/>
    <hyperlink ref="B9:G9" location="'I8'!A109" display="&gt;&gt;&gt; Gleitender Mittelwert über 8 Jahre - Moyenne mobile sur 8 années" xr:uid="{00000000-0004-0000-0B00-000008000000}"/>
    <hyperlink ref="B1" r:id="rId4" display="www.idheap.ch/idheap.nsf/go/comparatif" xr:uid="{00000000-0004-0000-0B00-000009000000}"/>
    <hyperlink ref="B7:I7" location="K10_I10!M45" display="&gt;&gt;&gt; Jährlicher Wert der Kennzahl - Valeur annuelle de l'indicateur" xr:uid="{00000000-0004-0000-0B00-00000A000000}"/>
    <hyperlink ref="B8:I8" location="K10_I10!M77" display="&gt;&gt;&gt; Gleitender Mittelwert über 3 Jahre - Moyenne mobile sur 3 années" xr:uid="{00000000-0004-0000-0B00-00000B000000}"/>
    <hyperlink ref="B9:I9" location="K10_I10!M109" display="&gt;&gt;&gt; Gleitender Mittelwert über 8/10 Jahre - Moyenne mobile sur 8/10 années" xr:uid="{00000000-0004-0000-0B00-00000C000000}"/>
    <hyperlink ref="Z49" location="K11_I11!A1" display=" &gt;&gt;&gt; Top" xr:uid="{00000000-0004-0000-0B00-00000D000000}"/>
    <hyperlink ref="Z84" location="K11_I11!A1" display=" &gt;&gt;&gt; Top" xr:uid="{00000000-0004-0000-0B00-00000E000000}"/>
    <hyperlink ref="Z119" location="K11_I11!A1" display=" &gt;&gt;&gt; Top" xr:uid="{00000000-0004-0000-0B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10" width="11.5703125" style="8" customWidth="1"/>
    <col min="11" max="26" width="11.5703125" style="7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'!E26</f>
        <v>K12/I12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4.1" customHeight="1">
      <c r="A2" s="292" t="str">
        <f>'Intro '!C26</f>
        <v>Zinsbelastungsanteil</v>
      </c>
      <c r="B2" s="292"/>
      <c r="C2" s="292"/>
      <c r="D2" s="292"/>
      <c r="E2" s="292"/>
      <c r="F2" s="298"/>
      <c r="G2" s="298"/>
      <c r="H2" s="298"/>
      <c r="I2" s="29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8"/>
      <c r="AB2" s="67"/>
      <c r="AC2" s="67"/>
      <c r="AD2" s="67"/>
      <c r="AE2" s="67"/>
      <c r="AF2" s="67"/>
      <c r="AG2" s="67"/>
      <c r="AH2" s="67"/>
      <c r="AI2" s="67"/>
    </row>
    <row r="3" spans="1:41" ht="14.1" customHeight="1" thickBot="1">
      <c r="A3" s="293" t="s">
        <v>305</v>
      </c>
      <c r="B3" s="293"/>
      <c r="C3" s="293"/>
      <c r="D3" s="293"/>
      <c r="E3" s="293"/>
      <c r="F3" s="293"/>
      <c r="G3" s="293"/>
      <c r="H3" s="24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Gewichtung_Pondération!$E$11</f>
        <v>1</v>
      </c>
      <c r="AA3" s="8"/>
      <c r="AB3" s="67"/>
      <c r="AC3" s="67"/>
      <c r="AD3" s="67"/>
      <c r="AE3" s="67"/>
      <c r="AF3" s="67"/>
      <c r="AG3" s="67"/>
      <c r="AH3" s="67"/>
      <c r="AI3" s="67"/>
    </row>
    <row r="4" spans="1:41" ht="14.1" customHeight="1" thickTop="1">
      <c r="A4" s="292" t="str">
        <f>'Intro '!D26</f>
        <v>Part des charges d'intérêts</v>
      </c>
      <c r="B4" s="292"/>
      <c r="C4" s="292"/>
      <c r="D4" s="292"/>
      <c r="E4" s="292"/>
      <c r="F4" s="298"/>
      <c r="G4" s="298"/>
      <c r="H4" s="298"/>
      <c r="I4" s="29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8"/>
      <c r="AB4" s="67"/>
      <c r="AC4" s="67"/>
      <c r="AD4" s="67"/>
      <c r="AE4" s="67"/>
      <c r="AF4" s="67"/>
      <c r="AG4" s="67"/>
      <c r="AH4" s="67"/>
      <c r="AI4" s="67"/>
    </row>
    <row r="5" spans="1:41" ht="14.1" customHeight="1" thickBot="1">
      <c r="A5" s="293" t="s">
        <v>306</v>
      </c>
      <c r="B5" s="293"/>
      <c r="C5" s="293"/>
      <c r="D5" s="293"/>
      <c r="E5" s="293"/>
      <c r="F5" s="293"/>
      <c r="G5" s="293"/>
      <c r="H5" s="24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Gewichtung_Pondération!$E$11</f>
        <v>1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AA6" s="8"/>
      <c r="AB6" s="67"/>
      <c r="AC6" s="67"/>
      <c r="AD6" s="67"/>
      <c r="AE6" s="67"/>
      <c r="AF6" s="67"/>
      <c r="AG6" s="67"/>
      <c r="AH6" s="67"/>
      <c r="AI6" s="67"/>
    </row>
    <row r="7" spans="1:41" ht="14.1" customHeight="1" thickTop="1" thickBot="1">
      <c r="A7" s="7"/>
      <c r="B7" s="295" t="s">
        <v>151</v>
      </c>
      <c r="C7" s="295"/>
      <c r="D7" s="295"/>
      <c r="E7" s="295"/>
      <c r="F7" s="295"/>
      <c r="G7" s="295"/>
      <c r="H7" s="295"/>
      <c r="I7" s="29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41" ht="14.1" customHeight="1" thickTop="1" thickBot="1">
      <c r="A8" s="7"/>
      <c r="B8" s="295" t="s">
        <v>71</v>
      </c>
      <c r="C8" s="295"/>
      <c r="D8" s="295"/>
      <c r="E8" s="295"/>
      <c r="F8" s="295"/>
      <c r="G8" s="295"/>
      <c r="H8" s="295"/>
      <c r="I8" s="29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41" ht="14.1" customHeight="1" thickTop="1" thickBot="1">
      <c r="A9" s="7"/>
      <c r="B9" s="295" t="s">
        <v>72</v>
      </c>
      <c r="C9" s="295"/>
      <c r="D9" s="295"/>
      <c r="E9" s="295"/>
      <c r="F9" s="295"/>
      <c r="G9" s="295"/>
      <c r="H9" s="295"/>
      <c r="I9" s="29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41" ht="14.1" customHeight="1" thickTop="1" thickBot="1">
      <c r="A10" s="7"/>
      <c r="B10" s="296"/>
      <c r="C10" s="296"/>
      <c r="D10" s="296"/>
      <c r="E10" s="296"/>
      <c r="F10" s="296"/>
      <c r="G10" s="296"/>
      <c r="H10" s="296"/>
      <c r="I10" s="29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41" ht="14.1" customHeight="1" thickTop="1" thickBot="1">
      <c r="A11" s="7"/>
      <c r="B11" s="296"/>
      <c r="C11" s="296"/>
      <c r="D11" s="296"/>
      <c r="E11" s="296"/>
      <c r="F11" s="296"/>
      <c r="G11" s="296"/>
      <c r="H11" s="296"/>
      <c r="I11" s="29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41" ht="14.1" customHeight="1" thickTop="1" thickBot="1">
      <c r="A12" s="7"/>
      <c r="B12" s="296"/>
      <c r="C12" s="296"/>
      <c r="D12" s="296"/>
      <c r="E12" s="296"/>
      <c r="F12" s="296"/>
      <c r="G12" s="296"/>
      <c r="H12" s="296"/>
      <c r="I12" s="29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K12/I12</v>
      </c>
      <c r="B15" s="2" t="str">
        <f>+$B$1</f>
        <v>Comparatif des finances cantonales et communales</v>
      </c>
      <c r="C15" s="3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45190.410039351853</v>
      </c>
    </row>
    <row r="16" spans="1:41" ht="14.1" customHeight="1">
      <c r="A16" s="292" t="str">
        <f>$A$2</f>
        <v>Zinsbelastungsanteil</v>
      </c>
      <c r="B16" s="292"/>
      <c r="C16" s="292"/>
      <c r="D16" s="292"/>
      <c r="E16" s="292"/>
      <c r="F16" s="298"/>
      <c r="G16" s="298"/>
      <c r="H16" s="298"/>
      <c r="I16" s="298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A$3</f>
        <v>Nettozinsen in % des laufenden Ertrags</v>
      </c>
      <c r="B17" s="293"/>
      <c r="C17" s="293"/>
      <c r="D17" s="293"/>
      <c r="E17" s="293"/>
      <c r="F17" s="293"/>
      <c r="G17" s="293"/>
      <c r="H17" s="243"/>
      <c r="I17" s="243"/>
      <c r="J17" s="24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Gewichtung_Pondération!$E$11</f>
        <v>1</v>
      </c>
    </row>
    <row r="18" spans="1:42" ht="14.1" customHeight="1" thickTop="1">
      <c r="A18" s="292" t="str">
        <f>$A$4</f>
        <v>Part des charges d'intérêts</v>
      </c>
      <c r="B18" s="292"/>
      <c r="C18" s="292"/>
      <c r="D18" s="292"/>
      <c r="E18" s="292"/>
      <c r="F18" s="298"/>
      <c r="G18" s="298"/>
      <c r="H18" s="298"/>
      <c r="I18" s="298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42" ht="14.1" customHeight="1" thickBot="1">
      <c r="A19" s="293" t="str">
        <f>+A5</f>
        <v>Intérêts nets en % des revenus courants</v>
      </c>
      <c r="B19" s="293"/>
      <c r="C19" s="293"/>
      <c r="D19" s="293"/>
      <c r="E19" s="293"/>
      <c r="F19" s="293"/>
      <c r="G19" s="293"/>
      <c r="H19" s="243"/>
      <c r="I19" s="243"/>
      <c r="J19" s="24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Gewichtung_Pondération!$E$11</f>
        <v>1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>+D22+1</f>
        <v>2002</v>
      </c>
      <c r="F22" s="21">
        <f>+E22+1</f>
        <v>2003</v>
      </c>
      <c r="G22" s="21">
        <f>+F22+1</f>
        <v>2004</v>
      </c>
      <c r="H22" s="21">
        <f>+G22+1</f>
        <v>2005</v>
      </c>
      <c r="I22" s="22">
        <f>+H22+1</f>
        <v>2006</v>
      </c>
      <c r="J22" s="21"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67"/>
      <c r="K23" s="67"/>
      <c r="L23" s="67"/>
      <c r="M23" s="26"/>
      <c r="N23" s="26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30">
        <v>2.85793065640022</v>
      </c>
      <c r="E24" s="30">
        <v>2.9011373177106052</v>
      </c>
      <c r="F24" s="30">
        <v>2.3145487582224802</v>
      </c>
      <c r="G24" s="30">
        <v>0.48965969034090079</v>
      </c>
      <c r="H24" s="30">
        <v>0.56842665137263104</v>
      </c>
      <c r="I24" s="30">
        <v>2.6179319257937306</v>
      </c>
      <c r="J24" s="30">
        <v>2.0633518738675884</v>
      </c>
      <c r="K24" s="30">
        <v>1.9009904715096697</v>
      </c>
      <c r="L24" s="87">
        <v>1.7797610382824398</v>
      </c>
      <c r="M24" s="178">
        <v>1.5046601694203141</v>
      </c>
      <c r="N24" s="178">
        <v>1.7069112451670949</v>
      </c>
      <c r="O24" s="178">
        <v>1.4791398810393723</v>
      </c>
      <c r="P24" s="191">
        <v>1.1798096802015987</v>
      </c>
      <c r="Q24" s="211">
        <v>0.77534457723684302</v>
      </c>
      <c r="R24" s="211">
        <v>0.80233307196970527</v>
      </c>
      <c r="S24" s="211">
        <v>0.48686653763039978</v>
      </c>
      <c r="T24" s="211">
        <v>-2.38463630666924E-2</v>
      </c>
      <c r="U24" s="211">
        <v>1.0268618862469132</v>
      </c>
      <c r="V24" s="211">
        <v>1.1770581004558096</v>
      </c>
      <c r="W24" s="211">
        <v>1.229137584601842</v>
      </c>
      <c r="X24" s="211">
        <v>1.1225639380847929</v>
      </c>
      <c r="Y24" s="211">
        <v>0.96414035402463838</v>
      </c>
      <c r="Z24" s="167" t="s">
        <v>188</v>
      </c>
      <c r="AB24" s="83">
        <f>AVEDEV(E24:L24)</f>
        <v>0.66264512941663645</v>
      </c>
      <c r="AC24" s="83">
        <f t="shared" ref="AC24:AC46" si="0">AVEDEV(D24:M24)</f>
        <v>0.65137037435038914</v>
      </c>
      <c r="AD24" s="83">
        <f t="shared" ref="AD24:AD46" si="1">AVEDEV(E24:N24)</f>
        <v>0.5748541552520694</v>
      </c>
      <c r="AE24" s="83">
        <f t="shared" ref="AE24:AE46" si="2">AVEDEV(F24:O24)</f>
        <v>0.50565325796665417</v>
      </c>
      <c r="AF24" s="203">
        <f t="shared" ref="AF24:AF46" si="3">AVEDEV(G24:P24)</f>
        <v>0.48472504822457063</v>
      </c>
      <c r="AG24" s="203">
        <f t="shared" ref="AG24:AG46" si="4">AVEDEV(H24:Q24)</f>
        <v>0.45615655953497641</v>
      </c>
      <c r="AH24" s="83">
        <f t="shared" ref="AH24:AH46" si="5">AVEDEV(I24:R24)</f>
        <v>0.43276591747526905</v>
      </c>
      <c r="AI24" s="83">
        <f t="shared" ref="AI24:AI46" si="6">AVEDEV(J24:S24)</f>
        <v>0.44546271029829265</v>
      </c>
      <c r="AJ24" s="83">
        <f t="shared" ref="AJ24:AO46" si="7">AVEDEV(K24:T24)</f>
        <v>0.5192180599972086</v>
      </c>
      <c r="AK24" s="83">
        <f t="shared" si="7"/>
        <v>0.4582722304093651</v>
      </c>
      <c r="AL24" s="83">
        <f t="shared" si="7"/>
        <v>0.40107153815005753</v>
      </c>
      <c r="AM24" s="83">
        <f t="shared" si="7"/>
        <v>0.37902973136457974</v>
      </c>
      <c r="AN24" s="83">
        <f t="shared" si="7"/>
        <v>0.33228194679799566</v>
      </c>
      <c r="AO24" s="83">
        <f t="shared" si="7"/>
        <v>0.29108198463681695</v>
      </c>
      <c r="AP24" s="86"/>
    </row>
    <row r="25" spans="1:42" ht="14.1" customHeight="1">
      <c r="A25" s="75" t="s">
        <v>29</v>
      </c>
      <c r="B25" s="28"/>
      <c r="C25" s="28"/>
      <c r="D25" s="28">
        <v>6.6191937945346462</v>
      </c>
      <c r="E25" s="28">
        <v>6.8518688149710751</v>
      </c>
      <c r="F25" s="28">
        <v>6.3215082176132222</v>
      </c>
      <c r="G25" s="28">
        <v>5.814712528886397</v>
      </c>
      <c r="H25" s="28">
        <v>4.9954250322615659</v>
      </c>
      <c r="I25" s="28">
        <v>2.9493246443532408</v>
      </c>
      <c r="J25" s="28">
        <v>3.4967614809283543</v>
      </c>
      <c r="K25" s="28">
        <v>3.1917379373149464</v>
      </c>
      <c r="L25" s="31">
        <v>1.4998876879481537</v>
      </c>
      <c r="M25" s="137">
        <v>1.0025013307683117</v>
      </c>
      <c r="N25" s="137">
        <v>0.76457515327028103</v>
      </c>
      <c r="O25" s="137">
        <v>0.42785200840331128</v>
      </c>
      <c r="P25" s="192">
        <v>6.4248178971163125E-2</v>
      </c>
      <c r="Q25" s="212">
        <v>2.1826011220961599</v>
      </c>
      <c r="R25" s="212">
        <v>2.476330918819972</v>
      </c>
      <c r="S25" s="212">
        <v>1.91400406469119</v>
      </c>
      <c r="T25" s="212">
        <v>1.4804793594290311</v>
      </c>
      <c r="U25" s="212">
        <v>1.5294454412814285</v>
      </c>
      <c r="V25" s="212">
        <v>1.5485824839880193</v>
      </c>
      <c r="W25" s="212">
        <v>1.3525831634007697</v>
      </c>
      <c r="X25" s="212">
        <v>1.2790135631472392</v>
      </c>
      <c r="Y25" s="212">
        <v>1.5638607996964045</v>
      </c>
      <c r="Z25" s="168" t="s">
        <v>168</v>
      </c>
      <c r="AB25" s="86">
        <f t="shared" ref="AB25:AB46" si="8">AVEDEV(E25:L25)</f>
        <v>1.6057253553984456</v>
      </c>
      <c r="AC25" s="86">
        <f t="shared" si="0"/>
        <v>1.8462495306953897</v>
      </c>
      <c r="AD25" s="86">
        <f t="shared" si="1"/>
        <v>1.8456386924812083</v>
      </c>
      <c r="AE25" s="86">
        <f t="shared" si="2"/>
        <v>1.7176004372261189</v>
      </c>
      <c r="AF25" s="204">
        <f t="shared" si="3"/>
        <v>1.6688897264383282</v>
      </c>
      <c r="AG25" s="204">
        <f t="shared" si="4"/>
        <v>1.3056785857593047</v>
      </c>
      <c r="AH25" s="86">
        <f t="shared" si="5"/>
        <v>1.0537691744151454</v>
      </c>
      <c r="AI25" s="86">
        <f t="shared" si="6"/>
        <v>0.95023711644894016</v>
      </c>
      <c r="AJ25" s="86">
        <f t="shared" si="7"/>
        <v>0.75259738764745221</v>
      </c>
      <c r="AK25" s="86">
        <f t="shared" si="7"/>
        <v>0.61551868697170664</v>
      </c>
      <c r="AL25" s="86">
        <f t="shared" si="7"/>
        <v>0.61941427065489596</v>
      </c>
      <c r="AM25" s="86">
        <f t="shared" si="7"/>
        <v>0.57740445073900104</v>
      </c>
      <c r="AN25" s="86">
        <f t="shared" si="7"/>
        <v>0.515671841553766</v>
      </c>
      <c r="AO25" s="86">
        <f t="shared" si="7"/>
        <v>0.39796096830621136</v>
      </c>
      <c r="AP25" s="86"/>
    </row>
    <row r="26" spans="1:42" ht="14.1" customHeight="1">
      <c r="A26" s="74" t="s">
        <v>54</v>
      </c>
      <c r="B26" s="30"/>
      <c r="C26" s="30"/>
      <c r="D26" s="30">
        <v>6.649333160925412</v>
      </c>
      <c r="E26" s="30">
        <v>6.9528306787957463</v>
      </c>
      <c r="F26" s="30">
        <v>6.5882871587832152</v>
      </c>
      <c r="G26" s="30">
        <v>5.9165299122131545</v>
      </c>
      <c r="H26" s="30">
        <v>5.252120271316012</v>
      </c>
      <c r="I26" s="30">
        <v>4.6570219038288911</v>
      </c>
      <c r="J26" s="30">
        <v>3.7208136479534866</v>
      </c>
      <c r="K26" s="30">
        <v>3.6964908478532768</v>
      </c>
      <c r="L26" s="87">
        <v>4.3802442317167918</v>
      </c>
      <c r="M26" s="178">
        <v>4.1005390764578671</v>
      </c>
      <c r="N26" s="178">
        <v>4.1766426260714322</v>
      </c>
      <c r="O26" s="178">
        <v>3.6397735397440267</v>
      </c>
      <c r="P26" s="191">
        <v>2.3798283530601356</v>
      </c>
      <c r="Q26" s="211">
        <v>4.7694586644743326</v>
      </c>
      <c r="R26" s="211">
        <v>4.6149277099401909</v>
      </c>
      <c r="S26" s="211">
        <v>3.0865146743553389</v>
      </c>
      <c r="T26" s="211">
        <v>2.977869078354566</v>
      </c>
      <c r="U26" s="211">
        <v>2.9596275592919703</v>
      </c>
      <c r="V26" s="211">
        <v>2.4831722082098393</v>
      </c>
      <c r="W26" s="211">
        <v>2.0404965996005808</v>
      </c>
      <c r="X26" s="211">
        <v>1.8967668757242806</v>
      </c>
      <c r="Y26" s="211">
        <v>1.6734595120758675</v>
      </c>
      <c r="Z26" s="167" t="s">
        <v>169</v>
      </c>
      <c r="AB26" s="83">
        <f t="shared" si="8"/>
        <v>1.0318996737194601</v>
      </c>
      <c r="AC26" s="83">
        <f t="shared" si="0"/>
        <v>1.0803991474223227</v>
      </c>
      <c r="AD26" s="83">
        <f t="shared" si="1"/>
        <v>0.986631975822436</v>
      </c>
      <c r="AE26" s="83">
        <f t="shared" si="2"/>
        <v>0.79251479195320251</v>
      </c>
      <c r="AF26" s="203">
        <f t="shared" si="3"/>
        <v>0.68758291099776392</v>
      </c>
      <c r="AG26" s="203">
        <f t="shared" si="4"/>
        <v>0.574453375275915</v>
      </c>
      <c r="AH26" s="83">
        <f t="shared" si="5"/>
        <v>0.52347797036584942</v>
      </c>
      <c r="AI26" s="83">
        <f t="shared" si="6"/>
        <v>0.55183912456943507</v>
      </c>
      <c r="AJ26" s="83">
        <f t="shared" si="7"/>
        <v>0.62613358152932708</v>
      </c>
      <c r="AK26" s="83">
        <f t="shared" si="7"/>
        <v>0.69981991038545766</v>
      </c>
      <c r="AL26" s="83">
        <f t="shared" si="7"/>
        <v>0.74143297434159994</v>
      </c>
      <c r="AM26" s="83">
        <f t="shared" si="7"/>
        <v>0.78989562699780347</v>
      </c>
      <c r="AN26" s="83">
        <f t="shared" si="7"/>
        <v>0.75426009668235705</v>
      </c>
      <c r="AO26" s="83">
        <f t="shared" si="7"/>
        <v>0.79346741377456964</v>
      </c>
      <c r="AP26" s="86"/>
    </row>
    <row r="27" spans="1:42" ht="14.1" customHeight="1">
      <c r="A27" s="75" t="s">
        <v>30</v>
      </c>
      <c r="B27" s="28"/>
      <c r="C27" s="28"/>
      <c r="D27" s="28">
        <v>2.9479581976469218</v>
      </c>
      <c r="E27" s="28">
        <v>2.9534709393903533</v>
      </c>
      <c r="F27" s="28">
        <v>2.8591434389381356</v>
      </c>
      <c r="G27" s="28">
        <v>2.7466648610337487</v>
      </c>
      <c r="H27" s="28">
        <v>2.4445850988153648</v>
      </c>
      <c r="I27" s="28">
        <v>2.4941130455533607</v>
      </c>
      <c r="J27" s="28">
        <v>1.8445658671162553</v>
      </c>
      <c r="K27" s="28">
        <v>1.4259628062128988</v>
      </c>
      <c r="L27" s="31">
        <v>1.5992259608976687</v>
      </c>
      <c r="M27" s="137">
        <v>1.4813451484143552</v>
      </c>
      <c r="N27" s="137">
        <v>1.389688014396546</v>
      </c>
      <c r="O27" s="137">
        <v>1.5166709678478558</v>
      </c>
      <c r="P27" s="192">
        <v>1.1668732812946276</v>
      </c>
      <c r="Q27" s="212">
        <v>1.122516626418107</v>
      </c>
      <c r="R27" s="212">
        <v>1.1980670438651477</v>
      </c>
      <c r="S27" s="212">
        <v>1.4259733902085137</v>
      </c>
      <c r="T27" s="212">
        <v>0.95852137311698249</v>
      </c>
      <c r="U27" s="212">
        <v>0.59559350031472635</v>
      </c>
      <c r="V27" s="212">
        <v>0.55105335155815416</v>
      </c>
      <c r="W27" s="212">
        <v>0.49200988270653756</v>
      </c>
      <c r="X27" s="212">
        <v>0.3009764808351782</v>
      </c>
      <c r="Y27" s="212">
        <v>0.22514968406854946</v>
      </c>
      <c r="Z27" s="168" t="s">
        <v>170</v>
      </c>
      <c r="AB27" s="86">
        <f t="shared" si="8"/>
        <v>0.50453621812683669</v>
      </c>
      <c r="AC27" s="86">
        <f t="shared" si="0"/>
        <v>0.55354287259328938</v>
      </c>
      <c r="AD27" s="86">
        <f t="shared" si="1"/>
        <v>0.57571895866932388</v>
      </c>
      <c r="AE27" s="86">
        <f t="shared" si="2"/>
        <v>0.52474407213002683</v>
      </c>
      <c r="AF27" s="204">
        <f t="shared" si="3"/>
        <v>0.45721017037713141</v>
      </c>
      <c r="AG27" s="204">
        <f t="shared" si="4"/>
        <v>0.36751999327897378</v>
      </c>
      <c r="AH27" s="86">
        <f t="shared" si="5"/>
        <v>0.27323924899244761</v>
      </c>
      <c r="AI27" s="86">
        <f t="shared" si="6"/>
        <v>0.15824213533887235</v>
      </c>
      <c r="AJ27" s="86">
        <f t="shared" si="7"/>
        <v>0.17359190407484326</v>
      </c>
      <c r="AK27" s="86">
        <f t="shared" si="7"/>
        <v>0.23713316567553483</v>
      </c>
      <c r="AL27" s="86">
        <f t="shared" si="7"/>
        <v>0.26696724551320727</v>
      </c>
      <c r="AM27" s="86">
        <f t="shared" si="7"/>
        <v>0.31392177299889579</v>
      </c>
      <c r="AN27" s="86">
        <f t="shared" si="7"/>
        <v>0.3583338287703472</v>
      </c>
      <c r="AO27" s="86">
        <f t="shared" si="7"/>
        <v>0.37071688154202326</v>
      </c>
      <c r="AP27" s="86"/>
    </row>
    <row r="28" spans="1:42" ht="14.1" customHeight="1">
      <c r="A28" s="74" t="s">
        <v>31</v>
      </c>
      <c r="B28" s="30"/>
      <c r="C28" s="30"/>
      <c r="D28" s="30">
        <v>5.438857116496016</v>
      </c>
      <c r="E28" s="30">
        <v>5.3904562958992885</v>
      </c>
      <c r="F28" s="30">
        <v>5.2976961834497915</v>
      </c>
      <c r="G28" s="30">
        <v>4.6368563064339483</v>
      </c>
      <c r="H28" s="30">
        <v>5.0526196985739507</v>
      </c>
      <c r="I28" s="30">
        <v>5.0188655813473328</v>
      </c>
      <c r="J28" s="30">
        <v>4.5622567325864178</v>
      </c>
      <c r="K28" s="30">
        <v>4.5126768241098336</v>
      </c>
      <c r="L28" s="87">
        <v>4.1503956080266438</v>
      </c>
      <c r="M28" s="178">
        <v>3.4510797435270413</v>
      </c>
      <c r="N28" s="178">
        <v>2.9580533437229461</v>
      </c>
      <c r="O28" s="178">
        <v>2.8419252875576713</v>
      </c>
      <c r="P28" s="191">
        <v>2.3544519901476013</v>
      </c>
      <c r="Q28" s="211">
        <v>1.8770560150119326</v>
      </c>
      <c r="R28" s="211">
        <v>1.6945479719827696</v>
      </c>
      <c r="S28" s="211">
        <v>1.223556495630109</v>
      </c>
      <c r="T28" s="211">
        <v>-7.5631588302574757E-2</v>
      </c>
      <c r="U28" s="211">
        <v>0.69733441721665224</v>
      </c>
      <c r="V28" s="211">
        <v>0.93914286760751098</v>
      </c>
      <c r="W28" s="211">
        <v>1.0984654039426445</v>
      </c>
      <c r="X28" s="211">
        <v>0.78342056163584806</v>
      </c>
      <c r="Y28" s="211">
        <v>0.88530498559184057</v>
      </c>
      <c r="Z28" s="167" t="s">
        <v>171</v>
      </c>
      <c r="AB28" s="83">
        <f t="shared" si="8"/>
        <v>0.36218153601419001</v>
      </c>
      <c r="AC28" s="83">
        <f t="shared" si="0"/>
        <v>0.48852296610824941</v>
      </c>
      <c r="AD28" s="83">
        <f t="shared" si="1"/>
        <v>0.58995164000530553</v>
      </c>
      <c r="AE28" s="83">
        <f t="shared" si="2"/>
        <v>0.71830322817998593</v>
      </c>
      <c r="AF28" s="203">
        <f t="shared" si="3"/>
        <v>0.84203241629161896</v>
      </c>
      <c r="AG28" s="203">
        <f t="shared" si="4"/>
        <v>0.98142480646769881</v>
      </c>
      <c r="AH28" s="83">
        <f t="shared" si="5"/>
        <v>0.99692398811743477</v>
      </c>
      <c r="AI28" s="83">
        <f t="shared" si="6"/>
        <v>0.96520178066575002</v>
      </c>
      <c r="AJ28" s="83">
        <f t="shared" si="7"/>
        <v>1.0840149922474298</v>
      </c>
      <c r="AK28" s="83">
        <f t="shared" si="7"/>
        <v>1.0339042661443014</v>
      </c>
      <c r="AL28" s="83">
        <f t="shared" si="7"/>
        <v>0.90036162158327249</v>
      </c>
      <c r="AM28" s="83">
        <f t="shared" si="7"/>
        <v>0.78431670123285779</v>
      </c>
      <c r="AN28" s="83">
        <f t="shared" si="7"/>
        <v>0.67885469914558172</v>
      </c>
      <c r="AO28" s="83">
        <f t="shared" si="7"/>
        <v>0.51171056491733569</v>
      </c>
      <c r="AP28" s="86"/>
    </row>
    <row r="29" spans="1:42" ht="14.1" customHeight="1">
      <c r="A29" s="75" t="s">
        <v>48</v>
      </c>
      <c r="B29" s="28"/>
      <c r="C29" s="28"/>
      <c r="D29" s="28">
        <v>3.0863239241796609</v>
      </c>
      <c r="E29" s="28">
        <v>2.935818043614467</v>
      </c>
      <c r="F29" s="28">
        <v>3.0441503689989782</v>
      </c>
      <c r="G29" s="28">
        <v>2.7179079087605174</v>
      </c>
      <c r="H29" s="28">
        <v>2.7641284348175863</v>
      </c>
      <c r="I29" s="28">
        <v>2.4965284284614091</v>
      </c>
      <c r="J29" s="28">
        <v>2.457683227949838</v>
      </c>
      <c r="K29" s="28">
        <v>1.8317745777078909</v>
      </c>
      <c r="L29" s="31">
        <v>1.9136086281598086</v>
      </c>
      <c r="M29" s="137">
        <v>2.2086970800849932</v>
      </c>
      <c r="N29" s="137">
        <v>1.9611380186907927</v>
      </c>
      <c r="O29" s="137">
        <v>1.8641629619554294</v>
      </c>
      <c r="P29" s="192">
        <v>1.7126191338616605</v>
      </c>
      <c r="Q29" s="212">
        <v>1.8756451482902436</v>
      </c>
      <c r="R29" s="212">
        <v>1.8018139975443566</v>
      </c>
      <c r="S29" s="212">
        <v>1.8120507808136768</v>
      </c>
      <c r="T29" s="212">
        <v>1.7752434588369423</v>
      </c>
      <c r="U29" s="212">
        <v>1.4570111583271594</v>
      </c>
      <c r="V29" s="212">
        <v>1.299580826174433</v>
      </c>
      <c r="W29" s="212">
        <v>0.96926849120584668</v>
      </c>
      <c r="X29" s="212">
        <v>0.90455744736639998</v>
      </c>
      <c r="Y29" s="212">
        <v>0.83435670098344505</v>
      </c>
      <c r="Z29" s="168" t="s">
        <v>172</v>
      </c>
      <c r="AB29" s="86">
        <f t="shared" si="8"/>
        <v>0.34530123673907531</v>
      </c>
      <c r="AC29" s="86">
        <f t="shared" si="0"/>
        <v>0.36400367380072701</v>
      </c>
      <c r="AD29" s="86">
        <f t="shared" si="1"/>
        <v>0.36347111645100555</v>
      </c>
      <c r="AE29" s="86">
        <f t="shared" si="2"/>
        <v>0.37010171023894145</v>
      </c>
      <c r="AF29" s="204">
        <f t="shared" si="3"/>
        <v>0.33616417596987624</v>
      </c>
      <c r="AG29" s="204">
        <f t="shared" si="4"/>
        <v>0.29852858306439317</v>
      </c>
      <c r="AH29" s="86">
        <f t="shared" si="5"/>
        <v>0.22516147513686263</v>
      </c>
      <c r="AI29" s="86">
        <f t="shared" si="6"/>
        <v>0.15915205204160332</v>
      </c>
      <c r="AJ29" s="86">
        <f t="shared" si="7"/>
        <v>9.1283518230371313E-2</v>
      </c>
      <c r="AK29" s="86">
        <f t="shared" si="7"/>
        <v>0.12645133077974718</v>
      </c>
      <c r="AL29" s="86">
        <f t="shared" si="7"/>
        <v>0.17254608972633595</v>
      </c>
      <c r="AM29" s="86">
        <f t="shared" si="7"/>
        <v>0.24653994340054464</v>
      </c>
      <c r="AN29" s="86">
        <f t="shared" si="7"/>
        <v>0.31167268773532408</v>
      </c>
      <c r="AO29" s="86">
        <f t="shared" si="7"/>
        <v>0.35381907832630816</v>
      </c>
      <c r="AP29" s="86"/>
    </row>
    <row r="30" spans="1:42" ht="14.1" customHeight="1">
      <c r="A30" s="74" t="s">
        <v>49</v>
      </c>
      <c r="B30" s="30"/>
      <c r="C30" s="30"/>
      <c r="D30" s="30">
        <v>3.2532766672192697</v>
      </c>
      <c r="E30" s="30">
        <v>3.2094019218014678</v>
      </c>
      <c r="F30" s="30">
        <v>3.0896925255982044</v>
      </c>
      <c r="G30" s="30">
        <v>2.6284431087994871</v>
      </c>
      <c r="H30" s="30">
        <v>2.3342327140751569</v>
      </c>
      <c r="I30" s="30">
        <v>1.8203020585572924</v>
      </c>
      <c r="J30" s="30">
        <v>1.6204841641936842</v>
      </c>
      <c r="K30" s="30">
        <v>2.5920298739082597</v>
      </c>
      <c r="L30" s="87">
        <v>2.068164687069054</v>
      </c>
      <c r="M30" s="178">
        <v>1.9355808243631514</v>
      </c>
      <c r="N30" s="178">
        <v>1.578733979367156</v>
      </c>
      <c r="O30" s="178">
        <v>1.2051211209497033</v>
      </c>
      <c r="P30" s="191">
        <v>1.0181965361682688</v>
      </c>
      <c r="Q30" s="211">
        <v>0.94004460451611249</v>
      </c>
      <c r="R30" s="211">
        <v>0.71556378548202682</v>
      </c>
      <c r="S30" s="211">
        <v>0.30018155711042765</v>
      </c>
      <c r="T30" s="211">
        <v>5.1311665482458774E-2</v>
      </c>
      <c r="U30" s="211">
        <v>6.5833566340595534E-2</v>
      </c>
      <c r="V30" s="211">
        <v>0.15512980511852983</v>
      </c>
      <c r="W30" s="211">
        <v>0.14115821153565417</v>
      </c>
      <c r="X30" s="211">
        <v>0.2034904002118483</v>
      </c>
      <c r="Y30" s="211">
        <v>0.49088463410405248</v>
      </c>
      <c r="Z30" s="167" t="s">
        <v>173</v>
      </c>
      <c r="AB30" s="83">
        <f t="shared" si="8"/>
        <v>0.45954797577652889</v>
      </c>
      <c r="AC30" s="83">
        <f t="shared" si="0"/>
        <v>0.49940796490683503</v>
      </c>
      <c r="AD30" s="83">
        <f t="shared" si="1"/>
        <v>0.48305344306322373</v>
      </c>
      <c r="AE30" s="83">
        <f t="shared" si="2"/>
        <v>0.4590568399257296</v>
      </c>
      <c r="AF30" s="203">
        <f t="shared" si="3"/>
        <v>0.43156133489790049</v>
      </c>
      <c r="AG30" s="203">
        <f t="shared" si="4"/>
        <v>0.43877297527779896</v>
      </c>
      <c r="AH30" s="83">
        <f t="shared" si="5"/>
        <v>0.46375252134275441</v>
      </c>
      <c r="AI30" s="83">
        <f t="shared" si="6"/>
        <v>0.56158859246747661</v>
      </c>
      <c r="AJ30" s="83">
        <f t="shared" si="7"/>
        <v>0.6425075821881947</v>
      </c>
      <c r="AK30" s="83">
        <f t="shared" si="7"/>
        <v>0.57328619689857108</v>
      </c>
      <c r="AL30" s="83">
        <f t="shared" si="7"/>
        <v>0.53896566858303541</v>
      </c>
      <c r="AM30" s="83">
        <f t="shared" si="7"/>
        <v>0.47440452208956013</v>
      </c>
      <c r="AN30" s="83">
        <f t="shared" si="7"/>
        <v>0.3921027091899722</v>
      </c>
      <c r="AO30" s="83">
        <f t="shared" si="7"/>
        <v>0.30639433076849409</v>
      </c>
      <c r="AP30" s="86"/>
    </row>
    <row r="31" spans="1:42" ht="14.1" customHeight="1">
      <c r="A31" s="75" t="s">
        <v>32</v>
      </c>
      <c r="B31" s="28"/>
      <c r="C31" s="28"/>
      <c r="D31" s="28">
        <v>4.6552635554604249</v>
      </c>
      <c r="E31" s="28">
        <v>4.3857227880883913</v>
      </c>
      <c r="F31" s="28">
        <v>3.8999321396013293</v>
      </c>
      <c r="G31" s="28">
        <v>4.2041463254843219</v>
      </c>
      <c r="H31" s="28">
        <v>3.7293870513994518</v>
      </c>
      <c r="I31" s="28">
        <v>3.5190205261827221</v>
      </c>
      <c r="J31" s="28">
        <v>3.5251287631017378</v>
      </c>
      <c r="K31" s="28">
        <v>3.2122271470669745</v>
      </c>
      <c r="L31" s="31">
        <v>2.379581295329233</v>
      </c>
      <c r="M31" s="137">
        <v>2.0043283111808088</v>
      </c>
      <c r="N31" s="137">
        <v>1.3471322711666964</v>
      </c>
      <c r="O31" s="137">
        <v>1.3555864589021682</v>
      </c>
      <c r="P31" s="192">
        <v>1.0434282546331652</v>
      </c>
      <c r="Q31" s="212">
        <v>1.6263892559247106</v>
      </c>
      <c r="R31" s="212">
        <v>1.3503714625687633</v>
      </c>
      <c r="S31" s="212">
        <v>1.4623287378367735</v>
      </c>
      <c r="T31" s="212">
        <v>1.6405384399513983</v>
      </c>
      <c r="U31" s="212">
        <v>1.3872297226826031</v>
      </c>
      <c r="V31" s="212">
        <v>1.9067126846651243</v>
      </c>
      <c r="W31" s="212">
        <v>1.4386090368718347</v>
      </c>
      <c r="X31" s="212">
        <v>1.1660611110299595</v>
      </c>
      <c r="Y31" s="212">
        <v>0.93445270570912342</v>
      </c>
      <c r="Z31" s="168" t="s">
        <v>189</v>
      </c>
      <c r="AB31" s="86">
        <f t="shared" si="8"/>
        <v>0.44790382161160336</v>
      </c>
      <c r="AC31" s="86">
        <f t="shared" si="0"/>
        <v>0.62341658171724423</v>
      </c>
      <c r="AD31" s="86">
        <f t="shared" si="1"/>
        <v>0.78787472453939089</v>
      </c>
      <c r="AE31" s="86">
        <f t="shared" si="2"/>
        <v>0.91679195583745443</v>
      </c>
      <c r="AF31" s="204">
        <f t="shared" si="3"/>
        <v>1.0059853222023136</v>
      </c>
      <c r="AG31" s="204">
        <f t="shared" si="4"/>
        <v>0.89884802312725698</v>
      </c>
      <c r="AH31" s="86">
        <f t="shared" si="5"/>
        <v>0.81813604665157524</v>
      </c>
      <c r="AI31" s="86">
        <f t="shared" si="6"/>
        <v>0.67973294671886841</v>
      </c>
      <c r="AJ31" s="86">
        <f t="shared" si="7"/>
        <v>0.47391265264176174</v>
      </c>
      <c r="AK31" s="86">
        <f t="shared" si="7"/>
        <v>0.28241432366312458</v>
      </c>
      <c r="AL31" s="86">
        <f t="shared" si="7"/>
        <v>0.22567009038343144</v>
      </c>
      <c r="AM31" s="86">
        <f t="shared" si="7"/>
        <v>0.16252771765934235</v>
      </c>
      <c r="AN31" s="86">
        <f t="shared" si="7"/>
        <v>0.17719011454331821</v>
      </c>
      <c r="AO31" s="86">
        <f t="shared" si="7"/>
        <v>0.21930348986262266</v>
      </c>
      <c r="AP31" s="86"/>
    </row>
    <row r="32" spans="1:42" ht="14.1" customHeight="1">
      <c r="A32" s="74" t="s">
        <v>33</v>
      </c>
      <c r="B32" s="30"/>
      <c r="C32" s="30"/>
      <c r="D32" s="30">
        <v>7.6637573847734979</v>
      </c>
      <c r="E32" s="30">
        <v>7.2709574877865499</v>
      </c>
      <c r="F32" s="30">
        <v>6.5494788973386742</v>
      </c>
      <c r="G32" s="30">
        <v>6.0427831965974681</v>
      </c>
      <c r="H32" s="30">
        <v>5.7794140798350826</v>
      </c>
      <c r="I32" s="30">
        <v>5.2751099753490243</v>
      </c>
      <c r="J32" s="30">
        <v>4.9540441311001269</v>
      </c>
      <c r="K32" s="30">
        <v>4.4201702458051395</v>
      </c>
      <c r="L32" s="87">
        <v>2.9628176226380223</v>
      </c>
      <c r="M32" s="178">
        <v>2.6401232104313261</v>
      </c>
      <c r="N32" s="178">
        <v>2.2404621787082601</v>
      </c>
      <c r="O32" s="178">
        <v>2.0860530034491398</v>
      </c>
      <c r="P32" s="191">
        <v>1.3239591564367297</v>
      </c>
      <c r="Q32" s="211">
        <v>1.6626373009389941</v>
      </c>
      <c r="R32" s="211">
        <v>1.6747330339180868</v>
      </c>
      <c r="S32" s="211">
        <v>1.8702776547141502</v>
      </c>
      <c r="T32" s="211">
        <v>1.6637422862493596</v>
      </c>
      <c r="U32" s="211">
        <v>1.5474647842375768</v>
      </c>
      <c r="V32" s="211">
        <v>1.6512678054483112</v>
      </c>
      <c r="W32" s="211">
        <v>1.6416922670879586</v>
      </c>
      <c r="X32" s="211">
        <v>1.6303279088323328</v>
      </c>
      <c r="Y32" s="211">
        <v>1.5601938794875976</v>
      </c>
      <c r="Z32" s="167" t="s">
        <v>175</v>
      </c>
      <c r="AB32" s="83">
        <f t="shared" si="8"/>
        <v>1.0038114608331827</v>
      </c>
      <c r="AC32" s="83">
        <f t="shared" si="0"/>
        <v>1.3054125861007633</v>
      </c>
      <c r="AD32" s="83">
        <f t="shared" si="1"/>
        <v>1.3981142305306242</v>
      </c>
      <c r="AE32" s="83">
        <f t="shared" si="2"/>
        <v>1.4501453202548313</v>
      </c>
      <c r="AF32" s="203">
        <f t="shared" si="3"/>
        <v>1.5218106457023364</v>
      </c>
      <c r="AG32" s="203">
        <f t="shared" si="4"/>
        <v>1.4181644140425269</v>
      </c>
      <c r="AH32" s="83">
        <f t="shared" si="5"/>
        <v>1.1832196062764744</v>
      </c>
      <c r="AI32" s="83">
        <f t="shared" si="6"/>
        <v>0.92860883894372481</v>
      </c>
      <c r="AJ32" s="83">
        <f t="shared" si="7"/>
        <v>0.65192367417754504</v>
      </c>
      <c r="AK32" s="83">
        <f t="shared" si="7"/>
        <v>0.41210958450761803</v>
      </c>
      <c r="AL32" s="83">
        <f t="shared" si="7"/>
        <v>0.2985255762980204</v>
      </c>
      <c r="AM32" s="83">
        <f t="shared" si="7"/>
        <v>0.19762119910299605</v>
      </c>
      <c r="AN32" s="83">
        <f t="shared" si="7"/>
        <v>0.12117992358015242</v>
      </c>
      <c r="AO32" s="83">
        <f t="shared" si="7"/>
        <v>8.7254200608685051E-2</v>
      </c>
      <c r="AP32" s="86"/>
    </row>
    <row r="33" spans="1:42" ht="14.1" customHeight="1">
      <c r="A33" s="75" t="s">
        <v>50</v>
      </c>
      <c r="B33" s="28"/>
      <c r="C33" s="28"/>
      <c r="D33" s="28">
        <v>2.8670602751234875</v>
      </c>
      <c r="E33" s="28">
        <v>3.9149655760716868</v>
      </c>
      <c r="F33" s="28">
        <v>3.6985346780792723</v>
      </c>
      <c r="G33" s="28">
        <v>3.4161466912948053</v>
      </c>
      <c r="H33" s="28">
        <v>3.4542535162072681</v>
      </c>
      <c r="I33" s="28">
        <v>3.1832887886712533</v>
      </c>
      <c r="J33" s="28">
        <v>2.8710506493924473</v>
      </c>
      <c r="K33" s="28">
        <v>2.4723909627004068</v>
      </c>
      <c r="L33" s="31">
        <v>2.6395668740912508</v>
      </c>
      <c r="M33" s="137">
        <v>2.4573658797655944</v>
      </c>
      <c r="N33" s="137">
        <v>2.1586324232731666</v>
      </c>
      <c r="O33" s="137">
        <v>1.9527360429119438</v>
      </c>
      <c r="P33" s="192">
        <v>1.7396732363425638</v>
      </c>
      <c r="Q33" s="212">
        <v>1.5674986921640333</v>
      </c>
      <c r="R33" s="212">
        <v>1.5756115877933468</v>
      </c>
      <c r="S33" s="212">
        <v>1.2954963838949756</v>
      </c>
      <c r="T33" s="212">
        <v>1.266077426577723</v>
      </c>
      <c r="U33" s="212">
        <v>1.1589430699404224</v>
      </c>
      <c r="V33" s="212">
        <v>0.99299282035651393</v>
      </c>
      <c r="W33" s="212">
        <v>0.92013517617673934</v>
      </c>
      <c r="X33" s="212">
        <v>0.68871402877554455</v>
      </c>
      <c r="Y33" s="212">
        <v>0.65548665288815877</v>
      </c>
      <c r="Z33" s="168" t="s">
        <v>176</v>
      </c>
      <c r="AB33" s="86">
        <f t="shared" si="8"/>
        <v>0.41470039834970929</v>
      </c>
      <c r="AC33" s="86">
        <f t="shared" si="0"/>
        <v>0.43597546092510991</v>
      </c>
      <c r="AD33" s="86">
        <f t="shared" si="1"/>
        <v>0.50681824611014192</v>
      </c>
      <c r="AE33" s="86">
        <f t="shared" si="2"/>
        <v>0.49425821409026838</v>
      </c>
      <c r="AF33" s="204">
        <f t="shared" si="3"/>
        <v>0.47835079746633491</v>
      </c>
      <c r="AG33" s="204">
        <f t="shared" si="4"/>
        <v>0.47600848630325282</v>
      </c>
      <c r="AH33" s="86">
        <f t="shared" si="5"/>
        <v>0.46295111721358984</v>
      </c>
      <c r="AI33" s="86">
        <f t="shared" si="6"/>
        <v>0.44679908461160023</v>
      </c>
      <c r="AJ33" s="86">
        <f t="shared" si="7"/>
        <v>0.423633485596972</v>
      </c>
      <c r="AK33" s="86">
        <f t="shared" si="7"/>
        <v>0.41673211466798959</v>
      </c>
      <c r="AL33" s="86">
        <f t="shared" si="7"/>
        <v>0.36847931141703105</v>
      </c>
      <c r="AM33" s="86">
        <f t="shared" si="7"/>
        <v>0.33605071055386793</v>
      </c>
      <c r="AN33" s="86">
        <f t="shared" si="7"/>
        <v>0.31447363464767303</v>
      </c>
      <c r="AO33" s="86">
        <f t="shared" si="7"/>
        <v>0.30280855786352634</v>
      </c>
      <c r="AP33" s="86"/>
    </row>
    <row r="34" spans="1:42" ht="14.1" customHeight="1">
      <c r="A34" s="74" t="s">
        <v>57</v>
      </c>
      <c r="B34" s="30"/>
      <c r="C34" s="30"/>
      <c r="D34" s="30">
        <v>6.4794377479537566</v>
      </c>
      <c r="E34" s="30">
        <v>6.1860697795838337</v>
      </c>
      <c r="F34" s="30">
        <v>2.4577150504435581</v>
      </c>
      <c r="G34" s="30">
        <v>3.5869743799118377</v>
      </c>
      <c r="H34" s="30">
        <v>3.1433815889585834</v>
      </c>
      <c r="I34" s="30">
        <v>3.4814537414106033</v>
      </c>
      <c r="J34" s="30">
        <v>4.5081223885145256</v>
      </c>
      <c r="K34" s="30">
        <v>1.4859394382790578</v>
      </c>
      <c r="L34" s="87">
        <v>2.5301552245667911</v>
      </c>
      <c r="M34" s="178">
        <v>1.665750010076072</v>
      </c>
      <c r="N34" s="178">
        <v>1.0064732558513236</v>
      </c>
      <c r="O34" s="178">
        <v>1.5826675332759987</v>
      </c>
      <c r="P34" s="191">
        <v>1.5172114217170991</v>
      </c>
      <c r="Q34" s="211">
        <v>2.4651533207644376</v>
      </c>
      <c r="R34" s="211">
        <v>4.6422865312453112</v>
      </c>
      <c r="S34" s="211">
        <v>4.1981704297121478</v>
      </c>
      <c r="T34" s="211">
        <v>3.4244185498547144</v>
      </c>
      <c r="U34" s="211">
        <v>3.8527245329185327</v>
      </c>
      <c r="V34" s="211">
        <v>3.6816539243967861</v>
      </c>
      <c r="W34" s="211">
        <v>3.7089986110582722</v>
      </c>
      <c r="X34" s="211">
        <v>4.6630953804462134</v>
      </c>
      <c r="Y34" s="211">
        <v>3.1613434614658051</v>
      </c>
      <c r="Z34" s="167" t="s">
        <v>177</v>
      </c>
      <c r="AB34" s="83">
        <f t="shared" si="8"/>
        <v>1.0181786233966013</v>
      </c>
      <c r="AC34" s="83">
        <f t="shared" si="0"/>
        <v>1.3101209112169014</v>
      </c>
      <c r="AD34" s="83">
        <f t="shared" si="1"/>
        <v>1.1759968899162581</v>
      </c>
      <c r="AE34" s="83">
        <f t="shared" si="2"/>
        <v>0.90809581085604185</v>
      </c>
      <c r="AF34" s="203">
        <f t="shared" si="3"/>
        <v>0.99920456641627897</v>
      </c>
      <c r="AG34" s="203">
        <f t="shared" si="4"/>
        <v>0.88702246050153888</v>
      </c>
      <c r="AH34" s="83">
        <f t="shared" si="5"/>
        <v>1.0415865478913489</v>
      </c>
      <c r="AI34" s="83">
        <f t="shared" si="6"/>
        <v>1.133600096654231</v>
      </c>
      <c r="AJ34" s="83">
        <f t="shared" si="7"/>
        <v>1.0002142396943852</v>
      </c>
      <c r="AK34" s="83">
        <f t="shared" si="7"/>
        <v>1.072719143947547</v>
      </c>
      <c r="AL34" s="83">
        <f t="shared" si="7"/>
        <v>1.1561998426442563</v>
      </c>
      <c r="AM34" s="83">
        <f t="shared" si="7"/>
        <v>1.0920795425417982</v>
      </c>
      <c r="AN34" s="83">
        <f t="shared" si="7"/>
        <v>0.91117635897186344</v>
      </c>
      <c r="AO34" s="83">
        <f t="shared" si="7"/>
        <v>0.71157914232593433</v>
      </c>
      <c r="AP34" s="86"/>
    </row>
    <row r="35" spans="1:42" ht="14.1" customHeight="1">
      <c r="A35" s="75" t="s">
        <v>34</v>
      </c>
      <c r="B35" s="28"/>
      <c r="C35" s="28"/>
      <c r="D35" s="28">
        <v>7.2012477916809914</v>
      </c>
      <c r="E35" s="28">
        <v>6.9484923801910474</v>
      </c>
      <c r="F35" s="28">
        <v>6.8961244129322417</v>
      </c>
      <c r="G35" s="28">
        <v>6.7258561594491857</v>
      </c>
      <c r="H35" s="28">
        <v>6.4865534986029356</v>
      </c>
      <c r="I35" s="28">
        <v>5.6322324821140644</v>
      </c>
      <c r="J35" s="28">
        <v>5.3822286860661341</v>
      </c>
      <c r="K35" s="28">
        <v>4.8998502806341344</v>
      </c>
      <c r="L35" s="31">
        <v>3.9971429748060068</v>
      </c>
      <c r="M35" s="137">
        <v>4.4848960966793516</v>
      </c>
      <c r="N35" s="137">
        <v>4.1884037973905519</v>
      </c>
      <c r="O35" s="137">
        <v>3.9188464611025027</v>
      </c>
      <c r="P35" s="192">
        <v>3.7117577157252777</v>
      </c>
      <c r="Q35" s="212">
        <v>3.8447660555580079</v>
      </c>
      <c r="R35" s="212">
        <v>3.6209969567193379</v>
      </c>
      <c r="S35" s="212">
        <v>3.1001205703456298</v>
      </c>
      <c r="T35" s="212">
        <v>2.8886419521435949</v>
      </c>
      <c r="U35" s="212">
        <v>2.8340632746967884</v>
      </c>
      <c r="V35" s="212">
        <v>2.5956773966471576</v>
      </c>
      <c r="W35" s="212">
        <v>2.32886193466073</v>
      </c>
      <c r="X35" s="212">
        <v>1.4447694236350381</v>
      </c>
      <c r="Y35" s="212">
        <v>1.1993331197590076</v>
      </c>
      <c r="Z35" s="168" t="s">
        <v>190</v>
      </c>
      <c r="AB35" s="86">
        <f t="shared" si="8"/>
        <v>0.89319650344438384</v>
      </c>
      <c r="AC35" s="86">
        <f t="shared" si="0"/>
        <v>0.98619237225567102</v>
      </c>
      <c r="AD35" s="86">
        <f t="shared" si="1"/>
        <v>0.9736737097713295</v>
      </c>
      <c r="AE35" s="86">
        <f t="shared" si="2"/>
        <v>0.96338556285520149</v>
      </c>
      <c r="AF35" s="204">
        <f t="shared" si="3"/>
        <v>0.89115271304085231</v>
      </c>
      <c r="AG35" s="204">
        <f t="shared" si="4"/>
        <v>0.75643874558913626</v>
      </c>
      <c r="AH35" s="86">
        <f t="shared" si="5"/>
        <v>0.58535178855510728</v>
      </c>
      <c r="AI35" s="86">
        <f t="shared" si="6"/>
        <v>0.49915500455187967</v>
      </c>
      <c r="AJ35" s="86">
        <f t="shared" si="7"/>
        <v>0.43228563601206993</v>
      </c>
      <c r="AK35" s="86">
        <f t="shared" si="7"/>
        <v>0.43840631763229371</v>
      </c>
      <c r="AL35" s="86">
        <f t="shared" si="7"/>
        <v>0.53135298339402193</v>
      </c>
      <c r="AM35" s="86">
        <f t="shared" si="7"/>
        <v>0.55374058580017782</v>
      </c>
      <c r="AN35" s="86">
        <f t="shared" si="7"/>
        <v>0.61044737776674474</v>
      </c>
      <c r="AO35" s="86">
        <f t="shared" si="7"/>
        <v>0.69179069705085905</v>
      </c>
      <c r="AP35" s="86"/>
    </row>
    <row r="36" spans="1:42" ht="14.1" customHeight="1">
      <c r="A36" s="74" t="s">
        <v>167</v>
      </c>
      <c r="B36" s="30"/>
      <c r="C36" s="30"/>
      <c r="D36" s="30">
        <v>1.9027406786749697</v>
      </c>
      <c r="E36" s="30">
        <v>2.2578520112756584</v>
      </c>
      <c r="F36" s="30">
        <v>3.4103842747335475</v>
      </c>
      <c r="G36" s="30">
        <v>2.6855134881175817</v>
      </c>
      <c r="H36" s="30">
        <v>3.3510863986069039</v>
      </c>
      <c r="I36" s="30">
        <v>3.1608513520732582</v>
      </c>
      <c r="J36" s="30">
        <v>3.0496475933828568</v>
      </c>
      <c r="K36" s="30">
        <v>3.1973796975401916</v>
      </c>
      <c r="L36" s="87">
        <v>3.3464593221471919</v>
      </c>
      <c r="M36" s="178">
        <v>3.6204917176524472</v>
      </c>
      <c r="N36" s="178">
        <v>3.5081347863093604</v>
      </c>
      <c r="O36" s="178">
        <v>3.8742850161434075</v>
      </c>
      <c r="P36" s="191">
        <v>3.899648881886955</v>
      </c>
      <c r="Q36" s="211">
        <v>3.4805379043263343</v>
      </c>
      <c r="R36" s="211">
        <v>3.5786721540583923</v>
      </c>
      <c r="S36" s="211">
        <v>2.8736697974675587</v>
      </c>
      <c r="T36" s="211">
        <v>2.2315357550733763</v>
      </c>
      <c r="U36" s="211">
        <v>1.6445006552732722</v>
      </c>
      <c r="V36" s="211">
        <v>1.576557838411373</v>
      </c>
      <c r="W36" s="211">
        <v>1.7032111999922508</v>
      </c>
      <c r="X36" s="211">
        <v>1.4695901475666018</v>
      </c>
      <c r="Y36" s="211">
        <v>1.1571877450958401</v>
      </c>
      <c r="Z36" s="167" t="s">
        <v>179</v>
      </c>
      <c r="AB36" s="83">
        <f t="shared" si="8"/>
        <v>0.29479430223196229</v>
      </c>
      <c r="AC36" s="83">
        <f t="shared" si="0"/>
        <v>0.4297231564386344</v>
      </c>
      <c r="AD36" s="83">
        <f t="shared" si="1"/>
        <v>0.2966654199551203</v>
      </c>
      <c r="AE36" s="83">
        <f t="shared" si="2"/>
        <v>0.23766026551376201</v>
      </c>
      <c r="AF36" s="203">
        <f t="shared" si="3"/>
        <v>0.2850322200896217</v>
      </c>
      <c r="AG36" s="203">
        <f t="shared" si="4"/>
        <v>0.2277673942568102</v>
      </c>
      <c r="AH36" s="83">
        <f t="shared" si="5"/>
        <v>0.22642108101293204</v>
      </c>
      <c r="AI36" s="83">
        <f t="shared" si="6"/>
        <v>0.26088286756561585</v>
      </c>
      <c r="AJ36" s="83">
        <f t="shared" si="7"/>
        <v>0.35905628816275348</v>
      </c>
      <c r="AK36" s="83">
        <f t="shared" si="7"/>
        <v>0.57353491785745636</v>
      </c>
      <c r="AL36" s="83">
        <f t="shared" si="7"/>
        <v>0.75778995128308213</v>
      </c>
      <c r="AM36" s="83">
        <f t="shared" si="7"/>
        <v>0.83849922936532795</v>
      </c>
      <c r="AN36" s="83">
        <f t="shared" si="7"/>
        <v>0.90814181575657726</v>
      </c>
      <c r="AO36" s="83">
        <f t="shared" si="7"/>
        <v>0.87729678121569177</v>
      </c>
      <c r="AP36" s="86"/>
    </row>
    <row r="37" spans="1:42" ht="14.1" customHeight="1">
      <c r="A37" s="75" t="s">
        <v>35</v>
      </c>
      <c r="B37" s="28"/>
      <c r="C37" s="28"/>
      <c r="D37" s="28">
        <v>1.6689981537913587</v>
      </c>
      <c r="E37" s="28">
        <v>1.8110364922481832</v>
      </c>
      <c r="F37" s="28">
        <v>0.62135102083778315</v>
      </c>
      <c r="G37" s="28">
        <v>0.41922918723835878</v>
      </c>
      <c r="H37" s="28">
        <v>-0.16405053597548203</v>
      </c>
      <c r="I37" s="28">
        <v>-0.72387670185943342</v>
      </c>
      <c r="J37" s="28">
        <v>-1.0056146035290725</v>
      </c>
      <c r="K37" s="28">
        <v>-1.4262827605582749</v>
      </c>
      <c r="L37" s="31">
        <v>-1.5658625071378485</v>
      </c>
      <c r="M37" s="137">
        <v>-1.6557368707952176</v>
      </c>
      <c r="N37" s="137">
        <v>-1.5743484891969182</v>
      </c>
      <c r="O37" s="137">
        <v>-1.5495673071890324</v>
      </c>
      <c r="P37" s="192">
        <v>-0.85396590732307298</v>
      </c>
      <c r="Q37" s="212">
        <v>-0.96131457167346435</v>
      </c>
      <c r="R37" s="212">
        <v>-1.5507884263597087</v>
      </c>
      <c r="S37" s="212">
        <v>-2.2407569200614019</v>
      </c>
      <c r="T37" s="212">
        <v>-2.0592608644118031</v>
      </c>
      <c r="U37" s="212">
        <v>-1.9762931089002562</v>
      </c>
      <c r="V37" s="212">
        <v>0.85645298663253289</v>
      </c>
      <c r="W37" s="212">
        <v>0.73337705538743347</v>
      </c>
      <c r="X37" s="212">
        <v>0.6705185376922268</v>
      </c>
      <c r="Y37" s="212">
        <v>0.6025196918054575</v>
      </c>
      <c r="Z37" s="168" t="s">
        <v>180</v>
      </c>
      <c r="AB37" s="86">
        <f t="shared" si="8"/>
        <v>0.92615034217918391</v>
      </c>
      <c r="AC37" s="86">
        <f t="shared" si="0"/>
        <v>1.0733937762020047</v>
      </c>
      <c r="AD37" s="86">
        <f t="shared" si="1"/>
        <v>0.95864569436800229</v>
      </c>
      <c r="AE37" s="86">
        <f t="shared" si="2"/>
        <v>0.72051135950145651</v>
      </c>
      <c r="AF37" s="204">
        <f t="shared" si="3"/>
        <v>0.54435193734285892</v>
      </c>
      <c r="AG37" s="204">
        <f t="shared" si="4"/>
        <v>0.40629756145167661</v>
      </c>
      <c r="AH37" s="86">
        <f t="shared" si="5"/>
        <v>0.32043429477275487</v>
      </c>
      <c r="AI37" s="86">
        <f t="shared" si="6"/>
        <v>0.30130350048914395</v>
      </c>
      <c r="AJ37" s="86">
        <f t="shared" si="7"/>
        <v>0.27796042957144218</v>
      </c>
      <c r="AK37" s="86">
        <f t="shared" si="7"/>
        <v>0.30737795498983783</v>
      </c>
      <c r="AL37" s="86">
        <f t="shared" si="7"/>
        <v>0.62216927028389968</v>
      </c>
      <c r="AM37" s="86">
        <f t="shared" si="7"/>
        <v>0.84902715685234109</v>
      </c>
      <c r="AN37" s="86">
        <f t="shared" si="7"/>
        <v>0.99580441657434782</v>
      </c>
      <c r="AO37" s="86">
        <f t="shared" si="7"/>
        <v>1.1149345764804948</v>
      </c>
      <c r="AP37" s="86"/>
    </row>
    <row r="38" spans="1:42" ht="14.1" customHeight="1">
      <c r="A38" s="74" t="s">
        <v>36</v>
      </c>
      <c r="B38" s="30"/>
      <c r="C38" s="30"/>
      <c r="D38" s="30">
        <v>5.1851137193627528</v>
      </c>
      <c r="E38" s="30">
        <v>4.8698470631403881</v>
      </c>
      <c r="F38" s="30">
        <v>4.8730778558607222</v>
      </c>
      <c r="G38" s="30">
        <v>4.8652424049783578</v>
      </c>
      <c r="H38" s="30">
        <v>5.6706086709342332</v>
      </c>
      <c r="I38" s="30">
        <v>7.5255482846831754</v>
      </c>
      <c r="J38" s="30">
        <v>5.6370654357118291</v>
      </c>
      <c r="K38" s="30">
        <v>4.6700642155950867</v>
      </c>
      <c r="L38" s="87">
        <v>3.4437813742701322</v>
      </c>
      <c r="M38" s="178">
        <v>2.871918243083726</v>
      </c>
      <c r="N38" s="178">
        <v>2.1918642945034374</v>
      </c>
      <c r="O38" s="178">
        <v>0.86955561755661659</v>
      </c>
      <c r="P38" s="191">
        <v>0.38447974289516113</v>
      </c>
      <c r="Q38" s="211">
        <v>0.17603430239574588</v>
      </c>
      <c r="R38" s="211">
        <v>2.1875813493333984</v>
      </c>
      <c r="S38" s="211">
        <v>2.2118700368667992</v>
      </c>
      <c r="T38" s="211">
        <v>1.5504435205832492</v>
      </c>
      <c r="U38" s="211">
        <v>1.4619120876414959</v>
      </c>
      <c r="V38" s="211">
        <v>1.2124187514017031</v>
      </c>
      <c r="W38" s="211">
        <v>1.0269751587706009</v>
      </c>
      <c r="X38" s="211">
        <v>0.67442515954821414</v>
      </c>
      <c r="Y38" s="211">
        <v>0.48675358920788153</v>
      </c>
      <c r="Z38" s="167" t="s">
        <v>181</v>
      </c>
      <c r="AB38" s="83">
        <f t="shared" si="8"/>
        <v>0.81250228797225388</v>
      </c>
      <c r="AC38" s="83">
        <f t="shared" si="0"/>
        <v>0.83468584072876584</v>
      </c>
      <c r="AD38" s="83">
        <f t="shared" si="1"/>
        <v>1.0956282881942059</v>
      </c>
      <c r="AE38" s="83">
        <f t="shared" si="2"/>
        <v>1.5340742058914028</v>
      </c>
      <c r="AF38" s="203">
        <f t="shared" si="3"/>
        <v>1.860692973959361</v>
      </c>
      <c r="AG38" s="203">
        <f t="shared" si="4"/>
        <v>2.0453215780759768</v>
      </c>
      <c r="AH38" s="83">
        <f t="shared" si="5"/>
        <v>1.85866043324978</v>
      </c>
      <c r="AI38" s="83">
        <f t="shared" si="6"/>
        <v>1.3530286847552</v>
      </c>
      <c r="AJ38" s="83">
        <f t="shared" si="7"/>
        <v>1.0485047790805135</v>
      </c>
      <c r="AK38" s="83">
        <f t="shared" si="7"/>
        <v>0.84645900269852259</v>
      </c>
      <c r="AL38" s="83">
        <f t="shared" si="7"/>
        <v>0.69092769424798861</v>
      </c>
      <c r="AM38" s="83">
        <f t="shared" si="7"/>
        <v>0.59342077159085527</v>
      </c>
      <c r="AN38" s="83">
        <f t="shared" si="7"/>
        <v>0.54927557646603076</v>
      </c>
      <c r="AO38" s="83">
        <f t="shared" si="7"/>
        <v>0.58755577930090419</v>
      </c>
      <c r="AP38" s="86"/>
    </row>
    <row r="39" spans="1:42" ht="14.1" customHeight="1">
      <c r="A39" s="75" t="s">
        <v>37</v>
      </c>
      <c r="B39" s="28"/>
      <c r="C39" s="28"/>
      <c r="D39" s="28">
        <v>3.4795080445532713</v>
      </c>
      <c r="E39" s="28">
        <v>3.6951060360002765</v>
      </c>
      <c r="F39" s="28">
        <v>2.8379774601459253</v>
      </c>
      <c r="G39" s="28">
        <v>2.7220059620379282</v>
      </c>
      <c r="H39" s="28">
        <v>2.6128125708656387</v>
      </c>
      <c r="I39" s="28">
        <v>4.1761449579347314</v>
      </c>
      <c r="J39" s="28">
        <v>1.6493280179698426</v>
      </c>
      <c r="K39" s="28">
        <v>2.1274838377884855</v>
      </c>
      <c r="L39" s="31">
        <v>1.8230953285139546</v>
      </c>
      <c r="M39" s="137">
        <v>1.9221165589828484</v>
      </c>
      <c r="N39" s="137">
        <v>1.8238706756524701</v>
      </c>
      <c r="O39" s="137">
        <v>1.8350526318971927</v>
      </c>
      <c r="P39" s="192">
        <v>1.6072846705718555</v>
      </c>
      <c r="Q39" s="212">
        <v>1.313466660655271</v>
      </c>
      <c r="R39" s="212">
        <v>1.1338749846631053</v>
      </c>
      <c r="S39" s="212">
        <v>0.91426155878667381</v>
      </c>
      <c r="T39" s="212">
        <v>0.85453062027219684</v>
      </c>
      <c r="U39" s="212">
        <v>0.80682011397579712</v>
      </c>
      <c r="V39" s="212">
        <v>0.58876055670793237</v>
      </c>
      <c r="W39" s="212">
        <v>0.42618927274945678</v>
      </c>
      <c r="X39" s="212">
        <v>0.35768711953538684</v>
      </c>
      <c r="Y39" s="212">
        <v>0.20368524900424576</v>
      </c>
      <c r="Z39" s="168" t="s">
        <v>182</v>
      </c>
      <c r="AB39" s="86">
        <f t="shared" si="8"/>
        <v>0.65231433262261751</v>
      </c>
      <c r="AC39" s="86">
        <f t="shared" si="0"/>
        <v>0.67759061465513626</v>
      </c>
      <c r="AD39" s="86">
        <f t="shared" si="1"/>
        <v>0.66981525680768994</v>
      </c>
      <c r="AE39" s="86">
        <f t="shared" si="2"/>
        <v>0.58739715005372328</v>
      </c>
      <c r="AF39" s="204">
        <f t="shared" si="3"/>
        <v>0.56424098543476253</v>
      </c>
      <c r="AG39" s="204">
        <f t="shared" si="4"/>
        <v>0.52984891866783346</v>
      </c>
      <c r="AH39" s="86">
        <f t="shared" si="5"/>
        <v>0.48425702615945304</v>
      </c>
      <c r="AI39" s="86">
        <f t="shared" si="6"/>
        <v>0.29820921910315479</v>
      </c>
      <c r="AJ39" s="86">
        <f t="shared" si="7"/>
        <v>0.38517623734727485</v>
      </c>
      <c r="AK39" s="86">
        <f t="shared" si="7"/>
        <v>0.39884659272652767</v>
      </c>
      <c r="AL39" s="86">
        <f t="shared" si="7"/>
        <v>0.42035433633539332</v>
      </c>
      <c r="AM39" s="86">
        <f t="shared" si="7"/>
        <v>0.41229875009478378</v>
      </c>
      <c r="AN39" s="86">
        <f t="shared" si="7"/>
        <v>0.39090153437229541</v>
      </c>
      <c r="AO39" s="86">
        <f t="shared" si="7"/>
        <v>0.34402761829762835</v>
      </c>
      <c r="AP39" s="86"/>
    </row>
    <row r="40" spans="1:42" ht="14.1" customHeight="1">
      <c r="A40" s="74" t="s">
        <v>38</v>
      </c>
      <c r="B40" s="30"/>
      <c r="C40" s="30"/>
      <c r="D40" s="30">
        <v>1.9042794456982739</v>
      </c>
      <c r="E40" s="30">
        <v>1.2611706369005704</v>
      </c>
      <c r="F40" s="30">
        <v>1.547877554194339</v>
      </c>
      <c r="G40" s="30">
        <v>1.6504915767480619</v>
      </c>
      <c r="H40" s="30">
        <v>1.5598837922166793</v>
      </c>
      <c r="I40" s="30">
        <v>1.2710747309478136</v>
      </c>
      <c r="J40" s="30">
        <v>1.3216535064943595</v>
      </c>
      <c r="K40" s="30">
        <v>1.1043918285060526</v>
      </c>
      <c r="L40" s="87">
        <v>1.0899980919855974</v>
      </c>
      <c r="M40" s="178">
        <v>1.1513896240604977</v>
      </c>
      <c r="N40" s="178">
        <v>1.092164245246521</v>
      </c>
      <c r="O40" s="178">
        <v>0.94643611406173378</v>
      </c>
      <c r="P40" s="191">
        <v>1.2729263905782739</v>
      </c>
      <c r="Q40" s="211">
        <v>1.255979120343341</v>
      </c>
      <c r="R40" s="211">
        <v>1.2525186027223547</v>
      </c>
      <c r="S40" s="211">
        <v>1.874127940785375</v>
      </c>
      <c r="T40" s="211">
        <v>1.5677160483806487</v>
      </c>
      <c r="U40" s="211">
        <v>1.3473595634558539</v>
      </c>
      <c r="V40" s="211">
        <v>1.1552352792998912</v>
      </c>
      <c r="W40" s="211">
        <v>1.0252765178786241</v>
      </c>
      <c r="X40" s="211">
        <v>0.392235175215016</v>
      </c>
      <c r="Y40" s="211">
        <v>0.435352029101641</v>
      </c>
      <c r="Z40" s="167" t="s">
        <v>183</v>
      </c>
      <c r="AB40" s="83">
        <f t="shared" si="8"/>
        <v>0.17644994472788189</v>
      </c>
      <c r="AC40" s="83">
        <f t="shared" si="0"/>
        <v>0.22352961075129113</v>
      </c>
      <c r="AD40" s="83">
        <f t="shared" si="1"/>
        <v>0.17197363894664855</v>
      </c>
      <c r="AE40" s="83">
        <f t="shared" si="2"/>
        <v>0.19715240077375551</v>
      </c>
      <c r="AF40" s="203">
        <f t="shared" si="3"/>
        <v>0.16916500931247858</v>
      </c>
      <c r="AG40" s="203">
        <f t="shared" si="4"/>
        <v>0.12971376367200652</v>
      </c>
      <c r="AH40" s="83">
        <f t="shared" si="5"/>
        <v>9.8977244722574048E-2</v>
      </c>
      <c r="AI40" s="83">
        <f t="shared" si="6"/>
        <v>0.1592825657063302</v>
      </c>
      <c r="AJ40" s="83">
        <f t="shared" si="7"/>
        <v>0.18649519554863578</v>
      </c>
      <c r="AK40" s="83">
        <f t="shared" si="7"/>
        <v>0.18680376602716361</v>
      </c>
      <c r="AL40" s="83">
        <f t="shared" si="7"/>
        <v>0.18288953478830605</v>
      </c>
      <c r="AM40" s="83">
        <f t="shared" si="7"/>
        <v>0.19045632115921837</v>
      </c>
      <c r="AN40" s="83">
        <f t="shared" si="7"/>
        <v>0.263348242926636</v>
      </c>
      <c r="AO40" s="83">
        <f t="shared" si="7"/>
        <v>0.32467833312184713</v>
      </c>
      <c r="AP40" s="86"/>
    </row>
    <row r="41" spans="1:42" ht="14.1" customHeight="1">
      <c r="A41" s="75" t="s">
        <v>66</v>
      </c>
      <c r="B41" s="28"/>
      <c r="C41" s="28"/>
      <c r="D41" s="28">
        <v>4.829434728179093</v>
      </c>
      <c r="E41" s="28">
        <v>5.2655087226521324</v>
      </c>
      <c r="F41" s="28">
        <v>4.818756456143988</v>
      </c>
      <c r="G41" s="28">
        <v>4.655679286969101</v>
      </c>
      <c r="H41" s="28">
        <v>3.9084833046953436</v>
      </c>
      <c r="I41" s="28">
        <v>3.5887856067068347</v>
      </c>
      <c r="J41" s="28">
        <v>3.0191290932923853</v>
      </c>
      <c r="K41" s="28">
        <v>2.7678588608655819</v>
      </c>
      <c r="L41" s="31">
        <v>2.9915862632508672</v>
      </c>
      <c r="M41" s="137">
        <v>2.7906831875246696</v>
      </c>
      <c r="N41" s="137">
        <v>2.8656932309388949</v>
      </c>
      <c r="O41" s="137">
        <v>3.4036631716100927</v>
      </c>
      <c r="P41" s="192">
        <v>3.214749278852906</v>
      </c>
      <c r="Q41" s="212">
        <v>2.8926964079093884</v>
      </c>
      <c r="R41" s="212">
        <v>2.6258281187564214</v>
      </c>
      <c r="S41" s="212">
        <v>2.5750397661703981</v>
      </c>
      <c r="T41" s="212">
        <v>2.1258426566465718</v>
      </c>
      <c r="U41" s="212">
        <v>2.0202521437547993</v>
      </c>
      <c r="V41" s="212">
        <v>1.8202503774049767</v>
      </c>
      <c r="W41" s="212">
        <v>1.6661487104273731</v>
      </c>
      <c r="X41" s="212">
        <v>1.5765115690917972</v>
      </c>
      <c r="Y41" s="212">
        <v>1.3427151445259431</v>
      </c>
      <c r="Z41" s="168" t="s">
        <v>184</v>
      </c>
      <c r="AB41" s="86">
        <f t="shared" si="8"/>
        <v>0.78513349329311199</v>
      </c>
      <c r="AC41" s="86">
        <f t="shared" si="0"/>
        <v>0.83198194869993203</v>
      </c>
      <c r="AD41" s="86">
        <f t="shared" si="1"/>
        <v>0.795912433048929</v>
      </c>
      <c r="AE41" s="86">
        <f t="shared" si="2"/>
        <v>0.6095154539432327</v>
      </c>
      <c r="AF41" s="204">
        <f t="shared" si="3"/>
        <v>0.45481737121974036</v>
      </c>
      <c r="AG41" s="204">
        <f t="shared" si="4"/>
        <v>0.30766999992127825</v>
      </c>
      <c r="AH41" s="86">
        <f t="shared" si="5"/>
        <v>0.2324115725158003</v>
      </c>
      <c r="AI41" s="86">
        <f t="shared" si="6"/>
        <v>0.19407137106752176</v>
      </c>
      <c r="AJ41" s="86">
        <f t="shared" si="7"/>
        <v>0.24831357625985065</v>
      </c>
      <c r="AK41" s="86">
        <f t="shared" si="7"/>
        <v>0.33109020096756259</v>
      </c>
      <c r="AL41" s="86">
        <f t="shared" si="7"/>
        <v>0.40002722141027841</v>
      </c>
      <c r="AM41" s="86">
        <f t="shared" si="7"/>
        <v>0.49031433135100161</v>
      </c>
      <c r="AN41" s="86">
        <f t="shared" si="7"/>
        <v>0.5502971285973689</v>
      </c>
      <c r="AO41" s="86">
        <f t="shared" si="7"/>
        <v>0.5128599804545767</v>
      </c>
      <c r="AP41" s="86"/>
    </row>
    <row r="42" spans="1:42" ht="14.1" customHeight="1">
      <c r="A42" s="74" t="s">
        <v>51</v>
      </c>
      <c r="B42" s="30"/>
      <c r="C42" s="30"/>
      <c r="D42" s="30">
        <v>2.2753089323041755</v>
      </c>
      <c r="E42" s="30">
        <v>3.4680221178277493</v>
      </c>
      <c r="F42" s="30">
        <v>2.8369778690572058</v>
      </c>
      <c r="G42" s="30">
        <v>2.4068700886850229</v>
      </c>
      <c r="H42" s="30">
        <v>2.3569444903753101</v>
      </c>
      <c r="I42" s="30">
        <v>2.7570773350935407</v>
      </c>
      <c r="J42" s="30">
        <v>1.9880610964010152</v>
      </c>
      <c r="K42" s="30">
        <v>1.8912543523181902</v>
      </c>
      <c r="L42" s="87">
        <v>1.7038715190648483</v>
      </c>
      <c r="M42" s="178">
        <v>1.4162129717021823</v>
      </c>
      <c r="N42" s="178">
        <v>0.98448750869821877</v>
      </c>
      <c r="O42" s="178">
        <v>1.0227844465990283</v>
      </c>
      <c r="P42" s="191">
        <v>0.69976794175210177</v>
      </c>
      <c r="Q42" s="211">
        <v>0.64282891669610254</v>
      </c>
      <c r="R42" s="211">
        <v>0.53335587371237381</v>
      </c>
      <c r="S42" s="211">
        <v>0.42090236058856612</v>
      </c>
      <c r="T42" s="211">
        <v>0.35859028893862027</v>
      </c>
      <c r="U42" s="211"/>
      <c r="V42" s="211"/>
      <c r="W42" s="211"/>
      <c r="X42" s="211"/>
      <c r="Y42" s="211"/>
      <c r="Z42" s="167" t="s">
        <v>185</v>
      </c>
      <c r="AB42" s="83">
        <f t="shared" si="8"/>
        <v>0.44591818654247867</v>
      </c>
      <c r="AC42" s="83">
        <f t="shared" si="0"/>
        <v>0.45511830292484168</v>
      </c>
      <c r="AD42" s="83">
        <f t="shared" si="1"/>
        <v>0.58420044528543735</v>
      </c>
      <c r="AE42" s="83">
        <f t="shared" si="2"/>
        <v>0.53273200812296262</v>
      </c>
      <c r="AF42" s="203">
        <f t="shared" si="3"/>
        <v>0.55730829750567001</v>
      </c>
      <c r="AG42" s="203">
        <f t="shared" si="4"/>
        <v>0.59311270078052714</v>
      </c>
      <c r="AH42" s="83">
        <f t="shared" si="5"/>
        <v>0.5873252587121951</v>
      </c>
      <c r="AI42" s="83">
        <f t="shared" si="6"/>
        <v>0.49559782889463699</v>
      </c>
      <c r="AJ42" s="83">
        <f t="shared" si="7"/>
        <v>0.43631654166947043</v>
      </c>
      <c r="AK42" s="83">
        <f t="shared" si="7"/>
        <v>0.37074075811284768</v>
      </c>
      <c r="AL42" s="83">
        <f t="shared" si="7"/>
        <v>0.28597151531043297</v>
      </c>
      <c r="AM42" s="83">
        <f t="shared" si="7"/>
        <v>0.20249499054654724</v>
      </c>
      <c r="AN42" s="83">
        <f t="shared" si="7"/>
        <v>0.17542213030127873</v>
      </c>
      <c r="AO42" s="83">
        <f t="shared" si="7"/>
        <v>0.11307420125916776</v>
      </c>
      <c r="AP42" s="86"/>
    </row>
    <row r="43" spans="1:42" ht="14.1" customHeight="1">
      <c r="A43" s="75" t="s">
        <v>52</v>
      </c>
      <c r="B43" s="28"/>
      <c r="C43" s="28"/>
      <c r="D43" s="28">
        <v>4.4774074849909011</v>
      </c>
      <c r="E43" s="28">
        <v>4.5678903909402715</v>
      </c>
      <c r="F43" s="28">
        <v>3.72481228809511</v>
      </c>
      <c r="G43" s="28">
        <v>3.4446951391100566</v>
      </c>
      <c r="H43" s="28">
        <v>2.82874910062726</v>
      </c>
      <c r="I43" s="28">
        <v>2.2799724728156745</v>
      </c>
      <c r="J43" s="28">
        <v>2.0357308803679866</v>
      </c>
      <c r="K43" s="28">
        <v>2.0350027659653485</v>
      </c>
      <c r="L43" s="31">
        <v>1.9877805795697108</v>
      </c>
      <c r="M43" s="137">
        <v>2.6483238848477124</v>
      </c>
      <c r="N43" s="137">
        <v>2.0179159225997467</v>
      </c>
      <c r="O43" s="137">
        <v>1.7518569000266806</v>
      </c>
      <c r="P43" s="192">
        <v>1.3510625086053583</v>
      </c>
      <c r="Q43" s="212">
        <v>1.4783707014486585</v>
      </c>
      <c r="R43" s="212">
        <v>1.7947195672236953</v>
      </c>
      <c r="S43" s="212">
        <v>1.7614689115978701</v>
      </c>
      <c r="T43" s="212">
        <v>1.5936117256804136</v>
      </c>
      <c r="U43" s="212">
        <v>1.4142188017374009</v>
      </c>
      <c r="V43" s="212">
        <v>1.3372993821139105</v>
      </c>
      <c r="W43" s="212">
        <v>1.3262253752181519</v>
      </c>
      <c r="X43" s="212">
        <v>1.1206880376566186</v>
      </c>
      <c r="Y43" s="212">
        <v>0.97021818763788092</v>
      </c>
      <c r="Z43" s="168" t="s">
        <v>186</v>
      </c>
      <c r="AB43" s="86">
        <f t="shared" si="8"/>
        <v>0.78704005289653889</v>
      </c>
      <c r="AC43" s="86">
        <f t="shared" si="0"/>
        <v>0.84053186164086535</v>
      </c>
      <c r="AD43" s="86">
        <f t="shared" si="1"/>
        <v>0.70755950975942938</v>
      </c>
      <c r="AE43" s="86">
        <f t="shared" si="2"/>
        <v>0.54892888781400495</v>
      </c>
      <c r="AF43" s="204">
        <f t="shared" si="3"/>
        <v>0.44986090711729798</v>
      </c>
      <c r="AG43" s="204">
        <f t="shared" si="4"/>
        <v>0.32652314864568116</v>
      </c>
      <c r="AH43" s="86">
        <f t="shared" si="5"/>
        <v>0.27525695921676724</v>
      </c>
      <c r="AI43" s="86">
        <f t="shared" si="6"/>
        <v>0.25872754444482426</v>
      </c>
      <c r="AJ43" s="86">
        <f t="shared" si="7"/>
        <v>0.26419555319128807</v>
      </c>
      <c r="AK43" s="86">
        <f t="shared" si="7"/>
        <v>0.26580163058119333</v>
      </c>
      <c r="AL43" s="86">
        <f t="shared" si="7"/>
        <v>0.27997220667099632</v>
      </c>
      <c r="AM43" s="86">
        <f t="shared" si="7"/>
        <v>0.20123962580049265</v>
      </c>
      <c r="AN43" s="86">
        <f t="shared" si="7"/>
        <v>0.18596966800103126</v>
      </c>
      <c r="AO43" s="86">
        <f t="shared" si="7"/>
        <v>0.19380352527653083</v>
      </c>
      <c r="AP43" s="86"/>
    </row>
    <row r="44" spans="1:42" ht="14.1" customHeight="1">
      <c r="A44" s="74" t="s">
        <v>39</v>
      </c>
      <c r="B44" s="30"/>
      <c r="C44" s="30"/>
      <c r="D44" s="30">
        <v>3.7687534215935341</v>
      </c>
      <c r="E44" s="30">
        <v>3.771334208914038</v>
      </c>
      <c r="F44" s="30">
        <v>3.4604621955140038</v>
      </c>
      <c r="G44" s="30">
        <v>2.9664836288308383</v>
      </c>
      <c r="H44" s="30">
        <v>2.9547861103919209</v>
      </c>
      <c r="I44" s="30">
        <v>1.6732303767836989</v>
      </c>
      <c r="J44" s="30">
        <v>1.9049172776516707</v>
      </c>
      <c r="K44" s="30">
        <v>1.9815634499258172</v>
      </c>
      <c r="L44" s="87">
        <v>2.1254613520192702</v>
      </c>
      <c r="M44" s="178">
        <v>2.3199335235769891</v>
      </c>
      <c r="N44" s="178">
        <v>2.2455209469713227</v>
      </c>
      <c r="O44" s="178">
        <v>2.2551257859803253</v>
      </c>
      <c r="P44" s="191">
        <v>1.9185330362000441</v>
      </c>
      <c r="Q44" s="211">
        <v>1.8091756648346731</v>
      </c>
      <c r="R44" s="211">
        <v>1.5893034128002286</v>
      </c>
      <c r="S44" s="211">
        <v>1.1396877694972034</v>
      </c>
      <c r="T44" s="211">
        <v>1.0560755222228677</v>
      </c>
      <c r="U44" s="211">
        <v>0.9479466973652213</v>
      </c>
      <c r="V44" s="211">
        <v>1.0651047380970422</v>
      </c>
      <c r="W44" s="211">
        <v>1.0276477234554586</v>
      </c>
      <c r="X44" s="211">
        <v>0.82177181114925202</v>
      </c>
      <c r="Y44" s="211">
        <v>0.68683431817926732</v>
      </c>
      <c r="Z44" s="167" t="s">
        <v>187</v>
      </c>
      <c r="AB44" s="83">
        <f t="shared" si="8"/>
        <v>0.68348671090879298</v>
      </c>
      <c r="AC44" s="83">
        <f t="shared" si="0"/>
        <v>0.69167135852868877</v>
      </c>
      <c r="AD44" s="83">
        <f t="shared" si="1"/>
        <v>0.59831778308379457</v>
      </c>
      <c r="AE44" s="83">
        <f t="shared" si="2"/>
        <v>0.44309730808860126</v>
      </c>
      <c r="AF44" s="203">
        <f t="shared" si="3"/>
        <v>0.31381445031708954</v>
      </c>
      <c r="AG44" s="203">
        <f t="shared" si="4"/>
        <v>0.26134079135439237</v>
      </c>
      <c r="AH44" s="83">
        <f t="shared" si="5"/>
        <v>0.20338713557005822</v>
      </c>
      <c r="AI44" s="83">
        <f t="shared" si="6"/>
        <v>0.25659878974899042</v>
      </c>
      <c r="AJ44" s="83">
        <f t="shared" si="7"/>
        <v>0.35638196325130467</v>
      </c>
      <c r="AK44" s="83">
        <f t="shared" si="7"/>
        <v>0.44593841654034738</v>
      </c>
      <c r="AL44" s="83">
        <f t="shared" si="7"/>
        <v>0.47501708175807905</v>
      </c>
      <c r="AM44" s="83">
        <f t="shared" si="7"/>
        <v>0.45811963961488011</v>
      </c>
      <c r="AN44" s="83">
        <f t="shared" si="7"/>
        <v>0.42399780703486883</v>
      </c>
      <c r="AO44" s="83">
        <f t="shared" si="7"/>
        <v>0.33967758113891372</v>
      </c>
      <c r="AP44" s="86"/>
    </row>
    <row r="45" spans="1:42" s="69" customFormat="1" ht="14.1" customHeight="1">
      <c r="A45" s="80" t="s">
        <v>24</v>
      </c>
      <c r="B45" s="81"/>
      <c r="C45" s="81"/>
      <c r="D45" s="78">
        <f t="shared" ref="D45:S45" si="9">MIN(D24:D44)</f>
        <v>1.6689981537913587</v>
      </c>
      <c r="E45" s="78">
        <f t="shared" si="9"/>
        <v>1.2611706369005704</v>
      </c>
      <c r="F45" s="78">
        <f t="shared" si="9"/>
        <v>0.62135102083778315</v>
      </c>
      <c r="G45" s="78">
        <f t="shared" si="9"/>
        <v>0.41922918723835878</v>
      </c>
      <c r="H45" s="78">
        <f t="shared" si="9"/>
        <v>-0.16405053597548203</v>
      </c>
      <c r="I45" s="78">
        <f t="shared" si="9"/>
        <v>-0.72387670185943342</v>
      </c>
      <c r="J45" s="79">
        <f t="shared" si="9"/>
        <v>-1.0056146035290725</v>
      </c>
      <c r="K45" s="78">
        <f t="shared" si="9"/>
        <v>-1.4262827605582749</v>
      </c>
      <c r="L45" s="79">
        <f t="shared" si="9"/>
        <v>-1.5658625071378485</v>
      </c>
      <c r="M45" s="79">
        <f t="shared" si="9"/>
        <v>-1.6557368707952176</v>
      </c>
      <c r="N45" s="79">
        <f t="shared" si="9"/>
        <v>-1.5743484891969182</v>
      </c>
      <c r="O45" s="79">
        <f t="shared" si="9"/>
        <v>-1.5495673071890324</v>
      </c>
      <c r="P45" s="197">
        <f t="shared" si="9"/>
        <v>-0.85396590732307298</v>
      </c>
      <c r="Q45" s="213">
        <f t="shared" si="9"/>
        <v>-0.96131457167346435</v>
      </c>
      <c r="R45" s="213">
        <f t="shared" si="9"/>
        <v>-1.5507884263597087</v>
      </c>
      <c r="S45" s="213">
        <f t="shared" si="9"/>
        <v>-2.2407569200614019</v>
      </c>
      <c r="T45" s="213">
        <f>MIN(T24:T44)</f>
        <v>-2.0592608644118031</v>
      </c>
      <c r="U45" s="213">
        <f>MIN(U24:U44)</f>
        <v>-1.9762931089002562</v>
      </c>
      <c r="V45" s="213">
        <f t="shared" ref="V45:W45" si="10">MIN(V24:V44)</f>
        <v>0.15512980511852983</v>
      </c>
      <c r="W45" s="213">
        <f t="shared" si="10"/>
        <v>0.14115821153565417</v>
      </c>
      <c r="X45" s="213">
        <f t="shared" ref="X45:Y45" si="11">MIN(X24:X44)</f>
        <v>0.2034904002118483</v>
      </c>
      <c r="Y45" s="213">
        <f t="shared" si="11"/>
        <v>0.20368524900424576</v>
      </c>
      <c r="Z45" s="169" t="s">
        <v>24</v>
      </c>
      <c r="AB45" s="84">
        <f t="shared" si="8"/>
        <v>0.85741711026073253</v>
      </c>
      <c r="AC45" s="84">
        <f t="shared" si="0"/>
        <v>1.0184071906672434</v>
      </c>
      <c r="AD45" s="84">
        <f t="shared" si="1"/>
        <v>0.89266179172628879</v>
      </c>
      <c r="AE45" s="84">
        <f t="shared" si="2"/>
        <v>0.72051135950145651</v>
      </c>
      <c r="AF45" s="206">
        <f t="shared" si="3"/>
        <v>0.54435193734285892</v>
      </c>
      <c r="AG45" s="206">
        <f t="shared" si="4"/>
        <v>0.40629756145167661</v>
      </c>
      <c r="AH45" s="217">
        <f t="shared" si="5"/>
        <v>0.32043429477275487</v>
      </c>
      <c r="AI45" s="217">
        <f t="shared" si="6"/>
        <v>0.30130350048914395</v>
      </c>
      <c r="AJ45" s="217">
        <f t="shared" si="7"/>
        <v>0.27796042957144218</v>
      </c>
      <c r="AK45" s="217">
        <f t="shared" si="7"/>
        <v>0.30737795498983783</v>
      </c>
      <c r="AL45" s="217">
        <f t="shared" si="7"/>
        <v>0.5239840248719394</v>
      </c>
      <c r="AM45" s="217">
        <f t="shared" si="7"/>
        <v>0.69380211380844714</v>
      </c>
      <c r="AN45" s="217">
        <f t="shared" si="7"/>
        <v>0.80611645647916974</v>
      </c>
      <c r="AO45" s="217">
        <f t="shared" si="7"/>
        <v>0.86379116499538389</v>
      </c>
      <c r="AP45" s="86"/>
    </row>
    <row r="46" spans="1:42" s="128" customFormat="1" ht="14.1" customHeight="1">
      <c r="A46" s="159" t="s">
        <v>25</v>
      </c>
      <c r="B46" s="160"/>
      <c r="C46" s="160"/>
      <c r="D46" s="126">
        <f t="shared" ref="D46:Q46" si="12">MAX(D24:D44)</f>
        <v>7.6637573847734979</v>
      </c>
      <c r="E46" s="126">
        <f t="shared" si="12"/>
        <v>7.2709574877865499</v>
      </c>
      <c r="F46" s="126">
        <f t="shared" si="12"/>
        <v>6.8961244129322417</v>
      </c>
      <c r="G46" s="126">
        <f t="shared" si="12"/>
        <v>6.7258561594491857</v>
      </c>
      <c r="H46" s="126">
        <f t="shared" si="12"/>
        <v>6.4865534986029356</v>
      </c>
      <c r="I46" s="126">
        <f t="shared" si="12"/>
        <v>7.5255482846831754</v>
      </c>
      <c r="J46" s="127">
        <f t="shared" si="12"/>
        <v>5.6370654357118291</v>
      </c>
      <c r="K46" s="126">
        <f t="shared" si="12"/>
        <v>4.8998502806341344</v>
      </c>
      <c r="L46" s="127">
        <f t="shared" si="12"/>
        <v>4.3802442317167918</v>
      </c>
      <c r="M46" s="127">
        <f t="shared" si="12"/>
        <v>4.4848960966793516</v>
      </c>
      <c r="N46" s="127">
        <f t="shared" si="12"/>
        <v>4.1884037973905519</v>
      </c>
      <c r="O46" s="127">
        <f t="shared" si="12"/>
        <v>3.9188464611025027</v>
      </c>
      <c r="P46" s="198">
        <f t="shared" si="12"/>
        <v>3.899648881886955</v>
      </c>
      <c r="Q46" s="214">
        <f t="shared" si="12"/>
        <v>4.7694586644743326</v>
      </c>
      <c r="R46" s="214">
        <f t="shared" ref="R46:U46" si="13">MAX(R24:R44)</f>
        <v>4.6422865312453112</v>
      </c>
      <c r="S46" s="214">
        <f t="shared" si="13"/>
        <v>4.1981704297121478</v>
      </c>
      <c r="T46" s="214">
        <f t="shared" si="13"/>
        <v>3.4244185498547144</v>
      </c>
      <c r="U46" s="214">
        <f t="shared" si="13"/>
        <v>3.8527245329185327</v>
      </c>
      <c r="V46" s="214">
        <f t="shared" ref="V46:W46" si="14">MAX(V24:V44)</f>
        <v>3.6816539243967861</v>
      </c>
      <c r="W46" s="214">
        <f t="shared" si="14"/>
        <v>3.7089986110582722</v>
      </c>
      <c r="X46" s="214">
        <f t="shared" ref="X46:Y46" si="15">MAX(X24:X44)</f>
        <v>4.6630953804462134</v>
      </c>
      <c r="Y46" s="214">
        <f t="shared" si="15"/>
        <v>3.1613434614658051</v>
      </c>
      <c r="Z46" s="170" t="s">
        <v>25</v>
      </c>
      <c r="AB46" s="129">
        <f t="shared" si="8"/>
        <v>0.94154124343901502</v>
      </c>
      <c r="AC46" s="129">
        <f t="shared" si="0"/>
        <v>1.0772570528891541</v>
      </c>
      <c r="AD46" s="129">
        <f t="shared" si="1"/>
        <v>1.131458000132143</v>
      </c>
      <c r="AE46" s="129">
        <f t="shared" si="2"/>
        <v>1.1398906923856036</v>
      </c>
      <c r="AF46" s="206">
        <f t="shared" si="3"/>
        <v>1.103251625460832</v>
      </c>
      <c r="AG46" s="206">
        <f t="shared" si="4"/>
        <v>0.9184025058266343</v>
      </c>
      <c r="AH46" s="217">
        <f t="shared" si="5"/>
        <v>0.71171788027433158</v>
      </c>
      <c r="AI46" s="217">
        <f t="shared" si="6"/>
        <v>0.38822251756880882</v>
      </c>
      <c r="AJ46" s="217">
        <f t="shared" si="7"/>
        <v>0.35472476848030499</v>
      </c>
      <c r="AK46" s="217">
        <f t="shared" si="7"/>
        <v>0.32160016900595428</v>
      </c>
      <c r="AL46" s="217">
        <f t="shared" si="7"/>
        <v>0.35059231693422044</v>
      </c>
      <c r="AM46" s="217">
        <f t="shared" si="7"/>
        <v>0.33689505384126001</v>
      </c>
      <c r="AN46" s="217">
        <f t="shared" si="7"/>
        <v>0.39385804380793943</v>
      </c>
      <c r="AO46" s="217">
        <f t="shared" si="7"/>
        <v>0.45445828377887543</v>
      </c>
      <c r="AP46" s="136"/>
    </row>
    <row r="47" spans="1:42" s="70" customFormat="1" ht="14.1" customHeight="1">
      <c r="A47" s="125" t="s">
        <v>163</v>
      </c>
      <c r="B47" s="160"/>
      <c r="C47" s="160"/>
      <c r="D47" s="126">
        <f t="shared" ref="D47:Q47" si="16">MEDIAN(D24:D44)</f>
        <v>3.7687534215935341</v>
      </c>
      <c r="E47" s="126">
        <f t="shared" si="16"/>
        <v>3.9149655760716868</v>
      </c>
      <c r="F47" s="126">
        <f t="shared" si="16"/>
        <v>3.4604621955140038</v>
      </c>
      <c r="G47" s="126">
        <f t="shared" si="16"/>
        <v>3.4161466912948053</v>
      </c>
      <c r="H47" s="126">
        <f t="shared" si="16"/>
        <v>3.1433815889585834</v>
      </c>
      <c r="I47" s="126">
        <f t="shared" si="16"/>
        <v>3.1608513520732582</v>
      </c>
      <c r="J47" s="127">
        <f t="shared" si="16"/>
        <v>2.8710506493924473</v>
      </c>
      <c r="K47" s="126">
        <f t="shared" si="16"/>
        <v>2.4723909627004068</v>
      </c>
      <c r="L47" s="127">
        <f t="shared" si="16"/>
        <v>2.1254613520192702</v>
      </c>
      <c r="M47" s="127">
        <f t="shared" si="16"/>
        <v>2.2086970800849932</v>
      </c>
      <c r="N47" s="127">
        <f t="shared" si="16"/>
        <v>1.9611380186907927</v>
      </c>
      <c r="O47" s="127">
        <f t="shared" si="16"/>
        <v>1.7518569000266806</v>
      </c>
      <c r="P47" s="198">
        <f t="shared" si="16"/>
        <v>1.3510625086053583</v>
      </c>
      <c r="Q47" s="214">
        <f t="shared" si="16"/>
        <v>1.6263892559247106</v>
      </c>
      <c r="R47" s="214">
        <f t="shared" ref="R47:U47" si="17">MEDIAN(R24:R44)</f>
        <v>1.6747330339180868</v>
      </c>
      <c r="S47" s="214">
        <f t="shared" si="17"/>
        <v>1.7614689115978701</v>
      </c>
      <c r="T47" s="214">
        <f t="shared" si="17"/>
        <v>1.5504435205832492</v>
      </c>
      <c r="U47" s="214">
        <f t="shared" si="17"/>
        <v>1.400724262210002</v>
      </c>
      <c r="V47" s="214">
        <f t="shared" ref="V47:W47" si="18">MEDIAN(V24:V44)</f>
        <v>1.2559997887880681</v>
      </c>
      <c r="W47" s="214">
        <f t="shared" si="18"/>
        <v>1.1638014942722432</v>
      </c>
      <c r="X47" s="214">
        <f t="shared" ref="X47:Y47" si="19">MEDIAN(X24:X44)</f>
        <v>1.0126227425115093</v>
      </c>
      <c r="Y47" s="214">
        <f t="shared" si="19"/>
        <v>0.90987884565048205</v>
      </c>
      <c r="Z47" s="170" t="s">
        <v>163</v>
      </c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86"/>
    </row>
    <row r="48" spans="1:42" s="70" customFormat="1" ht="14.1" customHeight="1">
      <c r="A48" s="125" t="s">
        <v>164</v>
      </c>
      <c r="B48" s="160"/>
      <c r="C48" s="160"/>
      <c r="D48" s="126">
        <f t="shared" ref="D48:Q48" si="20">AVERAGE(D24:D44)</f>
        <v>4.2481516610258394</v>
      </c>
      <c r="E48" s="126">
        <f t="shared" si="20"/>
        <v>4.3270933192287524</v>
      </c>
      <c r="F48" s="126">
        <f t="shared" si="20"/>
        <v>3.8642137525991296</v>
      </c>
      <c r="G48" s="126">
        <f t="shared" si="20"/>
        <v>3.5591853253295747</v>
      </c>
      <c r="H48" s="126">
        <f t="shared" si="20"/>
        <v>3.3849443589987334</v>
      </c>
      <c r="I48" s="126">
        <f t="shared" si="20"/>
        <v>3.2787619769905816</v>
      </c>
      <c r="J48" s="127">
        <f t="shared" si="20"/>
        <v>2.8860195195482601</v>
      </c>
      <c r="K48" s="126">
        <f t="shared" si="20"/>
        <v>2.5709979838594745</v>
      </c>
      <c r="L48" s="127">
        <f t="shared" si="20"/>
        <v>2.3260344360578848</v>
      </c>
      <c r="M48" s="127">
        <f t="shared" si="20"/>
        <v>2.1915333200859548</v>
      </c>
      <c r="N48" s="127">
        <f t="shared" si="20"/>
        <v>1.9348642585142524</v>
      </c>
      <c r="O48" s="127">
        <f t="shared" si="20"/>
        <v>1.8228441735154841</v>
      </c>
      <c r="P48" s="198">
        <f t="shared" si="20"/>
        <v>1.5574544515514033</v>
      </c>
      <c r="Q48" s="214">
        <f t="shared" si="20"/>
        <v>1.7522326900157128</v>
      </c>
      <c r="R48" s="214">
        <f t="shared" ref="R48:U48" si="21">AVERAGE(R24:R44)</f>
        <v>1.8720309385123464</v>
      </c>
      <c r="S48" s="214">
        <f t="shared" si="21"/>
        <v>1.6050386904115419</v>
      </c>
      <c r="T48" s="214">
        <f t="shared" si="21"/>
        <v>1.3003071862863644</v>
      </c>
      <c r="U48" s="214">
        <f t="shared" si="21"/>
        <v>1.3389424933899474</v>
      </c>
      <c r="V48" s="214">
        <f t="shared" ref="V48:W48" si="22">AVERAGE(V24:V44)</f>
        <v>1.4297052092347777</v>
      </c>
      <c r="W48" s="214">
        <f t="shared" si="22"/>
        <v>1.3148233688364377</v>
      </c>
      <c r="X48" s="214">
        <f t="shared" ref="X48:Y48" si="23">AVERAGE(X24:X44)</f>
        <v>1.1583592338589896</v>
      </c>
      <c r="Y48" s="214">
        <f t="shared" si="23"/>
        <v>1.0016616222206323</v>
      </c>
      <c r="Z48" s="170" t="s">
        <v>164</v>
      </c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86"/>
    </row>
    <row r="49" spans="1:26" ht="14.1" customHeight="1">
      <c r="A49" s="34"/>
      <c r="B49" s="31"/>
      <c r="C49" s="31"/>
      <c r="D49" s="31"/>
      <c r="E49" s="31"/>
      <c r="F49" s="31"/>
      <c r="G49" s="31"/>
      <c r="Z49" s="171" t="s">
        <v>0</v>
      </c>
    </row>
    <row r="50" spans="1:26" ht="14.1" customHeight="1">
      <c r="A50" s="1" t="str">
        <f>+$A$1</f>
        <v>K12/I12</v>
      </c>
      <c r="B50" s="2" t="str">
        <f>+$B$1</f>
        <v>Comparatif des finances cantonales et communales</v>
      </c>
      <c r="C50" s="3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45190.410039351853</v>
      </c>
    </row>
    <row r="51" spans="1:26" ht="14.1" customHeight="1">
      <c r="A51" s="292" t="str">
        <f>$A$2</f>
        <v>Zinsbelastungsanteil</v>
      </c>
      <c r="B51" s="292"/>
      <c r="C51" s="292"/>
      <c r="D51" s="292"/>
      <c r="E51" s="292"/>
      <c r="F51" s="298"/>
      <c r="G51" s="298"/>
      <c r="H51" s="298"/>
      <c r="I51" s="298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4.1" customHeight="1" thickBot="1">
      <c r="A52" s="293" t="str">
        <f>A$3</f>
        <v>Nettozinsen in % des laufenden Ertrags</v>
      </c>
      <c r="B52" s="293"/>
      <c r="C52" s="293"/>
      <c r="D52" s="293"/>
      <c r="E52" s="293"/>
      <c r="F52" s="293"/>
      <c r="G52" s="293"/>
      <c r="H52" s="243"/>
      <c r="I52" s="243"/>
      <c r="J52" s="24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Gewichtung_Pondération!$E$11</f>
        <v>1</v>
      </c>
    </row>
    <row r="53" spans="1:26" ht="14.1" customHeight="1" thickTop="1">
      <c r="A53" s="292" t="str">
        <f>$A$4</f>
        <v>Part des charges d'intérêts</v>
      </c>
      <c r="B53" s="292"/>
      <c r="C53" s="292"/>
      <c r="D53" s="292"/>
      <c r="E53" s="292"/>
      <c r="F53" s="298"/>
      <c r="G53" s="298"/>
      <c r="H53" s="298"/>
      <c r="I53" s="29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26" ht="14.1" customHeight="1" thickBot="1">
      <c r="A54" s="293" t="str">
        <f>+A5</f>
        <v>Intérêts nets en % des revenus courants</v>
      </c>
      <c r="B54" s="293"/>
      <c r="C54" s="293"/>
      <c r="D54" s="293"/>
      <c r="E54" s="293"/>
      <c r="F54" s="293"/>
      <c r="G54" s="293"/>
      <c r="H54" s="243"/>
      <c r="I54" s="243"/>
      <c r="J54" s="24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Gewichtung_Pondération!$E$11</f>
        <v>1</v>
      </c>
    </row>
    <row r="55" spans="1:26" ht="14.1" customHeight="1" thickTop="1">
      <c r="A55" s="34"/>
      <c r="B55" s="31"/>
      <c r="C55" s="31"/>
      <c r="D55" s="31"/>
      <c r="E55" s="31"/>
      <c r="F55" s="31"/>
      <c r="G55" s="3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62" t="s">
        <v>81</v>
      </c>
      <c r="M57" s="22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</row>
    <row r="58" spans="1:26" ht="14.1" customHeight="1">
      <c r="A58" s="23"/>
      <c r="B58" s="24"/>
      <c r="C58" s="25"/>
      <c r="D58" s="25"/>
      <c r="E58" s="25"/>
      <c r="F58" s="25"/>
      <c r="G58" s="25"/>
      <c r="I58" s="7"/>
      <c r="K58" s="8"/>
      <c r="L58" s="8"/>
      <c r="M58" s="8"/>
      <c r="N58" s="8"/>
      <c r="O58" s="8"/>
      <c r="P58" s="202"/>
      <c r="Q58" s="8"/>
      <c r="R58" s="8"/>
      <c r="S58" s="8"/>
      <c r="T58" s="8"/>
      <c r="U58" s="8"/>
      <c r="V58" s="8"/>
      <c r="W58" s="8"/>
      <c r="X58" s="8"/>
      <c r="Y58" s="8"/>
      <c r="Z58" s="166"/>
    </row>
    <row r="59" spans="1:26" ht="14.1" customHeight="1">
      <c r="A59" s="74" t="s">
        <v>28</v>
      </c>
      <c r="B59" s="30"/>
      <c r="C59" s="30"/>
      <c r="D59" s="30"/>
      <c r="E59" s="30"/>
      <c r="F59" s="30">
        <f t="shared" ref="F59:U74" si="24">SUM(D24:F24)/3</f>
        <v>2.6912055774444354</v>
      </c>
      <c r="G59" s="30">
        <f t="shared" si="24"/>
        <v>1.9017819220913286</v>
      </c>
      <c r="H59" s="30">
        <f t="shared" si="24"/>
        <v>1.1242116999786707</v>
      </c>
      <c r="I59" s="30">
        <f t="shared" si="24"/>
        <v>1.2253394225024208</v>
      </c>
      <c r="J59" s="30">
        <f t="shared" si="24"/>
        <v>1.7499034836779834</v>
      </c>
      <c r="K59" s="30">
        <f t="shared" si="24"/>
        <v>2.1940914237236631</v>
      </c>
      <c r="L59" s="30">
        <f t="shared" si="24"/>
        <v>1.914701127886566</v>
      </c>
      <c r="M59" s="30">
        <f t="shared" si="24"/>
        <v>1.7284705597374745</v>
      </c>
      <c r="N59" s="87">
        <f t="shared" si="24"/>
        <v>1.6637774842899493</v>
      </c>
      <c r="O59" s="201">
        <f t="shared" si="24"/>
        <v>1.5635704318755936</v>
      </c>
      <c r="P59" s="191">
        <f t="shared" si="24"/>
        <v>1.4552869354693554</v>
      </c>
      <c r="Q59" s="211">
        <f t="shared" si="24"/>
        <v>1.1447647128259379</v>
      </c>
      <c r="R59" s="211">
        <f t="shared" si="24"/>
        <v>0.91916244313604911</v>
      </c>
      <c r="S59" s="211">
        <f t="shared" si="24"/>
        <v>0.68818139561231606</v>
      </c>
      <c r="T59" s="211">
        <f t="shared" si="24"/>
        <v>0.4217844155111376</v>
      </c>
      <c r="U59" s="211">
        <f t="shared" si="24"/>
        <v>0.49662735360354021</v>
      </c>
      <c r="V59" s="211">
        <f t="shared" ref="V59:Y79" si="25">SUM(T24:V24)/3</f>
        <v>0.7266912078786768</v>
      </c>
      <c r="W59" s="211">
        <f t="shared" si="25"/>
        <v>1.1443525237681884</v>
      </c>
      <c r="X59" s="211">
        <f t="shared" si="25"/>
        <v>1.1762532077141483</v>
      </c>
      <c r="Y59" s="211">
        <f t="shared" si="25"/>
        <v>1.1052806255704244</v>
      </c>
      <c r="Z59" s="167" t="s">
        <v>188</v>
      </c>
    </row>
    <row r="60" spans="1:26" ht="14.1" customHeight="1">
      <c r="A60" s="75" t="s">
        <v>29</v>
      </c>
      <c r="B60" s="28"/>
      <c r="C60" s="28"/>
      <c r="D60" s="28"/>
      <c r="E60" s="28"/>
      <c r="F60" s="28">
        <f t="shared" si="24"/>
        <v>6.5975236090396479</v>
      </c>
      <c r="G60" s="28">
        <f t="shared" si="24"/>
        <v>6.3293631871568978</v>
      </c>
      <c r="H60" s="28">
        <f t="shared" si="24"/>
        <v>5.7105485929203956</v>
      </c>
      <c r="I60" s="28">
        <f t="shared" si="24"/>
        <v>4.5864874018337352</v>
      </c>
      <c r="J60" s="28">
        <f t="shared" si="24"/>
        <v>3.813837052514387</v>
      </c>
      <c r="K60" s="28">
        <f t="shared" si="24"/>
        <v>3.2126080208655137</v>
      </c>
      <c r="L60" s="28">
        <f t="shared" si="24"/>
        <v>2.7294623687304846</v>
      </c>
      <c r="M60" s="28">
        <f t="shared" si="24"/>
        <v>1.8980423186771374</v>
      </c>
      <c r="N60" s="31">
        <f t="shared" si="24"/>
        <v>1.0889880573289157</v>
      </c>
      <c r="O60" s="200">
        <f t="shared" si="24"/>
        <v>0.73164283081396808</v>
      </c>
      <c r="P60" s="192">
        <f t="shared" si="24"/>
        <v>0.41889178021491841</v>
      </c>
      <c r="Q60" s="212">
        <f t="shared" si="24"/>
        <v>0.89156710315687804</v>
      </c>
      <c r="R60" s="212">
        <f t="shared" si="24"/>
        <v>1.5743934066290983</v>
      </c>
      <c r="S60" s="212">
        <f t="shared" si="24"/>
        <v>2.1909787018691076</v>
      </c>
      <c r="T60" s="212">
        <f t="shared" si="24"/>
        <v>1.9569381143133977</v>
      </c>
      <c r="U60" s="212">
        <f t="shared" si="24"/>
        <v>1.6413096218005496</v>
      </c>
      <c r="V60" s="212">
        <f t="shared" si="25"/>
        <v>1.5195024282328262</v>
      </c>
      <c r="W60" s="212">
        <f t="shared" si="25"/>
        <v>1.4768703628900726</v>
      </c>
      <c r="X60" s="212">
        <f t="shared" si="25"/>
        <v>1.3933930701786761</v>
      </c>
      <c r="Y60" s="212">
        <f t="shared" si="25"/>
        <v>1.3984858420814712</v>
      </c>
      <c r="Z60" s="168" t="s">
        <v>168</v>
      </c>
    </row>
    <row r="61" spans="1:26" ht="14.1" customHeight="1">
      <c r="A61" s="74" t="s">
        <v>54</v>
      </c>
      <c r="B61" s="30"/>
      <c r="C61" s="30"/>
      <c r="D61" s="30"/>
      <c r="E61" s="30"/>
      <c r="F61" s="30">
        <f t="shared" si="24"/>
        <v>6.7301503328347918</v>
      </c>
      <c r="G61" s="30">
        <f t="shared" si="24"/>
        <v>6.485882583264039</v>
      </c>
      <c r="H61" s="30">
        <f t="shared" si="24"/>
        <v>5.9189791141041281</v>
      </c>
      <c r="I61" s="30">
        <f t="shared" si="24"/>
        <v>5.2752240291193528</v>
      </c>
      <c r="J61" s="30">
        <f t="shared" si="24"/>
        <v>4.5433186076994634</v>
      </c>
      <c r="K61" s="30">
        <f t="shared" si="24"/>
        <v>4.0247754665452176</v>
      </c>
      <c r="L61" s="30">
        <f t="shared" si="24"/>
        <v>3.9325162425078517</v>
      </c>
      <c r="M61" s="30">
        <f t="shared" si="24"/>
        <v>4.0590913853426454</v>
      </c>
      <c r="N61" s="87">
        <f t="shared" si="24"/>
        <v>4.2191419780820301</v>
      </c>
      <c r="O61" s="201">
        <f t="shared" si="24"/>
        <v>3.972318414091109</v>
      </c>
      <c r="P61" s="191">
        <f t="shared" si="24"/>
        <v>3.3987481729585318</v>
      </c>
      <c r="Q61" s="211">
        <f t="shared" si="24"/>
        <v>3.596353519092832</v>
      </c>
      <c r="R61" s="211">
        <f t="shared" si="24"/>
        <v>3.9214049091582197</v>
      </c>
      <c r="S61" s="211">
        <f t="shared" si="24"/>
        <v>4.1569670162566208</v>
      </c>
      <c r="T61" s="211">
        <f t="shared" si="24"/>
        <v>3.5597704875500322</v>
      </c>
      <c r="U61" s="211">
        <f t="shared" si="24"/>
        <v>3.0080037706672917</v>
      </c>
      <c r="V61" s="211">
        <f t="shared" si="25"/>
        <v>2.8068896152854586</v>
      </c>
      <c r="W61" s="211">
        <f t="shared" si="25"/>
        <v>2.4944321223674635</v>
      </c>
      <c r="X61" s="211">
        <f t="shared" si="25"/>
        <v>2.1401452278449002</v>
      </c>
      <c r="Y61" s="211">
        <f t="shared" si="25"/>
        <v>1.8702409958002431</v>
      </c>
      <c r="Z61" s="167" t="s">
        <v>169</v>
      </c>
    </row>
    <row r="62" spans="1:26" ht="14.1" customHeight="1">
      <c r="A62" s="75" t="s">
        <v>30</v>
      </c>
      <c r="B62" s="28"/>
      <c r="C62" s="28"/>
      <c r="D62" s="28"/>
      <c r="E62" s="28"/>
      <c r="F62" s="28">
        <f t="shared" si="24"/>
        <v>2.9201908586584704</v>
      </c>
      <c r="G62" s="28">
        <f t="shared" si="24"/>
        <v>2.8530930797874121</v>
      </c>
      <c r="H62" s="28">
        <f t="shared" si="24"/>
        <v>2.6834644662624165</v>
      </c>
      <c r="I62" s="28">
        <f t="shared" si="24"/>
        <v>2.5617876684674914</v>
      </c>
      <c r="J62" s="28">
        <f t="shared" si="24"/>
        <v>2.261088003828327</v>
      </c>
      <c r="K62" s="28">
        <f t="shared" si="24"/>
        <v>1.9215472396275051</v>
      </c>
      <c r="L62" s="28">
        <f t="shared" si="24"/>
        <v>1.6232515447422742</v>
      </c>
      <c r="M62" s="28">
        <f t="shared" si="24"/>
        <v>1.5021779718416408</v>
      </c>
      <c r="N62" s="31">
        <f t="shared" si="24"/>
        <v>1.4900863745695234</v>
      </c>
      <c r="O62" s="200">
        <f t="shared" si="24"/>
        <v>1.4625680435529189</v>
      </c>
      <c r="P62" s="192">
        <f t="shared" si="24"/>
        <v>1.3577440878463432</v>
      </c>
      <c r="Q62" s="212">
        <f t="shared" si="24"/>
        <v>1.268686958520197</v>
      </c>
      <c r="R62" s="212">
        <f t="shared" si="24"/>
        <v>1.1624856505259606</v>
      </c>
      <c r="S62" s="212">
        <f t="shared" si="24"/>
        <v>1.248852353497256</v>
      </c>
      <c r="T62" s="212">
        <f t="shared" si="24"/>
        <v>1.194187269063548</v>
      </c>
      <c r="U62" s="212">
        <f t="shared" si="24"/>
        <v>0.99336275454674094</v>
      </c>
      <c r="V62" s="212">
        <f t="shared" si="25"/>
        <v>0.70172274166328774</v>
      </c>
      <c r="W62" s="212">
        <f t="shared" si="25"/>
        <v>0.54621891152647273</v>
      </c>
      <c r="X62" s="212">
        <f t="shared" si="25"/>
        <v>0.44801323836662332</v>
      </c>
      <c r="Y62" s="212">
        <f t="shared" si="25"/>
        <v>0.33937868253675507</v>
      </c>
      <c r="Z62" s="168" t="s">
        <v>170</v>
      </c>
    </row>
    <row r="63" spans="1:26" ht="14.1" customHeight="1">
      <c r="A63" s="74" t="s">
        <v>31</v>
      </c>
      <c r="B63" s="30"/>
      <c r="C63" s="30"/>
      <c r="D63" s="30"/>
      <c r="E63" s="30"/>
      <c r="F63" s="30">
        <f t="shared" si="24"/>
        <v>5.3756698652816981</v>
      </c>
      <c r="G63" s="30">
        <f t="shared" si="24"/>
        <v>5.1083362619276764</v>
      </c>
      <c r="H63" s="30">
        <f t="shared" si="24"/>
        <v>4.9957240628192299</v>
      </c>
      <c r="I63" s="30">
        <f t="shared" si="24"/>
        <v>4.902780528785077</v>
      </c>
      <c r="J63" s="30">
        <f t="shared" si="24"/>
        <v>4.8779140041692335</v>
      </c>
      <c r="K63" s="30">
        <f t="shared" si="24"/>
        <v>4.6979330460145281</v>
      </c>
      <c r="L63" s="30">
        <f t="shared" si="24"/>
        <v>4.4084430549076314</v>
      </c>
      <c r="M63" s="30">
        <f t="shared" si="24"/>
        <v>4.038050725221173</v>
      </c>
      <c r="N63" s="87">
        <f t="shared" si="24"/>
        <v>3.5198428984255439</v>
      </c>
      <c r="O63" s="201">
        <f t="shared" si="24"/>
        <v>3.0836861249358862</v>
      </c>
      <c r="P63" s="191">
        <f t="shared" si="24"/>
        <v>2.7181435404760728</v>
      </c>
      <c r="Q63" s="211">
        <f t="shared" si="24"/>
        <v>2.3578110975724016</v>
      </c>
      <c r="R63" s="211">
        <f t="shared" si="24"/>
        <v>1.9753519923807679</v>
      </c>
      <c r="S63" s="211">
        <f t="shared" si="24"/>
        <v>1.5983868275416038</v>
      </c>
      <c r="T63" s="211">
        <f t="shared" si="24"/>
        <v>0.94749095977010134</v>
      </c>
      <c r="U63" s="211">
        <f t="shared" si="24"/>
        <v>0.61508644151472891</v>
      </c>
      <c r="V63" s="211">
        <f t="shared" si="25"/>
        <v>0.52028189884052944</v>
      </c>
      <c r="W63" s="211">
        <f t="shared" si="25"/>
        <v>0.91164756292226912</v>
      </c>
      <c r="X63" s="211">
        <f t="shared" si="25"/>
        <v>0.9403429443953345</v>
      </c>
      <c r="Y63" s="211">
        <f t="shared" si="25"/>
        <v>0.92239698372344436</v>
      </c>
      <c r="Z63" s="167" t="s">
        <v>171</v>
      </c>
    </row>
    <row r="64" spans="1:26" ht="14.1" customHeight="1">
      <c r="A64" s="75" t="s">
        <v>48</v>
      </c>
      <c r="B64" s="28"/>
      <c r="C64" s="28"/>
      <c r="D64" s="28"/>
      <c r="E64" s="28"/>
      <c r="F64" s="28">
        <f t="shared" si="24"/>
        <v>3.0220974455977019</v>
      </c>
      <c r="G64" s="28">
        <f t="shared" si="24"/>
        <v>2.8992921071246545</v>
      </c>
      <c r="H64" s="28">
        <f t="shared" si="24"/>
        <v>2.8420622375256936</v>
      </c>
      <c r="I64" s="28">
        <f t="shared" si="24"/>
        <v>2.6595215906798377</v>
      </c>
      <c r="J64" s="28">
        <f t="shared" si="24"/>
        <v>2.5727800304096111</v>
      </c>
      <c r="K64" s="28">
        <f t="shared" si="24"/>
        <v>2.261995411373046</v>
      </c>
      <c r="L64" s="28">
        <f t="shared" si="24"/>
        <v>2.0676888112725123</v>
      </c>
      <c r="M64" s="28">
        <f t="shared" si="24"/>
        <v>1.9846934286508973</v>
      </c>
      <c r="N64" s="31">
        <f t="shared" si="24"/>
        <v>2.0278145756451984</v>
      </c>
      <c r="O64" s="200">
        <f t="shared" si="24"/>
        <v>2.0113326869104049</v>
      </c>
      <c r="P64" s="192">
        <f t="shared" si="24"/>
        <v>1.8459733715026276</v>
      </c>
      <c r="Q64" s="212">
        <f t="shared" si="24"/>
        <v>1.8174757480357779</v>
      </c>
      <c r="R64" s="212">
        <f t="shared" si="24"/>
        <v>1.7966927598987537</v>
      </c>
      <c r="S64" s="212">
        <f t="shared" si="24"/>
        <v>1.8298366422160923</v>
      </c>
      <c r="T64" s="212">
        <f t="shared" si="24"/>
        <v>1.7963694123983254</v>
      </c>
      <c r="U64" s="212">
        <f t="shared" si="24"/>
        <v>1.6814351326592594</v>
      </c>
      <c r="V64" s="212">
        <f t="shared" si="25"/>
        <v>1.5106118144461782</v>
      </c>
      <c r="W64" s="212">
        <f t="shared" si="25"/>
        <v>1.2419534919024797</v>
      </c>
      <c r="X64" s="212">
        <f t="shared" si="25"/>
        <v>1.0578022549155599</v>
      </c>
      <c r="Y64" s="212">
        <f t="shared" si="25"/>
        <v>0.90272754651856391</v>
      </c>
      <c r="Z64" s="168" t="s">
        <v>172</v>
      </c>
    </row>
    <row r="65" spans="1:35" ht="14.1" customHeight="1">
      <c r="A65" s="74" t="s">
        <v>49</v>
      </c>
      <c r="B65" s="30"/>
      <c r="C65" s="30"/>
      <c r="D65" s="30"/>
      <c r="E65" s="30"/>
      <c r="F65" s="30">
        <f t="shared" si="24"/>
        <v>3.1841237048729809</v>
      </c>
      <c r="G65" s="30">
        <f t="shared" si="24"/>
        <v>2.9758458520663864</v>
      </c>
      <c r="H65" s="30">
        <f t="shared" si="24"/>
        <v>2.6841227828242826</v>
      </c>
      <c r="I65" s="30">
        <f t="shared" si="24"/>
        <v>2.2609926271439789</v>
      </c>
      <c r="J65" s="30">
        <f t="shared" si="24"/>
        <v>1.925006312275378</v>
      </c>
      <c r="K65" s="30">
        <f t="shared" si="24"/>
        <v>2.0109386988864122</v>
      </c>
      <c r="L65" s="30">
        <f t="shared" si="24"/>
        <v>2.0935595750569989</v>
      </c>
      <c r="M65" s="30">
        <f t="shared" si="24"/>
        <v>2.1985917951134883</v>
      </c>
      <c r="N65" s="87">
        <f t="shared" si="24"/>
        <v>1.8608264969331205</v>
      </c>
      <c r="O65" s="201">
        <f t="shared" si="24"/>
        <v>1.5731453082266702</v>
      </c>
      <c r="P65" s="191">
        <f t="shared" si="24"/>
        <v>1.2673505454950427</v>
      </c>
      <c r="Q65" s="211">
        <f t="shared" si="24"/>
        <v>1.0544540872113617</v>
      </c>
      <c r="R65" s="211">
        <f t="shared" si="24"/>
        <v>0.89126830872213603</v>
      </c>
      <c r="S65" s="211">
        <f t="shared" si="24"/>
        <v>0.65192998236952227</v>
      </c>
      <c r="T65" s="211">
        <f t="shared" si="24"/>
        <v>0.35568566935830442</v>
      </c>
      <c r="U65" s="211">
        <f t="shared" si="24"/>
        <v>0.13910892964449398</v>
      </c>
      <c r="V65" s="211">
        <f t="shared" si="25"/>
        <v>9.0758345647194719E-2</v>
      </c>
      <c r="W65" s="211">
        <f t="shared" si="25"/>
        <v>0.12070719433159317</v>
      </c>
      <c r="X65" s="211">
        <f t="shared" si="25"/>
        <v>0.16659280562201076</v>
      </c>
      <c r="Y65" s="211">
        <f t="shared" si="25"/>
        <v>0.27851108195051832</v>
      </c>
      <c r="Z65" s="167" t="s">
        <v>173</v>
      </c>
    </row>
    <row r="66" spans="1:35" ht="14.1" customHeight="1">
      <c r="A66" s="75" t="s">
        <v>32</v>
      </c>
      <c r="B66" s="28"/>
      <c r="C66" s="28"/>
      <c r="D66" s="28"/>
      <c r="E66" s="28"/>
      <c r="F66" s="28">
        <f t="shared" si="24"/>
        <v>4.3136394943833816</v>
      </c>
      <c r="G66" s="28">
        <f t="shared" si="24"/>
        <v>4.1632670843913475</v>
      </c>
      <c r="H66" s="28">
        <f t="shared" si="24"/>
        <v>3.944488505495034</v>
      </c>
      <c r="I66" s="28">
        <f t="shared" si="24"/>
        <v>3.8175179676888322</v>
      </c>
      <c r="J66" s="28">
        <f t="shared" si="24"/>
        <v>3.5911787802279704</v>
      </c>
      <c r="K66" s="28">
        <f t="shared" si="24"/>
        <v>3.4187921454504782</v>
      </c>
      <c r="L66" s="28">
        <f t="shared" si="24"/>
        <v>3.0389790684993154</v>
      </c>
      <c r="M66" s="28">
        <f t="shared" si="24"/>
        <v>2.532045584525672</v>
      </c>
      <c r="N66" s="31">
        <f t="shared" si="24"/>
        <v>1.9103472925589127</v>
      </c>
      <c r="O66" s="200">
        <f t="shared" si="24"/>
        <v>1.5690156804165578</v>
      </c>
      <c r="P66" s="192">
        <f t="shared" si="24"/>
        <v>1.2487156615673434</v>
      </c>
      <c r="Q66" s="212">
        <f t="shared" si="24"/>
        <v>1.3418013231533479</v>
      </c>
      <c r="R66" s="212">
        <f t="shared" si="24"/>
        <v>1.3400629910422133</v>
      </c>
      <c r="S66" s="212">
        <f t="shared" si="24"/>
        <v>1.4796964854434158</v>
      </c>
      <c r="T66" s="212">
        <f t="shared" si="24"/>
        <v>1.4844128801189784</v>
      </c>
      <c r="U66" s="212">
        <f t="shared" si="24"/>
        <v>1.4966989668235915</v>
      </c>
      <c r="V66" s="212">
        <f t="shared" si="25"/>
        <v>1.6448269490997085</v>
      </c>
      <c r="W66" s="212">
        <f t="shared" si="25"/>
        <v>1.5775171480731875</v>
      </c>
      <c r="X66" s="212">
        <f t="shared" si="25"/>
        <v>1.5037942775223063</v>
      </c>
      <c r="Y66" s="212">
        <f t="shared" si="25"/>
        <v>1.1797076178703059</v>
      </c>
      <c r="Z66" s="168" t="s">
        <v>189</v>
      </c>
    </row>
    <row r="67" spans="1:35" ht="14.1" customHeight="1">
      <c r="A67" s="74" t="s">
        <v>33</v>
      </c>
      <c r="B67" s="30"/>
      <c r="C67" s="30"/>
      <c r="D67" s="30"/>
      <c r="E67" s="30"/>
      <c r="F67" s="30">
        <f t="shared" si="24"/>
        <v>7.1613979232995737</v>
      </c>
      <c r="G67" s="30">
        <f t="shared" si="24"/>
        <v>6.6210731939075638</v>
      </c>
      <c r="H67" s="30">
        <f t="shared" si="24"/>
        <v>6.123892057923741</v>
      </c>
      <c r="I67" s="30">
        <f t="shared" si="24"/>
        <v>5.6991024172605256</v>
      </c>
      <c r="J67" s="30">
        <f t="shared" si="24"/>
        <v>5.3361893954280779</v>
      </c>
      <c r="K67" s="30">
        <f t="shared" si="24"/>
        <v>4.8831081174180966</v>
      </c>
      <c r="L67" s="30">
        <f t="shared" si="24"/>
        <v>4.1123439998477629</v>
      </c>
      <c r="M67" s="30">
        <f t="shared" si="24"/>
        <v>3.3410370262914957</v>
      </c>
      <c r="N67" s="87">
        <f t="shared" si="24"/>
        <v>2.614467670592536</v>
      </c>
      <c r="O67" s="201">
        <f t="shared" si="24"/>
        <v>2.3222127975295752</v>
      </c>
      <c r="P67" s="191">
        <f t="shared" si="24"/>
        <v>1.8834914461980432</v>
      </c>
      <c r="Q67" s="211">
        <f t="shared" si="24"/>
        <v>1.690883153608288</v>
      </c>
      <c r="R67" s="211">
        <f t="shared" si="24"/>
        <v>1.5537764970979369</v>
      </c>
      <c r="S67" s="211">
        <f t="shared" si="24"/>
        <v>1.7358826631904103</v>
      </c>
      <c r="T67" s="211">
        <f t="shared" si="24"/>
        <v>1.7362509916271989</v>
      </c>
      <c r="U67" s="211">
        <f t="shared" si="24"/>
        <v>1.6938282417336954</v>
      </c>
      <c r="V67" s="211">
        <f t="shared" si="25"/>
        <v>1.6208249586450825</v>
      </c>
      <c r="W67" s="211">
        <f t="shared" si="25"/>
        <v>1.613474952257949</v>
      </c>
      <c r="X67" s="211">
        <f t="shared" si="25"/>
        <v>1.6410959937895342</v>
      </c>
      <c r="Y67" s="211">
        <f t="shared" si="25"/>
        <v>1.6107380184692961</v>
      </c>
      <c r="Z67" s="167" t="s">
        <v>175</v>
      </c>
    </row>
    <row r="68" spans="1:35" ht="14.1" customHeight="1">
      <c r="A68" s="75" t="s">
        <v>50</v>
      </c>
      <c r="B68" s="28"/>
      <c r="C68" s="28"/>
      <c r="D68" s="28"/>
      <c r="E68" s="28"/>
      <c r="F68" s="28">
        <f t="shared" si="24"/>
        <v>3.4935201764248149</v>
      </c>
      <c r="G68" s="28">
        <f t="shared" si="24"/>
        <v>3.6765489818152548</v>
      </c>
      <c r="H68" s="28">
        <f t="shared" si="24"/>
        <v>3.522978295193782</v>
      </c>
      <c r="I68" s="28">
        <f t="shared" si="24"/>
        <v>3.3512296653911089</v>
      </c>
      <c r="J68" s="28">
        <f t="shared" si="24"/>
        <v>3.1695309847569892</v>
      </c>
      <c r="K68" s="28">
        <f t="shared" si="24"/>
        <v>2.842243466921369</v>
      </c>
      <c r="L68" s="28">
        <f t="shared" si="24"/>
        <v>2.661002828728035</v>
      </c>
      <c r="M68" s="28">
        <f t="shared" si="24"/>
        <v>2.5231079055190837</v>
      </c>
      <c r="N68" s="31">
        <f t="shared" si="24"/>
        <v>2.4185217257100038</v>
      </c>
      <c r="O68" s="200">
        <f t="shared" si="24"/>
        <v>2.1895781153169018</v>
      </c>
      <c r="P68" s="192">
        <f t="shared" si="24"/>
        <v>1.9503472341758916</v>
      </c>
      <c r="Q68" s="212">
        <f t="shared" si="24"/>
        <v>1.7533026571395134</v>
      </c>
      <c r="R68" s="212">
        <f t="shared" si="24"/>
        <v>1.6275945054333147</v>
      </c>
      <c r="S68" s="212">
        <f t="shared" si="24"/>
        <v>1.4795355546174518</v>
      </c>
      <c r="T68" s="212">
        <f t="shared" si="24"/>
        <v>1.3790617994220149</v>
      </c>
      <c r="U68" s="212">
        <f t="shared" si="24"/>
        <v>1.2401722934710404</v>
      </c>
      <c r="V68" s="212">
        <f t="shared" si="25"/>
        <v>1.1393377722915532</v>
      </c>
      <c r="W68" s="212">
        <f t="shared" si="25"/>
        <v>1.0240236888245586</v>
      </c>
      <c r="X68" s="212">
        <f t="shared" si="25"/>
        <v>0.86728067510293261</v>
      </c>
      <c r="Y68" s="212">
        <f t="shared" si="25"/>
        <v>0.75477861928014756</v>
      </c>
      <c r="Z68" s="168" t="s">
        <v>176</v>
      </c>
    </row>
    <row r="69" spans="1:35" ht="14.1" customHeight="1">
      <c r="A69" s="74" t="s">
        <v>57</v>
      </c>
      <c r="B69" s="30"/>
      <c r="C69" s="30"/>
      <c r="D69" s="30"/>
      <c r="E69" s="30"/>
      <c r="F69" s="30">
        <f t="shared" si="24"/>
        <v>5.0410741926603828</v>
      </c>
      <c r="G69" s="30">
        <f t="shared" si="24"/>
        <v>4.0769197366464098</v>
      </c>
      <c r="H69" s="30">
        <f t="shared" si="24"/>
        <v>3.0626903397713261</v>
      </c>
      <c r="I69" s="30">
        <f t="shared" si="24"/>
        <v>3.4039365700936748</v>
      </c>
      <c r="J69" s="30">
        <f t="shared" si="24"/>
        <v>3.7109859062945709</v>
      </c>
      <c r="K69" s="30">
        <f t="shared" si="24"/>
        <v>3.1585051894013958</v>
      </c>
      <c r="L69" s="30">
        <f t="shared" si="24"/>
        <v>2.8414056837867911</v>
      </c>
      <c r="M69" s="30">
        <f t="shared" si="24"/>
        <v>1.8939482243073069</v>
      </c>
      <c r="N69" s="87">
        <f t="shared" si="24"/>
        <v>1.7341261634980623</v>
      </c>
      <c r="O69" s="201">
        <f t="shared" si="24"/>
        <v>1.4182969330677981</v>
      </c>
      <c r="P69" s="191">
        <f t="shared" si="24"/>
        <v>1.3687840702814738</v>
      </c>
      <c r="Q69" s="211">
        <f t="shared" si="24"/>
        <v>1.8550107585858451</v>
      </c>
      <c r="R69" s="211">
        <f t="shared" si="24"/>
        <v>2.874883757908949</v>
      </c>
      <c r="S69" s="211">
        <f t="shared" si="24"/>
        <v>3.7685367605739657</v>
      </c>
      <c r="T69" s="211">
        <f t="shared" si="24"/>
        <v>4.0882918369373913</v>
      </c>
      <c r="U69" s="211">
        <f t="shared" si="24"/>
        <v>3.8251045041617981</v>
      </c>
      <c r="V69" s="211">
        <f t="shared" si="25"/>
        <v>3.6529323357233441</v>
      </c>
      <c r="W69" s="211">
        <f t="shared" si="25"/>
        <v>3.7477923561245299</v>
      </c>
      <c r="X69" s="211">
        <f t="shared" si="25"/>
        <v>4.0179159719670912</v>
      </c>
      <c r="Y69" s="211">
        <f t="shared" si="25"/>
        <v>3.8444791509900966</v>
      </c>
      <c r="Z69" s="167" t="s">
        <v>177</v>
      </c>
    </row>
    <row r="70" spans="1:35" ht="14.1" customHeight="1">
      <c r="A70" s="75" t="s">
        <v>34</v>
      </c>
      <c r="B70" s="28"/>
      <c r="C70" s="28"/>
      <c r="D70" s="28"/>
      <c r="E70" s="28"/>
      <c r="F70" s="28">
        <f t="shared" si="24"/>
        <v>7.0152881949347607</v>
      </c>
      <c r="G70" s="28">
        <f t="shared" si="24"/>
        <v>6.8568243175241586</v>
      </c>
      <c r="H70" s="28">
        <f t="shared" si="24"/>
        <v>6.7028446903281207</v>
      </c>
      <c r="I70" s="28">
        <f t="shared" si="24"/>
        <v>6.2815473800553958</v>
      </c>
      <c r="J70" s="28">
        <f t="shared" si="24"/>
        <v>5.8336715555943783</v>
      </c>
      <c r="K70" s="28">
        <f t="shared" si="24"/>
        <v>5.3047704829381104</v>
      </c>
      <c r="L70" s="28">
        <f t="shared" si="24"/>
        <v>4.7597406471687584</v>
      </c>
      <c r="M70" s="28">
        <f t="shared" si="24"/>
        <v>4.4606297840398303</v>
      </c>
      <c r="N70" s="31">
        <f t="shared" si="24"/>
        <v>4.2234809562919695</v>
      </c>
      <c r="O70" s="200">
        <f t="shared" si="24"/>
        <v>4.1973821183908013</v>
      </c>
      <c r="P70" s="192">
        <f t="shared" si="24"/>
        <v>3.9396693247394445</v>
      </c>
      <c r="Q70" s="212">
        <f t="shared" si="24"/>
        <v>3.8251234107952627</v>
      </c>
      <c r="R70" s="212">
        <f t="shared" si="24"/>
        <v>3.725840242667541</v>
      </c>
      <c r="S70" s="212">
        <f t="shared" si="24"/>
        <v>3.521961194207659</v>
      </c>
      <c r="T70" s="212">
        <f t="shared" si="24"/>
        <v>3.2032531597361875</v>
      </c>
      <c r="U70" s="212">
        <f t="shared" si="24"/>
        <v>2.9409419323953379</v>
      </c>
      <c r="V70" s="212">
        <f t="shared" si="25"/>
        <v>2.7727942078291803</v>
      </c>
      <c r="W70" s="212">
        <f t="shared" si="25"/>
        <v>2.5862008686682256</v>
      </c>
      <c r="X70" s="212">
        <f t="shared" si="25"/>
        <v>2.1231029183143084</v>
      </c>
      <c r="Y70" s="212">
        <f t="shared" si="25"/>
        <v>1.6576548260182584</v>
      </c>
      <c r="Z70" s="168" t="s">
        <v>190</v>
      </c>
    </row>
    <row r="71" spans="1:35" ht="14.1" customHeight="1">
      <c r="A71" s="74" t="s">
        <v>167</v>
      </c>
      <c r="B71" s="30"/>
      <c r="C71" s="30"/>
      <c r="D71" s="30"/>
      <c r="E71" s="30"/>
      <c r="F71" s="30">
        <f t="shared" si="24"/>
        <v>2.5236589882280582</v>
      </c>
      <c r="G71" s="30">
        <f t="shared" si="24"/>
        <v>2.7845832580422627</v>
      </c>
      <c r="H71" s="30">
        <f t="shared" si="24"/>
        <v>3.1489947204860109</v>
      </c>
      <c r="I71" s="30">
        <f t="shared" si="24"/>
        <v>3.0658170795992477</v>
      </c>
      <c r="J71" s="30">
        <f t="shared" si="24"/>
        <v>3.1871951146876731</v>
      </c>
      <c r="K71" s="30">
        <f t="shared" si="24"/>
        <v>3.1359595476654349</v>
      </c>
      <c r="L71" s="30">
        <f t="shared" si="24"/>
        <v>3.1978288710234133</v>
      </c>
      <c r="M71" s="30">
        <f t="shared" si="24"/>
        <v>3.3881102457799437</v>
      </c>
      <c r="N71" s="87">
        <f t="shared" si="24"/>
        <v>3.4916952753696666</v>
      </c>
      <c r="O71" s="201">
        <f t="shared" si="24"/>
        <v>3.667637173368405</v>
      </c>
      <c r="P71" s="191">
        <f t="shared" si="24"/>
        <v>3.7606895614465743</v>
      </c>
      <c r="Q71" s="211">
        <f t="shared" si="24"/>
        <v>3.7514906007855657</v>
      </c>
      <c r="R71" s="211">
        <f t="shared" si="24"/>
        <v>3.6529529800905607</v>
      </c>
      <c r="S71" s="211">
        <f t="shared" si="24"/>
        <v>3.3109599519507618</v>
      </c>
      <c r="T71" s="211">
        <f t="shared" si="24"/>
        <v>2.8946259021997758</v>
      </c>
      <c r="U71" s="211">
        <f t="shared" si="24"/>
        <v>2.2499020692714025</v>
      </c>
      <c r="V71" s="211">
        <f t="shared" si="25"/>
        <v>1.8175314162526739</v>
      </c>
      <c r="W71" s="211">
        <f t="shared" si="25"/>
        <v>1.6414232312256321</v>
      </c>
      <c r="X71" s="211">
        <f t="shared" si="25"/>
        <v>1.583119728656742</v>
      </c>
      <c r="Y71" s="211">
        <f t="shared" si="25"/>
        <v>1.4433296975515642</v>
      </c>
      <c r="Z71" s="167" t="s">
        <v>179</v>
      </c>
    </row>
    <row r="72" spans="1:35" ht="14.1" customHeight="1">
      <c r="A72" s="75" t="s">
        <v>35</v>
      </c>
      <c r="B72" s="28"/>
      <c r="C72" s="28"/>
      <c r="D72" s="28"/>
      <c r="E72" s="28"/>
      <c r="F72" s="28">
        <f t="shared" si="24"/>
        <v>1.3671285556257748</v>
      </c>
      <c r="G72" s="28">
        <f t="shared" si="24"/>
        <v>0.95053890010810838</v>
      </c>
      <c r="H72" s="28">
        <f t="shared" si="24"/>
        <v>0.29217655736688664</v>
      </c>
      <c r="I72" s="28">
        <f t="shared" si="24"/>
        <v>-0.15623268353218556</v>
      </c>
      <c r="J72" s="28">
        <f t="shared" si="24"/>
        <v>-0.63118061378799595</v>
      </c>
      <c r="K72" s="28">
        <f t="shared" si="24"/>
        <v>-1.0519246886489269</v>
      </c>
      <c r="L72" s="28">
        <f t="shared" si="24"/>
        <v>-1.3325866237417319</v>
      </c>
      <c r="M72" s="28">
        <f t="shared" si="24"/>
        <v>-1.5492940461637803</v>
      </c>
      <c r="N72" s="31">
        <f t="shared" si="24"/>
        <v>-1.5986492890433279</v>
      </c>
      <c r="O72" s="200">
        <f t="shared" si="24"/>
        <v>-1.5932175557270558</v>
      </c>
      <c r="P72" s="192">
        <f t="shared" si="24"/>
        <v>-1.3259605679030078</v>
      </c>
      <c r="Q72" s="212">
        <f t="shared" si="24"/>
        <v>-1.1216159287285232</v>
      </c>
      <c r="R72" s="212">
        <f t="shared" si="24"/>
        <v>-1.1220229684520822</v>
      </c>
      <c r="S72" s="212">
        <f t="shared" si="24"/>
        <v>-1.5842866393648585</v>
      </c>
      <c r="T72" s="212">
        <f t="shared" si="24"/>
        <v>-1.9502687369443048</v>
      </c>
      <c r="U72" s="212">
        <f t="shared" si="24"/>
        <v>-2.0921036311244872</v>
      </c>
      <c r="V72" s="212">
        <f t="shared" si="25"/>
        <v>-1.0597003288931754</v>
      </c>
      <c r="W72" s="212">
        <f t="shared" si="25"/>
        <v>-0.12882102229342998</v>
      </c>
      <c r="X72" s="212">
        <f t="shared" si="25"/>
        <v>0.75344952657073094</v>
      </c>
      <c r="Y72" s="212">
        <f t="shared" si="25"/>
        <v>0.66880509496170593</v>
      </c>
      <c r="Z72" s="168" t="s">
        <v>180</v>
      </c>
    </row>
    <row r="73" spans="1:35" ht="14.1" customHeight="1">
      <c r="A73" s="74" t="s">
        <v>36</v>
      </c>
      <c r="B73" s="30"/>
      <c r="C73" s="30"/>
      <c r="D73" s="30"/>
      <c r="E73" s="30"/>
      <c r="F73" s="30">
        <f t="shared" si="24"/>
        <v>4.976012879454621</v>
      </c>
      <c r="G73" s="30">
        <f t="shared" si="24"/>
        <v>4.8693891079931566</v>
      </c>
      <c r="H73" s="30">
        <f t="shared" si="24"/>
        <v>5.136309643924438</v>
      </c>
      <c r="I73" s="30">
        <f t="shared" si="24"/>
        <v>6.0204664535319212</v>
      </c>
      <c r="J73" s="30">
        <f t="shared" si="24"/>
        <v>6.2777407971097459</v>
      </c>
      <c r="K73" s="30">
        <f t="shared" si="24"/>
        <v>5.944225978663364</v>
      </c>
      <c r="L73" s="30">
        <f t="shared" si="24"/>
        <v>4.5836370085256828</v>
      </c>
      <c r="M73" s="30">
        <f t="shared" si="24"/>
        <v>3.6619212776496486</v>
      </c>
      <c r="N73" s="87">
        <f t="shared" si="24"/>
        <v>2.8358546372857654</v>
      </c>
      <c r="O73" s="201">
        <f t="shared" si="24"/>
        <v>1.9777793850479268</v>
      </c>
      <c r="P73" s="191">
        <f t="shared" si="24"/>
        <v>1.1486332183184051</v>
      </c>
      <c r="Q73" s="211">
        <f t="shared" si="24"/>
        <v>0.47668988761584119</v>
      </c>
      <c r="R73" s="211">
        <f t="shared" si="24"/>
        <v>0.91603179820810177</v>
      </c>
      <c r="S73" s="211">
        <f t="shared" si="24"/>
        <v>1.5251618961986477</v>
      </c>
      <c r="T73" s="211">
        <f t="shared" si="24"/>
        <v>1.983298302261149</v>
      </c>
      <c r="U73" s="211">
        <f t="shared" si="24"/>
        <v>1.7414085483638482</v>
      </c>
      <c r="V73" s="211">
        <f t="shared" si="25"/>
        <v>1.4082581198754827</v>
      </c>
      <c r="W73" s="211">
        <f t="shared" si="25"/>
        <v>1.2337686659379332</v>
      </c>
      <c r="X73" s="211">
        <f t="shared" si="25"/>
        <v>0.97127302324017262</v>
      </c>
      <c r="Y73" s="211">
        <f t="shared" si="25"/>
        <v>0.72938463584223212</v>
      </c>
      <c r="Z73" s="167" t="s">
        <v>181</v>
      </c>
    </row>
    <row r="74" spans="1:35" ht="14.1" customHeight="1">
      <c r="A74" s="75" t="s">
        <v>37</v>
      </c>
      <c r="B74" s="28"/>
      <c r="C74" s="28"/>
      <c r="D74" s="28"/>
      <c r="E74" s="28"/>
      <c r="F74" s="28">
        <f t="shared" si="24"/>
        <v>3.3375305135664912</v>
      </c>
      <c r="G74" s="28">
        <f t="shared" si="24"/>
        <v>3.0850298193947103</v>
      </c>
      <c r="H74" s="28">
        <f t="shared" si="24"/>
        <v>2.7242653310164973</v>
      </c>
      <c r="I74" s="28">
        <f t="shared" si="24"/>
        <v>3.1703211636127659</v>
      </c>
      <c r="J74" s="28">
        <f t="shared" si="24"/>
        <v>2.8127618489234045</v>
      </c>
      <c r="K74" s="28">
        <f t="shared" si="24"/>
        <v>2.6509856045643532</v>
      </c>
      <c r="L74" s="28">
        <f t="shared" si="24"/>
        <v>1.8666357280907608</v>
      </c>
      <c r="M74" s="28">
        <f t="shared" si="24"/>
        <v>1.9575652417617626</v>
      </c>
      <c r="N74" s="31">
        <f t="shared" si="24"/>
        <v>1.856360854383091</v>
      </c>
      <c r="O74" s="200">
        <f t="shared" si="24"/>
        <v>1.8603466221775038</v>
      </c>
      <c r="P74" s="192">
        <f t="shared" si="24"/>
        <v>1.7554026593738394</v>
      </c>
      <c r="Q74" s="212">
        <f t="shared" si="24"/>
        <v>1.5852679877081064</v>
      </c>
      <c r="R74" s="212">
        <f t="shared" si="24"/>
        <v>1.351542105296744</v>
      </c>
      <c r="S74" s="212">
        <f t="shared" si="24"/>
        <v>1.12053440136835</v>
      </c>
      <c r="T74" s="212">
        <f t="shared" si="24"/>
        <v>0.96755572124065858</v>
      </c>
      <c r="U74" s="212">
        <f t="shared" ref="U74" si="26">SUM(S39:U39)/3</f>
        <v>0.858537431011556</v>
      </c>
      <c r="V74" s="212">
        <f t="shared" si="25"/>
        <v>0.75003709698530885</v>
      </c>
      <c r="W74" s="212">
        <f t="shared" si="25"/>
        <v>0.60725664781106203</v>
      </c>
      <c r="X74" s="212">
        <f t="shared" si="25"/>
        <v>0.45754564966425865</v>
      </c>
      <c r="Y74" s="212">
        <f t="shared" si="25"/>
        <v>0.32918721376302978</v>
      </c>
      <c r="Z74" s="168" t="s">
        <v>182</v>
      </c>
    </row>
    <row r="75" spans="1:35" ht="14.1" customHeight="1">
      <c r="A75" s="74" t="s">
        <v>38</v>
      </c>
      <c r="B75" s="30"/>
      <c r="C75" s="30"/>
      <c r="D75" s="30"/>
      <c r="E75" s="30"/>
      <c r="F75" s="30">
        <f t="shared" ref="F75:U79" si="27">SUM(D40:F40)/3</f>
        <v>1.5711092122643944</v>
      </c>
      <c r="G75" s="30">
        <f t="shared" si="27"/>
        <v>1.486513255947657</v>
      </c>
      <c r="H75" s="30">
        <f t="shared" si="27"/>
        <v>1.5860843077196936</v>
      </c>
      <c r="I75" s="30">
        <f t="shared" si="27"/>
        <v>1.4938166999708518</v>
      </c>
      <c r="J75" s="30">
        <f t="shared" si="27"/>
        <v>1.3842040098862842</v>
      </c>
      <c r="K75" s="30">
        <f t="shared" si="27"/>
        <v>1.2323733553160752</v>
      </c>
      <c r="L75" s="30">
        <f t="shared" si="27"/>
        <v>1.1720144756620032</v>
      </c>
      <c r="M75" s="30">
        <f t="shared" si="27"/>
        <v>1.1152598481840492</v>
      </c>
      <c r="N75" s="87">
        <f t="shared" si="27"/>
        <v>1.1111839870975386</v>
      </c>
      <c r="O75" s="201">
        <f t="shared" si="27"/>
        <v>1.0633299944562509</v>
      </c>
      <c r="P75" s="191">
        <f t="shared" si="27"/>
        <v>1.1038422499621763</v>
      </c>
      <c r="Q75" s="211">
        <f t="shared" si="27"/>
        <v>1.158447208327783</v>
      </c>
      <c r="R75" s="211">
        <f t="shared" si="27"/>
        <v>1.26047470454799</v>
      </c>
      <c r="S75" s="211">
        <f t="shared" si="27"/>
        <v>1.4608752212836904</v>
      </c>
      <c r="T75" s="211">
        <f t="shared" si="27"/>
        <v>1.5647875306294594</v>
      </c>
      <c r="U75" s="211">
        <f t="shared" si="27"/>
        <v>1.5964011842072925</v>
      </c>
      <c r="V75" s="211">
        <f t="shared" si="25"/>
        <v>1.3567702970454647</v>
      </c>
      <c r="W75" s="211">
        <f t="shared" si="25"/>
        <v>1.1759571202114565</v>
      </c>
      <c r="X75" s="211">
        <f t="shared" si="25"/>
        <v>0.85758232413117719</v>
      </c>
      <c r="Y75" s="211">
        <f t="shared" si="25"/>
        <v>0.61762124073176039</v>
      </c>
      <c r="Z75" s="167" t="s">
        <v>183</v>
      </c>
    </row>
    <row r="76" spans="1:35" ht="14.1" customHeight="1">
      <c r="A76" s="75" t="s">
        <v>66</v>
      </c>
      <c r="B76" s="28"/>
      <c r="C76" s="28"/>
      <c r="D76" s="28"/>
      <c r="E76" s="28"/>
      <c r="F76" s="28">
        <f t="shared" si="27"/>
        <v>4.9712333023250714</v>
      </c>
      <c r="G76" s="28">
        <f t="shared" si="27"/>
        <v>4.9133148219217402</v>
      </c>
      <c r="H76" s="28">
        <f t="shared" si="27"/>
        <v>4.460973015936144</v>
      </c>
      <c r="I76" s="28">
        <f t="shared" si="27"/>
        <v>4.0509827327904269</v>
      </c>
      <c r="J76" s="28">
        <f t="shared" si="27"/>
        <v>3.5054660015648547</v>
      </c>
      <c r="K76" s="28">
        <f t="shared" si="27"/>
        <v>3.1252578536216009</v>
      </c>
      <c r="L76" s="28">
        <f t="shared" si="27"/>
        <v>2.9261914058029448</v>
      </c>
      <c r="M76" s="28">
        <f t="shared" si="27"/>
        <v>2.8500427705470397</v>
      </c>
      <c r="N76" s="31">
        <f t="shared" si="27"/>
        <v>2.8826542272381439</v>
      </c>
      <c r="O76" s="200">
        <f t="shared" si="27"/>
        <v>3.0200131966912189</v>
      </c>
      <c r="P76" s="192">
        <f t="shared" si="27"/>
        <v>3.1613685604672983</v>
      </c>
      <c r="Q76" s="212">
        <f t="shared" si="27"/>
        <v>3.1703696194574622</v>
      </c>
      <c r="R76" s="212">
        <f t="shared" si="27"/>
        <v>2.9110912685062384</v>
      </c>
      <c r="S76" s="212">
        <f t="shared" si="27"/>
        <v>2.6978547642787358</v>
      </c>
      <c r="T76" s="212">
        <f t="shared" si="27"/>
        <v>2.4422368471911304</v>
      </c>
      <c r="U76" s="212">
        <f t="shared" si="27"/>
        <v>2.2403781888572563</v>
      </c>
      <c r="V76" s="212">
        <f t="shared" si="25"/>
        <v>1.9887817259354492</v>
      </c>
      <c r="W76" s="212">
        <f t="shared" si="25"/>
        <v>1.8355504105290497</v>
      </c>
      <c r="X76" s="212">
        <f t="shared" si="25"/>
        <v>1.6876368856413826</v>
      </c>
      <c r="Y76" s="212">
        <f t="shared" si="25"/>
        <v>1.5284584746817045</v>
      </c>
      <c r="Z76" s="168" t="s">
        <v>184</v>
      </c>
    </row>
    <row r="77" spans="1:35" ht="14.1" customHeight="1">
      <c r="A77" s="74" t="s">
        <v>51</v>
      </c>
      <c r="B77" s="30"/>
      <c r="C77" s="30"/>
      <c r="D77" s="30"/>
      <c r="E77" s="30"/>
      <c r="F77" s="30">
        <f t="shared" si="27"/>
        <v>2.8601029730630434</v>
      </c>
      <c r="G77" s="30">
        <f t="shared" si="27"/>
        <v>2.9039566918566595</v>
      </c>
      <c r="H77" s="30">
        <f t="shared" si="27"/>
        <v>2.5335974827058467</v>
      </c>
      <c r="I77" s="30">
        <f t="shared" si="27"/>
        <v>2.5069639713846246</v>
      </c>
      <c r="J77" s="30">
        <f t="shared" si="27"/>
        <v>2.3673609739566221</v>
      </c>
      <c r="K77" s="30">
        <f t="shared" si="27"/>
        <v>2.2121309279375825</v>
      </c>
      <c r="L77" s="30">
        <f t="shared" si="27"/>
        <v>1.8610623225946845</v>
      </c>
      <c r="M77" s="30">
        <f t="shared" si="27"/>
        <v>1.6704462810284069</v>
      </c>
      <c r="N77" s="87">
        <f t="shared" si="27"/>
        <v>1.3681906664884167</v>
      </c>
      <c r="O77" s="201">
        <f t="shared" si="27"/>
        <v>1.1411616423331432</v>
      </c>
      <c r="P77" s="191">
        <f t="shared" si="27"/>
        <v>0.90234663234978285</v>
      </c>
      <c r="Q77" s="211">
        <f t="shared" si="27"/>
        <v>0.78846043501574437</v>
      </c>
      <c r="R77" s="211">
        <f t="shared" si="27"/>
        <v>0.62531757738685945</v>
      </c>
      <c r="S77" s="211">
        <f t="shared" si="27"/>
        <v>0.53236238366568089</v>
      </c>
      <c r="T77" s="211">
        <f t="shared" si="27"/>
        <v>0.43761617441318673</v>
      </c>
      <c r="U77" s="211"/>
      <c r="V77" s="211"/>
      <c r="W77" s="211"/>
      <c r="X77" s="211"/>
      <c r="Y77" s="211"/>
      <c r="Z77" s="167" t="s">
        <v>185</v>
      </c>
    </row>
    <row r="78" spans="1:35" ht="14.1" customHeight="1">
      <c r="A78" s="75" t="s">
        <v>52</v>
      </c>
      <c r="B78" s="28"/>
      <c r="C78" s="28"/>
      <c r="D78" s="28"/>
      <c r="E78" s="28"/>
      <c r="F78" s="28">
        <f t="shared" si="27"/>
        <v>4.256703388008761</v>
      </c>
      <c r="G78" s="28">
        <f t="shared" si="27"/>
        <v>3.9124659393818124</v>
      </c>
      <c r="H78" s="28">
        <f t="shared" si="27"/>
        <v>3.3327521759441421</v>
      </c>
      <c r="I78" s="28">
        <f t="shared" si="27"/>
        <v>2.8511389041843302</v>
      </c>
      <c r="J78" s="28">
        <f t="shared" si="27"/>
        <v>2.3814841512703073</v>
      </c>
      <c r="K78" s="28">
        <f t="shared" si="27"/>
        <v>2.1169020397163365</v>
      </c>
      <c r="L78" s="28">
        <f t="shared" si="27"/>
        <v>2.0195047419676819</v>
      </c>
      <c r="M78" s="28">
        <f t="shared" si="27"/>
        <v>2.2237024101275904</v>
      </c>
      <c r="N78" s="31">
        <f t="shared" si="27"/>
        <v>2.2180067956723897</v>
      </c>
      <c r="O78" s="200">
        <f t="shared" si="27"/>
        <v>2.1393655691580467</v>
      </c>
      <c r="P78" s="192">
        <f t="shared" si="27"/>
        <v>1.7069451104105953</v>
      </c>
      <c r="Q78" s="212">
        <f t="shared" si="27"/>
        <v>1.5270967033602325</v>
      </c>
      <c r="R78" s="212">
        <f t="shared" si="27"/>
        <v>1.5413842590925706</v>
      </c>
      <c r="S78" s="212">
        <f t="shared" si="27"/>
        <v>1.6781863934234078</v>
      </c>
      <c r="T78" s="212">
        <f t="shared" si="27"/>
        <v>1.7166000681673264</v>
      </c>
      <c r="U78" s="212">
        <f t="shared" si="27"/>
        <v>1.5897664796718949</v>
      </c>
      <c r="V78" s="212">
        <f t="shared" si="25"/>
        <v>1.4483766365105748</v>
      </c>
      <c r="W78" s="212">
        <f t="shared" si="25"/>
        <v>1.3592478530231544</v>
      </c>
      <c r="X78" s="212">
        <f t="shared" si="25"/>
        <v>1.2614042649962272</v>
      </c>
      <c r="Y78" s="212">
        <f t="shared" si="25"/>
        <v>1.1390438668375504</v>
      </c>
      <c r="Z78" s="168" t="s">
        <v>186</v>
      </c>
    </row>
    <row r="79" spans="1:35" ht="14.1" customHeight="1">
      <c r="A79" s="74" t="s">
        <v>39</v>
      </c>
      <c r="B79" s="30"/>
      <c r="C79" s="30"/>
      <c r="D79" s="30"/>
      <c r="E79" s="30"/>
      <c r="F79" s="30">
        <f t="shared" si="27"/>
        <v>3.6668499420071918</v>
      </c>
      <c r="G79" s="30">
        <f t="shared" si="27"/>
        <v>3.39942667775296</v>
      </c>
      <c r="H79" s="30">
        <f t="shared" si="27"/>
        <v>3.1272439782455876</v>
      </c>
      <c r="I79" s="30">
        <f t="shared" si="27"/>
        <v>2.5315000386688191</v>
      </c>
      <c r="J79" s="30">
        <f t="shared" si="27"/>
        <v>2.1776445882757636</v>
      </c>
      <c r="K79" s="30">
        <f t="shared" si="27"/>
        <v>1.8532370347870621</v>
      </c>
      <c r="L79" s="30">
        <f t="shared" si="27"/>
        <v>2.0039806931989195</v>
      </c>
      <c r="M79" s="30">
        <f t="shared" si="27"/>
        <v>2.1423194418406921</v>
      </c>
      <c r="N79" s="87">
        <f t="shared" si="27"/>
        <v>2.230305274189194</v>
      </c>
      <c r="O79" s="201">
        <f t="shared" si="27"/>
        <v>2.2735267521762128</v>
      </c>
      <c r="P79" s="191">
        <f t="shared" si="27"/>
        <v>2.1397265897172306</v>
      </c>
      <c r="Q79" s="211">
        <f t="shared" si="27"/>
        <v>1.9942781623383476</v>
      </c>
      <c r="R79" s="211">
        <f t="shared" si="27"/>
        <v>1.7723373712783153</v>
      </c>
      <c r="S79" s="211">
        <f t="shared" si="27"/>
        <v>1.5127222823773685</v>
      </c>
      <c r="T79" s="211">
        <f t="shared" si="27"/>
        <v>1.2616889015067665</v>
      </c>
      <c r="U79" s="211">
        <f t="shared" si="27"/>
        <v>1.0479033296950975</v>
      </c>
      <c r="V79" s="211">
        <f t="shared" si="25"/>
        <v>1.0230423192283771</v>
      </c>
      <c r="W79" s="211">
        <f t="shared" si="25"/>
        <v>1.0135663863059075</v>
      </c>
      <c r="X79" s="211">
        <f t="shared" si="25"/>
        <v>0.97150809090058432</v>
      </c>
      <c r="Y79" s="211">
        <f t="shared" si="25"/>
        <v>0.84541795092799266</v>
      </c>
      <c r="Z79" s="167" t="s">
        <v>187</v>
      </c>
    </row>
    <row r="80" spans="1:35" s="69" customFormat="1" ht="14.1" customHeight="1">
      <c r="A80" s="80" t="s">
        <v>24</v>
      </c>
      <c r="B80" s="81"/>
      <c r="C80" s="81"/>
      <c r="D80" s="81"/>
      <c r="E80" s="81"/>
      <c r="F80" s="78">
        <f>MIN(F59:F79)</f>
        <v>1.3671285556257748</v>
      </c>
      <c r="G80" s="78">
        <f t="shared" ref="G80:S80" si="28">MIN(G59:G79)</f>
        <v>0.95053890010810838</v>
      </c>
      <c r="H80" s="78">
        <f t="shared" si="28"/>
        <v>0.29217655736688664</v>
      </c>
      <c r="I80" s="78">
        <f t="shared" si="28"/>
        <v>-0.15623268353218556</v>
      </c>
      <c r="J80" s="79">
        <f t="shared" si="28"/>
        <v>-0.63118061378799595</v>
      </c>
      <c r="K80" s="78">
        <f t="shared" si="28"/>
        <v>-1.0519246886489269</v>
      </c>
      <c r="L80" s="78">
        <f t="shared" si="28"/>
        <v>-1.3325866237417319</v>
      </c>
      <c r="M80" s="78">
        <f t="shared" si="28"/>
        <v>-1.5492940461637803</v>
      </c>
      <c r="N80" s="163">
        <f t="shared" si="28"/>
        <v>-1.5986492890433279</v>
      </c>
      <c r="O80" s="163">
        <f t="shared" si="28"/>
        <v>-1.5932175557270558</v>
      </c>
      <c r="P80" s="197">
        <f t="shared" si="28"/>
        <v>-1.3259605679030078</v>
      </c>
      <c r="Q80" s="213">
        <f t="shared" si="28"/>
        <v>-1.1216159287285232</v>
      </c>
      <c r="R80" s="197">
        <f t="shared" si="28"/>
        <v>-1.1220229684520822</v>
      </c>
      <c r="S80" s="163">
        <f t="shared" si="28"/>
        <v>-1.5842866393648585</v>
      </c>
      <c r="T80" s="197">
        <f t="shared" ref="T80:Y80" si="29">MIN(T59:T79)</f>
        <v>-1.9502687369443048</v>
      </c>
      <c r="U80" s="197">
        <f t="shared" si="29"/>
        <v>-2.0921036311244872</v>
      </c>
      <c r="V80" s="213">
        <f t="shared" si="29"/>
        <v>-1.0597003288931754</v>
      </c>
      <c r="W80" s="213">
        <f t="shared" si="29"/>
        <v>-0.12882102229342998</v>
      </c>
      <c r="X80" s="213">
        <f t="shared" si="29"/>
        <v>0.16659280562201076</v>
      </c>
      <c r="Y80" s="213">
        <f t="shared" si="29"/>
        <v>0.27851108195051832</v>
      </c>
      <c r="Z80" s="194" t="s">
        <v>24</v>
      </c>
      <c r="AB80" s="85"/>
      <c r="AC80" s="85"/>
      <c r="AD80" s="85"/>
      <c r="AE80" s="85"/>
      <c r="AF80" s="85"/>
      <c r="AG80" s="85"/>
      <c r="AH80" s="85"/>
      <c r="AI80" s="85"/>
    </row>
    <row r="81" spans="1:35" s="128" customFormat="1" ht="14.1" customHeight="1">
      <c r="A81" s="159" t="s">
        <v>25</v>
      </c>
      <c r="B81" s="160"/>
      <c r="C81" s="160"/>
      <c r="D81" s="160"/>
      <c r="E81" s="160"/>
      <c r="F81" s="126">
        <f>MAX(F59:F79)</f>
        <v>7.1613979232995737</v>
      </c>
      <c r="G81" s="126">
        <f t="shared" ref="G81:R81" si="30">MAX(G59:G79)</f>
        <v>6.8568243175241586</v>
      </c>
      <c r="H81" s="126">
        <f t="shared" si="30"/>
        <v>6.7028446903281207</v>
      </c>
      <c r="I81" s="126">
        <f t="shared" si="30"/>
        <v>6.2815473800553958</v>
      </c>
      <c r="J81" s="127">
        <f t="shared" si="30"/>
        <v>6.2777407971097459</v>
      </c>
      <c r="K81" s="126">
        <f t="shared" si="30"/>
        <v>5.944225978663364</v>
      </c>
      <c r="L81" s="126">
        <f t="shared" si="30"/>
        <v>4.7597406471687584</v>
      </c>
      <c r="M81" s="127">
        <f t="shared" si="30"/>
        <v>4.4606297840398303</v>
      </c>
      <c r="N81" s="127">
        <f t="shared" si="30"/>
        <v>4.2234809562919695</v>
      </c>
      <c r="O81" s="127">
        <f t="shared" si="30"/>
        <v>4.1973821183908013</v>
      </c>
      <c r="P81" s="198">
        <f t="shared" si="30"/>
        <v>3.9396693247394445</v>
      </c>
      <c r="Q81" s="214">
        <f t="shared" si="30"/>
        <v>3.8251234107952627</v>
      </c>
      <c r="R81" s="198">
        <f t="shared" si="30"/>
        <v>3.9214049091582197</v>
      </c>
      <c r="S81" s="164">
        <f t="shared" ref="S81:X81" si="31">MAX(S59:S79)</f>
        <v>4.1569670162566208</v>
      </c>
      <c r="T81" s="198">
        <f t="shared" si="31"/>
        <v>4.0882918369373913</v>
      </c>
      <c r="U81" s="198">
        <f t="shared" si="31"/>
        <v>3.8251045041617981</v>
      </c>
      <c r="V81" s="284">
        <f t="shared" si="31"/>
        <v>3.6529323357233441</v>
      </c>
      <c r="W81" s="214">
        <f t="shared" si="31"/>
        <v>3.7477923561245299</v>
      </c>
      <c r="X81" s="214">
        <f t="shared" si="31"/>
        <v>4.0179159719670912</v>
      </c>
      <c r="Y81" s="214">
        <f t="shared" ref="Y81" si="32">MAX(Y59:Y79)</f>
        <v>3.8444791509900966</v>
      </c>
      <c r="Z81" s="195" t="s">
        <v>25</v>
      </c>
      <c r="AB81" s="132"/>
      <c r="AC81" s="132"/>
      <c r="AD81" s="132"/>
      <c r="AE81" s="132"/>
      <c r="AF81" s="132"/>
      <c r="AG81" s="132"/>
      <c r="AH81" s="132"/>
      <c r="AI81" s="132"/>
    </row>
    <row r="82" spans="1:35" s="70" customFormat="1" ht="14.1" customHeight="1">
      <c r="A82" s="125" t="s">
        <v>163</v>
      </c>
      <c r="B82" s="160"/>
      <c r="C82" s="160"/>
      <c r="D82" s="160"/>
      <c r="E82" s="160"/>
      <c r="F82" s="126">
        <f t="shared" ref="F82:Q82" si="33">MEDIAN(F59:F79)</f>
        <v>3.6668499420071918</v>
      </c>
      <c r="G82" s="126">
        <f t="shared" si="33"/>
        <v>3.6765489818152548</v>
      </c>
      <c r="H82" s="126">
        <f t="shared" si="33"/>
        <v>3.1489947204860109</v>
      </c>
      <c r="I82" s="126">
        <f t="shared" si="33"/>
        <v>3.1703211636127659</v>
      </c>
      <c r="J82" s="127">
        <f t="shared" si="33"/>
        <v>3.1695309847569892</v>
      </c>
      <c r="K82" s="126">
        <f t="shared" si="33"/>
        <v>2.842243466921369</v>
      </c>
      <c r="L82" s="126">
        <f t="shared" si="33"/>
        <v>2.661002828728035</v>
      </c>
      <c r="M82" s="127">
        <f t="shared" si="33"/>
        <v>2.1985917951134883</v>
      </c>
      <c r="N82" s="127">
        <f t="shared" si="33"/>
        <v>2.0278145756451984</v>
      </c>
      <c r="O82" s="127">
        <f t="shared" si="33"/>
        <v>1.9777793850479268</v>
      </c>
      <c r="P82" s="198">
        <f t="shared" si="33"/>
        <v>1.7069451104105953</v>
      </c>
      <c r="Q82" s="214">
        <f t="shared" si="33"/>
        <v>1.5852679877081064</v>
      </c>
      <c r="R82" s="198">
        <f t="shared" ref="R82:W82" si="34">MEDIAN(R59:R79)</f>
        <v>1.5537764970979369</v>
      </c>
      <c r="S82" s="164">
        <f t="shared" si="34"/>
        <v>1.5251618961986477</v>
      </c>
      <c r="T82" s="198">
        <f t="shared" si="34"/>
        <v>1.5647875306294594</v>
      </c>
      <c r="U82" s="198">
        <f t="shared" si="34"/>
        <v>1.5930838319395937</v>
      </c>
      <c r="V82" s="284">
        <f t="shared" si="34"/>
        <v>1.4283173781930287</v>
      </c>
      <c r="W82" s="213">
        <f t="shared" si="34"/>
        <v>1.2378610789202065</v>
      </c>
      <c r="X82" s="213">
        <f t="shared" ref="X82:Y82" si="35">MEDIAN(X59:X79)</f>
        <v>1.1170277313148542</v>
      </c>
      <c r="Y82" s="213">
        <f t="shared" si="35"/>
        <v>1.0138388046469344</v>
      </c>
      <c r="Z82" s="170" t="s">
        <v>163</v>
      </c>
      <c r="AB82" s="230"/>
      <c r="AC82" s="230"/>
      <c r="AD82" s="230"/>
      <c r="AE82" s="230"/>
      <c r="AF82" s="230"/>
      <c r="AG82" s="230"/>
      <c r="AH82" s="230"/>
      <c r="AI82" s="230"/>
    </row>
    <row r="83" spans="1:35" s="70" customFormat="1" ht="14.1" customHeight="1">
      <c r="A83" s="125" t="s">
        <v>164</v>
      </c>
      <c r="B83" s="160"/>
      <c r="C83" s="160"/>
      <c r="D83" s="160"/>
      <c r="E83" s="160"/>
      <c r="F83" s="126">
        <f t="shared" ref="F83:Q83" si="36">AVERAGE(F59:F79)</f>
        <v>4.1464862442845734</v>
      </c>
      <c r="G83" s="126">
        <f t="shared" si="36"/>
        <v>3.9168307990524855</v>
      </c>
      <c r="H83" s="126">
        <f t="shared" si="36"/>
        <v>3.6027811456424788</v>
      </c>
      <c r="I83" s="126">
        <f t="shared" si="36"/>
        <v>3.4076305537729632</v>
      </c>
      <c r="J83" s="127">
        <f t="shared" si="36"/>
        <v>3.1832419518458588</v>
      </c>
      <c r="K83" s="126">
        <f t="shared" si="36"/>
        <v>2.9119264934661055</v>
      </c>
      <c r="L83" s="126">
        <f t="shared" si="36"/>
        <v>2.59435064648854</v>
      </c>
      <c r="M83" s="127">
        <f t="shared" si="36"/>
        <v>2.3628552466677712</v>
      </c>
      <c r="N83" s="127">
        <f t="shared" si="36"/>
        <v>2.1508106715526969</v>
      </c>
      <c r="O83" s="127">
        <f t="shared" si="36"/>
        <v>1.9830805840385635</v>
      </c>
      <c r="P83" s="198">
        <f t="shared" si="36"/>
        <v>1.7717209611937133</v>
      </c>
      <c r="Q83" s="214">
        <f t="shared" si="36"/>
        <v>1.7108437716942</v>
      </c>
      <c r="R83" s="198">
        <f t="shared" ref="R83:W83" si="37">AVERAGE(R59:R79)</f>
        <v>1.7272393600264881</v>
      </c>
      <c r="S83" s="164">
        <f t="shared" si="37"/>
        <v>1.7431007729798669</v>
      </c>
      <c r="T83" s="198">
        <f t="shared" si="37"/>
        <v>1.5924589384034173</v>
      </c>
      <c r="U83" s="198">
        <f t="shared" si="37"/>
        <v>1.4501936771487962</v>
      </c>
      <c r="V83" s="284">
        <f t="shared" si="37"/>
        <v>1.3720135779261589</v>
      </c>
      <c r="W83" s="213">
        <f t="shared" si="37"/>
        <v>1.3611570238203876</v>
      </c>
      <c r="X83" s="213">
        <f t="shared" ref="X83:Y83" si="38">AVERAGE(X59:X79)</f>
        <v>1.3009626039767348</v>
      </c>
      <c r="Y83" s="213">
        <f t="shared" si="38"/>
        <v>1.1582814083053534</v>
      </c>
      <c r="Z83" s="170" t="s">
        <v>164</v>
      </c>
      <c r="AB83" s="230"/>
      <c r="AC83" s="230"/>
      <c r="AD83" s="230"/>
      <c r="AE83" s="230"/>
      <c r="AF83" s="230"/>
      <c r="AG83" s="230"/>
      <c r="AH83" s="230"/>
      <c r="AI83" s="230"/>
    </row>
    <row r="84" spans="1:35" ht="14.1" customHeight="1">
      <c r="A84" s="34"/>
      <c r="B84" s="31"/>
      <c r="C84" s="31"/>
      <c r="D84" s="31"/>
      <c r="E84" s="31"/>
      <c r="F84" s="31"/>
      <c r="G84" s="31"/>
      <c r="Z84" s="171" t="s">
        <v>0</v>
      </c>
    </row>
    <row r="85" spans="1:35" ht="14.1" customHeight="1">
      <c r="A85" s="1" t="str">
        <f>+$A$1</f>
        <v>K12/I12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45190.410039351853</v>
      </c>
    </row>
    <row r="86" spans="1:35" ht="14.1" customHeight="1">
      <c r="A86" s="292" t="str">
        <f>$A$2</f>
        <v>Zinsbelastungsanteil</v>
      </c>
      <c r="B86" s="292"/>
      <c r="C86" s="292"/>
      <c r="D86" s="292"/>
      <c r="E86" s="292"/>
      <c r="F86" s="298"/>
      <c r="G86" s="298"/>
      <c r="H86" s="298"/>
      <c r="I86" s="298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35" ht="14.1" customHeight="1" thickBot="1">
      <c r="A87" s="293" t="str">
        <f>A$3</f>
        <v>Nettozinsen in % des laufenden Ertrags</v>
      </c>
      <c r="B87" s="293"/>
      <c r="C87" s="293"/>
      <c r="D87" s="293"/>
      <c r="E87" s="293"/>
      <c r="F87" s="293"/>
      <c r="G87" s="293"/>
      <c r="H87" s="243"/>
      <c r="I87" s="243"/>
      <c r="J87" s="24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Gewichtung_Pondération!$E$11</f>
        <v>1</v>
      </c>
    </row>
    <row r="88" spans="1:35" ht="14.1" customHeight="1" thickTop="1">
      <c r="A88" s="292" t="str">
        <f>$A$4</f>
        <v>Part des charges d'intérêts</v>
      </c>
      <c r="B88" s="292"/>
      <c r="C88" s="292"/>
      <c r="D88" s="292"/>
      <c r="E88" s="292"/>
      <c r="F88" s="298"/>
      <c r="G88" s="298"/>
      <c r="H88" s="298"/>
      <c r="I88" s="298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35" ht="14.1" customHeight="1" thickBot="1">
      <c r="A89" s="293" t="str">
        <f>+A5</f>
        <v>Intérêts nets en % des revenus courants</v>
      </c>
      <c r="B89" s="293"/>
      <c r="C89" s="293"/>
      <c r="D89" s="293"/>
      <c r="E89" s="293"/>
      <c r="F89" s="293"/>
      <c r="G89" s="293"/>
      <c r="H89" s="243"/>
      <c r="I89" s="243"/>
      <c r="J89" s="24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Gewichtung_Pondération!$E$11</f>
        <v>1</v>
      </c>
    </row>
    <row r="90" spans="1:35" ht="14.1" customHeight="1" thickTop="1">
      <c r="A90" s="34"/>
      <c r="B90" s="31"/>
      <c r="C90" s="31"/>
      <c r="D90" s="31"/>
      <c r="E90" s="31"/>
      <c r="F90" s="31"/>
      <c r="G90" s="3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35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35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2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</row>
    <row r="93" spans="1:35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</row>
    <row r="94" spans="1:35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 t="shared" ref="K94:L109" si="39">SUM(D24:K24)/8</f>
        <v>1.9642471681522284</v>
      </c>
      <c r="L94" s="30">
        <f t="shared" si="39"/>
        <v>1.8294759658875057</v>
      </c>
      <c r="M94" s="30">
        <f t="shared" ref="M94:Y109" si="40">SUM(D24:M24)/10</f>
        <v>1.8998398552920583</v>
      </c>
      <c r="N94" s="87">
        <f t="shared" si="40"/>
        <v>1.7847379141687454</v>
      </c>
      <c r="O94" s="201">
        <f t="shared" si="40"/>
        <v>1.6425381705016222</v>
      </c>
      <c r="P94" s="191">
        <f t="shared" si="40"/>
        <v>1.5290642626995341</v>
      </c>
      <c r="Q94" s="211">
        <f t="shared" si="40"/>
        <v>1.5576327513891284</v>
      </c>
      <c r="R94" s="211">
        <f t="shared" si="40"/>
        <v>1.5810233934488358</v>
      </c>
      <c r="S94" s="211">
        <f t="shared" si="40"/>
        <v>1.3679168546325029</v>
      </c>
      <c r="T94" s="211">
        <f t="shared" si="40"/>
        <v>1.1591970309390747</v>
      </c>
      <c r="U94" s="211">
        <f t="shared" si="40"/>
        <v>1.0717841724127988</v>
      </c>
      <c r="V94" s="211">
        <f t="shared" si="40"/>
        <v>1.0115138786301359</v>
      </c>
      <c r="W94" s="211">
        <f t="shared" si="40"/>
        <v>0.98396162014828881</v>
      </c>
      <c r="X94" s="211">
        <f t="shared" si="40"/>
        <v>0.92552688944005845</v>
      </c>
      <c r="Y94" s="211">
        <f t="shared" si="40"/>
        <v>0.87402693673858489</v>
      </c>
      <c r="Z94" s="167" t="s">
        <v>188</v>
      </c>
    </row>
    <row r="95" spans="1:35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 t="shared" si="39"/>
        <v>5.030066556357931</v>
      </c>
      <c r="L95" s="28">
        <f t="shared" si="39"/>
        <v>4.3901532930346194</v>
      </c>
      <c r="M95" s="28">
        <f t="shared" si="40"/>
        <v>4.2742921469579915</v>
      </c>
      <c r="N95" s="31">
        <f t="shared" si="40"/>
        <v>3.6888302828315545</v>
      </c>
      <c r="O95" s="200">
        <f t="shared" si="40"/>
        <v>3.0464286021747782</v>
      </c>
      <c r="P95" s="192">
        <f t="shared" si="40"/>
        <v>2.4207025983105721</v>
      </c>
      <c r="Q95" s="212">
        <f t="shared" si="40"/>
        <v>2.0574914576315484</v>
      </c>
      <c r="R95" s="212">
        <f t="shared" si="40"/>
        <v>1.8055820462873893</v>
      </c>
      <c r="S95" s="212">
        <f t="shared" si="40"/>
        <v>1.7020499883211844</v>
      </c>
      <c r="T95" s="212">
        <f t="shared" si="40"/>
        <v>1.5004217761712522</v>
      </c>
      <c r="U95" s="212">
        <f t="shared" si="40"/>
        <v>1.3341925265679002</v>
      </c>
      <c r="V95" s="212">
        <f t="shared" si="40"/>
        <v>1.3390620061718868</v>
      </c>
      <c r="W95" s="212">
        <f t="shared" si="40"/>
        <v>1.3740701894351326</v>
      </c>
      <c r="X95" s="212">
        <f t="shared" si="40"/>
        <v>1.4255140304228284</v>
      </c>
      <c r="Y95" s="212">
        <f t="shared" si="40"/>
        <v>1.5391149095521377</v>
      </c>
      <c r="Z95" s="168" t="s">
        <v>168</v>
      </c>
    </row>
    <row r="96" spans="1:35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si="39"/>
        <v>5.4291784477086491</v>
      </c>
      <c r="L96" s="30">
        <f t="shared" si="39"/>
        <v>5.1455423315575723</v>
      </c>
      <c r="M96" s="30">
        <f t="shared" si="40"/>
        <v>5.1914210889843861</v>
      </c>
      <c r="N96" s="87">
        <f t="shared" si="40"/>
        <v>4.9441520354989885</v>
      </c>
      <c r="O96" s="201">
        <f t="shared" si="40"/>
        <v>4.6128463215938158</v>
      </c>
      <c r="P96" s="191">
        <f t="shared" si="40"/>
        <v>4.1920004410215075</v>
      </c>
      <c r="Q96" s="211">
        <f t="shared" si="40"/>
        <v>4.0772933162476255</v>
      </c>
      <c r="R96" s="211">
        <f t="shared" si="40"/>
        <v>4.0135740601100434</v>
      </c>
      <c r="S96" s="211">
        <f t="shared" si="40"/>
        <v>3.8565233371626872</v>
      </c>
      <c r="T96" s="211">
        <f t="shared" si="40"/>
        <v>3.7822288802027955</v>
      </c>
      <c r="U96" s="211">
        <f t="shared" si="40"/>
        <v>3.7085425513466648</v>
      </c>
      <c r="V96" s="211">
        <f t="shared" si="40"/>
        <v>3.5188353489959696</v>
      </c>
      <c r="W96" s="211">
        <f t="shared" si="40"/>
        <v>3.3128311013102412</v>
      </c>
      <c r="X96" s="211">
        <f t="shared" si="40"/>
        <v>3.0848435262755265</v>
      </c>
      <c r="Y96" s="211">
        <f t="shared" si="40"/>
        <v>2.8882121235087106</v>
      </c>
      <c r="Z96" s="167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39"/>
        <v>2.4645580318383797</v>
      </c>
      <c r="L97" s="28">
        <f t="shared" si="39"/>
        <v>2.2959665022447231</v>
      </c>
      <c r="M97" s="28">
        <f t="shared" si="40"/>
        <v>2.2797035364019065</v>
      </c>
      <c r="N97" s="31">
        <f t="shared" si="40"/>
        <v>2.1238765180768686</v>
      </c>
      <c r="O97" s="200">
        <f t="shared" si="40"/>
        <v>1.9801965209226193</v>
      </c>
      <c r="P97" s="192">
        <f t="shared" si="40"/>
        <v>1.8109695051582684</v>
      </c>
      <c r="Q97" s="212">
        <f t="shared" si="40"/>
        <v>1.648554681696704</v>
      </c>
      <c r="R97" s="212">
        <f t="shared" si="40"/>
        <v>1.5239028762016824</v>
      </c>
      <c r="S97" s="212">
        <f t="shared" si="40"/>
        <v>1.4170889106671978</v>
      </c>
      <c r="T97" s="212">
        <f t="shared" si="40"/>
        <v>1.3284844612672704</v>
      </c>
      <c r="U97" s="212">
        <f t="shared" si="40"/>
        <v>1.2454475306774531</v>
      </c>
      <c r="V97" s="212">
        <f t="shared" si="40"/>
        <v>1.1406302697435016</v>
      </c>
      <c r="W97" s="212">
        <f t="shared" si="40"/>
        <v>1.0416967431727198</v>
      </c>
      <c r="X97" s="212">
        <f t="shared" si="40"/>
        <v>0.93282558981658315</v>
      </c>
      <c r="Y97" s="212">
        <f t="shared" si="40"/>
        <v>0.80367346143865248</v>
      </c>
      <c r="Z97" s="168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39"/>
        <v>4.9887855923620723</v>
      </c>
      <c r="L98" s="30">
        <f t="shared" si="39"/>
        <v>4.8277279038034004</v>
      </c>
      <c r="M98" s="30">
        <f t="shared" si="40"/>
        <v>4.7511760090450261</v>
      </c>
      <c r="N98" s="87">
        <f t="shared" si="40"/>
        <v>4.5030956317677191</v>
      </c>
      <c r="O98" s="201">
        <f t="shared" si="40"/>
        <v>4.248242530933557</v>
      </c>
      <c r="P98" s="191">
        <f t="shared" si="40"/>
        <v>3.9539181116033388</v>
      </c>
      <c r="Q98" s="211">
        <f t="shared" si="40"/>
        <v>3.6779380824611367</v>
      </c>
      <c r="R98" s="211">
        <f t="shared" si="40"/>
        <v>3.3421309098020195</v>
      </c>
      <c r="S98" s="211">
        <f t="shared" si="40"/>
        <v>2.9626000012302969</v>
      </c>
      <c r="T98" s="211">
        <f t="shared" si="40"/>
        <v>2.4988111691413972</v>
      </c>
      <c r="U98" s="211">
        <f t="shared" si="40"/>
        <v>2.1172769284520792</v>
      </c>
      <c r="V98" s="211">
        <f t="shared" si="40"/>
        <v>1.7961516544101663</v>
      </c>
      <c r="W98" s="211">
        <f t="shared" si="40"/>
        <v>1.5608902204517263</v>
      </c>
      <c r="X98" s="211">
        <f t="shared" si="40"/>
        <v>1.3434269422430165</v>
      </c>
      <c r="Y98" s="211">
        <f t="shared" si="40"/>
        <v>1.1477649120464333</v>
      </c>
      <c r="Z98" s="167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39"/>
        <v>2.6667893643112937</v>
      </c>
      <c r="L99" s="28">
        <f t="shared" si="39"/>
        <v>2.5201999523088112</v>
      </c>
      <c r="M99" s="28">
        <f t="shared" si="40"/>
        <v>2.5456620622735149</v>
      </c>
      <c r="N99" s="31">
        <f t="shared" si="40"/>
        <v>2.4331434717246276</v>
      </c>
      <c r="O99" s="200">
        <f t="shared" si="40"/>
        <v>2.3259779635587243</v>
      </c>
      <c r="P99" s="192">
        <f t="shared" si="40"/>
        <v>2.1928248400449926</v>
      </c>
      <c r="Q99" s="212">
        <f t="shared" si="40"/>
        <v>2.1085985639979654</v>
      </c>
      <c r="R99" s="212">
        <f t="shared" si="40"/>
        <v>2.0123671202706421</v>
      </c>
      <c r="S99" s="212">
        <f t="shared" si="40"/>
        <v>1.9439193555058689</v>
      </c>
      <c r="T99" s="212">
        <f t="shared" si="40"/>
        <v>1.8756753785945797</v>
      </c>
      <c r="U99" s="212">
        <f t="shared" si="40"/>
        <v>1.8381990366565062</v>
      </c>
      <c r="V99" s="212">
        <f t="shared" si="40"/>
        <v>1.7767962564579687</v>
      </c>
      <c r="W99" s="212">
        <f t="shared" si="40"/>
        <v>1.6528533975700541</v>
      </c>
      <c r="X99" s="212">
        <f t="shared" si="40"/>
        <v>1.5471953404376149</v>
      </c>
      <c r="Y99" s="212">
        <f t="shared" si="40"/>
        <v>1.4442147143404163</v>
      </c>
      <c r="Z99" s="168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39"/>
        <v>2.5684828792691028</v>
      </c>
      <c r="L100" s="30">
        <f t="shared" si="39"/>
        <v>2.4203438817503256</v>
      </c>
      <c r="M100" s="30">
        <f t="shared" si="40"/>
        <v>2.4551608545585024</v>
      </c>
      <c r="N100" s="87">
        <f t="shared" si="40"/>
        <v>2.2877065857732908</v>
      </c>
      <c r="O100" s="201">
        <f t="shared" si="40"/>
        <v>2.0872785056881145</v>
      </c>
      <c r="P100" s="191">
        <f t="shared" si="40"/>
        <v>1.8801289067451212</v>
      </c>
      <c r="Q100" s="211">
        <f t="shared" si="40"/>
        <v>1.7112890563167842</v>
      </c>
      <c r="R100" s="211">
        <f t="shared" si="40"/>
        <v>1.549422163457471</v>
      </c>
      <c r="S100" s="211">
        <f t="shared" si="40"/>
        <v>1.3974101133127843</v>
      </c>
      <c r="T100" s="211">
        <f t="shared" si="40"/>
        <v>1.2404928634416619</v>
      </c>
      <c r="U100" s="211">
        <f t="shared" si="40"/>
        <v>0.98787323268489546</v>
      </c>
      <c r="V100" s="211">
        <f t="shared" si="40"/>
        <v>0.79656974448984286</v>
      </c>
      <c r="W100" s="211">
        <f t="shared" si="40"/>
        <v>0.61712748320709321</v>
      </c>
      <c r="X100" s="211">
        <f t="shared" si="40"/>
        <v>0.47960312529156246</v>
      </c>
      <c r="Y100" s="211">
        <f t="shared" si="40"/>
        <v>0.40817947660699749</v>
      </c>
      <c r="Z100" s="167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39"/>
        <v>3.8913535370481691</v>
      </c>
      <c r="L101" s="28">
        <f t="shared" si="39"/>
        <v>3.6068932545317702</v>
      </c>
      <c r="M101" s="28">
        <f t="shared" si="40"/>
        <v>3.5514737902895392</v>
      </c>
      <c r="N101" s="31">
        <f t="shared" si="40"/>
        <v>3.2206606618601668</v>
      </c>
      <c r="O101" s="200">
        <f t="shared" si="40"/>
        <v>2.9176470289415439</v>
      </c>
      <c r="P101" s="192">
        <f t="shared" si="40"/>
        <v>2.6319966404447284</v>
      </c>
      <c r="Q101" s="212">
        <f t="shared" si="40"/>
        <v>2.3742209334887669</v>
      </c>
      <c r="R101" s="212">
        <f t="shared" si="40"/>
        <v>2.1363193746056979</v>
      </c>
      <c r="S101" s="212">
        <f t="shared" si="40"/>
        <v>1.9306501957711031</v>
      </c>
      <c r="T101" s="212">
        <f t="shared" si="40"/>
        <v>1.7421911634560689</v>
      </c>
      <c r="U101" s="212">
        <f t="shared" si="40"/>
        <v>1.559691421017632</v>
      </c>
      <c r="V101" s="212">
        <f t="shared" si="40"/>
        <v>1.512404559951221</v>
      </c>
      <c r="W101" s="212">
        <f t="shared" si="40"/>
        <v>1.4558326325203239</v>
      </c>
      <c r="X101" s="212">
        <f t="shared" si="40"/>
        <v>1.4377255165066498</v>
      </c>
      <c r="Y101" s="212">
        <f t="shared" si="40"/>
        <v>1.3956121411873457</v>
      </c>
      <c r="Z101" s="168" t="s">
        <v>189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39"/>
        <v>5.9944644248231951</v>
      </c>
      <c r="L102" s="30">
        <f t="shared" si="39"/>
        <v>5.4068469545562605</v>
      </c>
      <c r="M102" s="30">
        <f t="shared" si="40"/>
        <v>5.3558656231654904</v>
      </c>
      <c r="N102" s="87">
        <f t="shared" si="40"/>
        <v>4.8135361025589676</v>
      </c>
      <c r="O102" s="201">
        <f t="shared" si="40"/>
        <v>4.2950456541252269</v>
      </c>
      <c r="P102" s="191">
        <f t="shared" si="40"/>
        <v>3.7724936800350322</v>
      </c>
      <c r="Q102" s="211">
        <f t="shared" si="40"/>
        <v>3.334479090469185</v>
      </c>
      <c r="R102" s="211">
        <f t="shared" si="40"/>
        <v>2.9240109858774845</v>
      </c>
      <c r="S102" s="211">
        <f t="shared" si="40"/>
        <v>2.5835277538139976</v>
      </c>
      <c r="T102" s="211">
        <f t="shared" si="40"/>
        <v>2.2544975693289206</v>
      </c>
      <c r="U102" s="211">
        <f t="shared" si="40"/>
        <v>1.9672270231721645</v>
      </c>
      <c r="V102" s="211">
        <f t="shared" si="40"/>
        <v>1.8360720414531932</v>
      </c>
      <c r="W102" s="211">
        <f t="shared" si="40"/>
        <v>1.7362289471188568</v>
      </c>
      <c r="X102" s="211">
        <f t="shared" si="40"/>
        <v>1.675215520131264</v>
      </c>
      <c r="Y102" s="211">
        <f t="shared" si="40"/>
        <v>1.6226296077351097</v>
      </c>
      <c r="Z102" s="167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39"/>
        <v>3.2347113921925779</v>
      </c>
      <c r="L103" s="28">
        <f t="shared" si="39"/>
        <v>3.2062747170635486</v>
      </c>
      <c r="M103" s="28">
        <f t="shared" si="40"/>
        <v>3.0974623891397468</v>
      </c>
      <c r="N103" s="31">
        <f t="shared" si="40"/>
        <v>3.0266196039547149</v>
      </c>
      <c r="O103" s="200">
        <f t="shared" si="40"/>
        <v>2.8303966506387406</v>
      </c>
      <c r="P103" s="192">
        <f t="shared" si="40"/>
        <v>2.63451050646507</v>
      </c>
      <c r="Q103" s="212">
        <f t="shared" si="40"/>
        <v>2.4496457065519928</v>
      </c>
      <c r="R103" s="212">
        <f t="shared" si="40"/>
        <v>2.2617815137106008</v>
      </c>
      <c r="S103" s="212">
        <f t="shared" si="40"/>
        <v>2.0730022732329729</v>
      </c>
      <c r="T103" s="212">
        <f t="shared" si="40"/>
        <v>1.9125049509515004</v>
      </c>
      <c r="U103" s="212">
        <f t="shared" si="40"/>
        <v>1.781160161675502</v>
      </c>
      <c r="V103" s="212">
        <f t="shared" si="40"/>
        <v>1.6165027563020284</v>
      </c>
      <c r="W103" s="212">
        <f t="shared" si="40"/>
        <v>1.462779685943143</v>
      </c>
      <c r="X103" s="212">
        <f t="shared" si="40"/>
        <v>1.3157878464933808</v>
      </c>
      <c r="Y103" s="212">
        <f t="shared" si="40"/>
        <v>1.1860629074910023</v>
      </c>
      <c r="Z103" s="168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39"/>
        <v>3.9161367643819696</v>
      </c>
      <c r="L104" s="30">
        <f t="shared" si="39"/>
        <v>3.4224764489585988</v>
      </c>
      <c r="M104" s="30">
        <f t="shared" si="40"/>
        <v>3.5524999349698625</v>
      </c>
      <c r="N104" s="87">
        <f t="shared" si="40"/>
        <v>3.0052034857596182</v>
      </c>
      <c r="O104" s="201">
        <f t="shared" si="40"/>
        <v>2.5448632611288344</v>
      </c>
      <c r="P104" s="191">
        <f t="shared" si="40"/>
        <v>2.450812898256189</v>
      </c>
      <c r="Q104" s="211">
        <f t="shared" si="40"/>
        <v>2.3386307923414487</v>
      </c>
      <c r="R104" s="211">
        <f t="shared" si="40"/>
        <v>2.4885212865701218</v>
      </c>
      <c r="S104" s="211">
        <f t="shared" si="40"/>
        <v>2.5601929554002765</v>
      </c>
      <c r="T104" s="211">
        <f t="shared" si="40"/>
        <v>2.4518225715342958</v>
      </c>
      <c r="U104" s="211">
        <f t="shared" si="40"/>
        <v>2.6885010809982428</v>
      </c>
      <c r="V104" s="211">
        <f t="shared" si="40"/>
        <v>2.8036509509812424</v>
      </c>
      <c r="W104" s="211">
        <f t="shared" si="40"/>
        <v>3.0079758110794623</v>
      </c>
      <c r="X104" s="211">
        <f t="shared" si="40"/>
        <v>3.3736380235389518</v>
      </c>
      <c r="Y104" s="211">
        <f t="shared" si="40"/>
        <v>3.5315056163579319</v>
      </c>
      <c r="Z104" s="167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39"/>
        <v>6.2715732114588416</v>
      </c>
      <c r="L105" s="28">
        <f t="shared" si="39"/>
        <v>5.8710601093494681</v>
      </c>
      <c r="M105" s="28">
        <f t="shared" si="40"/>
        <v>5.8654624763156091</v>
      </c>
      <c r="N105" s="31">
        <f t="shared" si="40"/>
        <v>5.5641780768865647</v>
      </c>
      <c r="O105" s="200">
        <f t="shared" si="40"/>
        <v>5.261213484977711</v>
      </c>
      <c r="P105" s="192">
        <f t="shared" si="40"/>
        <v>4.9427768152570142</v>
      </c>
      <c r="Q105" s="212">
        <f t="shared" si="40"/>
        <v>4.6546678048678967</v>
      </c>
      <c r="R105" s="212">
        <f t="shared" si="40"/>
        <v>4.3681121506795364</v>
      </c>
      <c r="S105" s="212">
        <f t="shared" si="40"/>
        <v>4.1149009595026937</v>
      </c>
      <c r="T105" s="212">
        <f t="shared" si="40"/>
        <v>3.8655422861104389</v>
      </c>
      <c r="U105" s="212">
        <f t="shared" si="40"/>
        <v>3.6589635855167053</v>
      </c>
      <c r="V105" s="212">
        <f t="shared" si="40"/>
        <v>3.5188170277008197</v>
      </c>
      <c r="W105" s="212">
        <f t="shared" si="40"/>
        <v>3.3032136114989585</v>
      </c>
      <c r="X105" s="212">
        <f t="shared" si="40"/>
        <v>3.0288501741234066</v>
      </c>
      <c r="Y105" s="212">
        <f t="shared" si="40"/>
        <v>2.7568988399890566</v>
      </c>
      <c r="Z105" s="168" t="s">
        <v>190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39"/>
        <v>2.876931936800621</v>
      </c>
      <c r="L106" s="30">
        <f t="shared" si="39"/>
        <v>3.0573967672346489</v>
      </c>
      <c r="M106" s="30">
        <f t="shared" si="40"/>
        <v>2.9982406534204609</v>
      </c>
      <c r="N106" s="87">
        <f t="shared" si="40"/>
        <v>3.1587800641839001</v>
      </c>
      <c r="O106" s="201">
        <f t="shared" si="40"/>
        <v>3.3204233646706749</v>
      </c>
      <c r="P106" s="191">
        <f t="shared" si="40"/>
        <v>3.3693498253860157</v>
      </c>
      <c r="Q106" s="211">
        <f t="shared" si="40"/>
        <v>3.4488522670068904</v>
      </c>
      <c r="R106" s="211">
        <f t="shared" si="40"/>
        <v>3.4716108425520389</v>
      </c>
      <c r="S106" s="211">
        <f t="shared" si="40"/>
        <v>3.4428926870914696</v>
      </c>
      <c r="T106" s="211">
        <f t="shared" si="40"/>
        <v>3.3610815032605217</v>
      </c>
      <c r="U106" s="211">
        <f t="shared" si="40"/>
        <v>3.2057935990338295</v>
      </c>
      <c r="V106" s="211">
        <f t="shared" si="40"/>
        <v>3.0288034506602477</v>
      </c>
      <c r="W106" s="211">
        <f t="shared" si="40"/>
        <v>2.8370753988942283</v>
      </c>
      <c r="X106" s="211">
        <f t="shared" si="40"/>
        <v>2.6332209350199522</v>
      </c>
      <c r="Y106" s="211">
        <f t="shared" si="40"/>
        <v>2.3615112079151954</v>
      </c>
      <c r="Z106" s="167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39"/>
        <v>0.15009878152417752</v>
      </c>
      <c r="L107" s="28">
        <f t="shared" si="39"/>
        <v>-0.25425880109197324</v>
      </c>
      <c r="M107" s="28">
        <f t="shared" si="40"/>
        <v>-0.2020809125739646</v>
      </c>
      <c r="N107" s="31">
        <f t="shared" si="40"/>
        <v>-0.52641557687279217</v>
      </c>
      <c r="O107" s="200">
        <f t="shared" si="40"/>
        <v>-0.86247595681651368</v>
      </c>
      <c r="P107" s="192">
        <f t="shared" si="40"/>
        <v>-1.0100076496325994</v>
      </c>
      <c r="Q107" s="212">
        <f t="shared" si="40"/>
        <v>-1.1480620255237814</v>
      </c>
      <c r="R107" s="212">
        <f t="shared" si="40"/>
        <v>-1.2867358145622041</v>
      </c>
      <c r="S107" s="212">
        <f t="shared" si="40"/>
        <v>-1.4384238363824011</v>
      </c>
      <c r="T107" s="212">
        <f t="shared" si="40"/>
        <v>-1.5437884624706741</v>
      </c>
      <c r="U107" s="212">
        <f t="shared" si="40"/>
        <v>-1.5987894973048724</v>
      </c>
      <c r="V107" s="212">
        <f t="shared" si="40"/>
        <v>-1.3565579479278342</v>
      </c>
      <c r="W107" s="212">
        <f t="shared" si="40"/>
        <v>-1.1176465553095691</v>
      </c>
      <c r="X107" s="212">
        <f t="shared" si="40"/>
        <v>-0.89315985262065456</v>
      </c>
      <c r="Y107" s="212">
        <f t="shared" si="40"/>
        <v>-0.67795115272120543</v>
      </c>
      <c r="Z107" s="168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39"/>
        <v>5.4120709562833191</v>
      </c>
      <c r="L108" s="30">
        <f t="shared" si="39"/>
        <v>5.1944044131467404</v>
      </c>
      <c r="M108" s="30">
        <f t="shared" si="40"/>
        <v>4.9612267267620407</v>
      </c>
      <c r="N108" s="87">
        <f t="shared" si="40"/>
        <v>4.6619017842761092</v>
      </c>
      <c r="O108" s="201">
        <f t="shared" si="40"/>
        <v>4.2618726397177316</v>
      </c>
      <c r="P108" s="191">
        <f t="shared" si="40"/>
        <v>3.8130128284211748</v>
      </c>
      <c r="Q108" s="211">
        <f t="shared" si="40"/>
        <v>3.3440920181629137</v>
      </c>
      <c r="R108" s="211">
        <f t="shared" si="40"/>
        <v>2.995789286002831</v>
      </c>
      <c r="S108" s="211">
        <f t="shared" si="40"/>
        <v>2.4644214612211934</v>
      </c>
      <c r="T108" s="211">
        <f t="shared" si="40"/>
        <v>2.0557592697083353</v>
      </c>
      <c r="U108" s="211">
        <f t="shared" si="40"/>
        <v>1.7349440569129762</v>
      </c>
      <c r="V108" s="211">
        <f t="shared" si="40"/>
        <v>1.5118077946261335</v>
      </c>
      <c r="W108" s="211">
        <f t="shared" si="40"/>
        <v>1.3273134861948206</v>
      </c>
      <c r="X108" s="211">
        <f t="shared" si="40"/>
        <v>1.1755695726992985</v>
      </c>
      <c r="Y108" s="211">
        <f t="shared" si="40"/>
        <v>1.1372893698644249</v>
      </c>
      <c r="Z108" s="167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39"/>
        <v>2.9125458609120125</v>
      </c>
      <c r="L109" s="28">
        <f t="shared" si="39"/>
        <v>2.705494271407098</v>
      </c>
      <c r="M109" s="28">
        <f t="shared" si="40"/>
        <v>2.70455787747929</v>
      </c>
      <c r="N109" s="31">
        <f t="shared" si="40"/>
        <v>2.5389941405892098</v>
      </c>
      <c r="O109" s="200">
        <f t="shared" si="40"/>
        <v>2.3529888001789017</v>
      </c>
      <c r="P109" s="192">
        <f t="shared" si="40"/>
        <v>2.2299195212214942</v>
      </c>
      <c r="Q109" s="212">
        <f t="shared" si="40"/>
        <v>2.0890655910832288</v>
      </c>
      <c r="R109" s="212">
        <f t="shared" si="40"/>
        <v>1.9411718324629756</v>
      </c>
      <c r="S109" s="212">
        <f t="shared" si="40"/>
        <v>1.6149834925481703</v>
      </c>
      <c r="T109" s="212">
        <f t="shared" si="40"/>
        <v>1.5355037527784055</v>
      </c>
      <c r="U109" s="212">
        <f t="shared" si="40"/>
        <v>1.4034373803971365</v>
      </c>
      <c r="V109" s="212">
        <f t="shared" si="40"/>
        <v>1.2800039032165342</v>
      </c>
      <c r="W109" s="212">
        <f t="shared" si="40"/>
        <v>1.1304111745931953</v>
      </c>
      <c r="X109" s="212">
        <f t="shared" si="40"/>
        <v>0.98379281898148674</v>
      </c>
      <c r="Y109" s="212">
        <f t="shared" si="40"/>
        <v>0.82065608069219209</v>
      </c>
      <c r="Z109" s="168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ref="K110:L114" si="41">SUM(D40:K40)/8</f>
        <v>1.4526028839632685</v>
      </c>
      <c r="L110" s="30">
        <f t="shared" si="41"/>
        <v>1.3508177147491842</v>
      </c>
      <c r="M110" s="30">
        <f t="shared" ref="M110:U114" si="42">SUM(D40:M40)/10</f>
        <v>1.3862210787752243</v>
      </c>
      <c r="N110" s="87">
        <f t="shared" si="42"/>
        <v>1.3050095587300492</v>
      </c>
      <c r="O110" s="201">
        <f t="shared" si="42"/>
        <v>1.2735361064461657</v>
      </c>
      <c r="P110" s="191">
        <f t="shared" si="42"/>
        <v>1.2460409900845593</v>
      </c>
      <c r="Q110" s="211">
        <f t="shared" si="42"/>
        <v>1.206589744444087</v>
      </c>
      <c r="R110" s="211">
        <f t="shared" si="42"/>
        <v>1.1758532254946545</v>
      </c>
      <c r="S110" s="211">
        <f t="shared" si="42"/>
        <v>1.2361585464784106</v>
      </c>
      <c r="T110" s="211">
        <f t="shared" si="42"/>
        <v>1.2607648006670396</v>
      </c>
      <c r="U110" s="211">
        <f t="shared" si="42"/>
        <v>1.2850615741620195</v>
      </c>
      <c r="V110" s="211">
        <f t="shared" ref="V110:V114" si="43">SUM(M40:V40)/10</f>
        <v>1.291585292893449</v>
      </c>
      <c r="W110" s="211">
        <f t="shared" ref="W110:Y114" si="44">SUM(N40:W40)/10</f>
        <v>1.2789739822752615</v>
      </c>
      <c r="X110" s="211">
        <f t="shared" si="44"/>
        <v>1.2089810752721113</v>
      </c>
      <c r="Y110" s="211">
        <f t="shared" si="44"/>
        <v>1.1578726667761017</v>
      </c>
      <c r="Z110" s="167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41"/>
        <v>4.1067045074380575</v>
      </c>
      <c r="L111" s="28">
        <f t="shared" si="41"/>
        <v>3.8769734493220289</v>
      </c>
      <c r="M111" s="28">
        <f t="shared" si="42"/>
        <v>3.8635905510279995</v>
      </c>
      <c r="N111" s="31">
        <f t="shared" si="42"/>
        <v>3.6672164013039796</v>
      </c>
      <c r="O111" s="200">
        <f t="shared" si="42"/>
        <v>3.4810318461997758</v>
      </c>
      <c r="P111" s="192">
        <f t="shared" si="42"/>
        <v>3.320631128470668</v>
      </c>
      <c r="Q111" s="212">
        <f t="shared" si="42"/>
        <v>3.1443328405646964</v>
      </c>
      <c r="R111" s="212">
        <f t="shared" si="42"/>
        <v>3.0160673219708038</v>
      </c>
      <c r="S111" s="212">
        <f t="shared" si="42"/>
        <v>2.9146927379171603</v>
      </c>
      <c r="T111" s="212">
        <f t="shared" si="42"/>
        <v>2.8253640942525791</v>
      </c>
      <c r="U111" s="212">
        <f t="shared" si="42"/>
        <v>2.7506034225415013</v>
      </c>
      <c r="V111" s="212">
        <f t="shared" si="43"/>
        <v>2.6334698339569123</v>
      </c>
      <c r="W111" s="212">
        <f t="shared" si="44"/>
        <v>2.5210163862471822</v>
      </c>
      <c r="X111" s="212">
        <f t="shared" si="44"/>
        <v>2.3920982200624725</v>
      </c>
      <c r="Y111" s="212">
        <f t="shared" si="44"/>
        <v>2.1860034173540575</v>
      </c>
      <c r="Z111" s="168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si="41"/>
        <v>2.497564535257776</v>
      </c>
      <c r="L112" s="30">
        <f t="shared" si="41"/>
        <v>2.4261348586028602</v>
      </c>
      <c r="M112" s="30">
        <f t="shared" si="42"/>
        <v>2.3100600772829241</v>
      </c>
      <c r="N112" s="87">
        <f t="shared" si="42"/>
        <v>2.1809779349223284</v>
      </c>
      <c r="O112" s="201">
        <f t="shared" si="42"/>
        <v>1.9364541677994567</v>
      </c>
      <c r="P112" s="191">
        <f t="shared" si="42"/>
        <v>1.7227331750689459</v>
      </c>
      <c r="Q112" s="211">
        <f t="shared" si="42"/>
        <v>1.5463290578700537</v>
      </c>
      <c r="R112" s="211">
        <f t="shared" si="42"/>
        <v>1.3639701962037603</v>
      </c>
      <c r="S112" s="211">
        <f t="shared" si="42"/>
        <v>1.1303526987532626</v>
      </c>
      <c r="T112" s="211">
        <f t="shared" si="42"/>
        <v>0.96740561800702329</v>
      </c>
      <c r="U112" s="211"/>
      <c r="V112" s="211"/>
      <c r="W112" s="211"/>
      <c r="X112" s="211"/>
      <c r="Y112" s="211"/>
      <c r="Z112" s="167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41"/>
        <v>3.1742825653640763</v>
      </c>
      <c r="L113" s="28">
        <f t="shared" si="41"/>
        <v>2.8630792021864271</v>
      </c>
      <c r="M113" s="28">
        <f t="shared" si="42"/>
        <v>3.0030364987330036</v>
      </c>
      <c r="N113" s="31">
        <f t="shared" si="42"/>
        <v>2.7570873424938878</v>
      </c>
      <c r="O113" s="200">
        <f t="shared" si="42"/>
        <v>2.4754839934025288</v>
      </c>
      <c r="P113" s="192">
        <f t="shared" si="42"/>
        <v>2.2381090154535537</v>
      </c>
      <c r="Q113" s="212">
        <f t="shared" si="42"/>
        <v>2.0414765716874137</v>
      </c>
      <c r="R113" s="212">
        <f t="shared" si="42"/>
        <v>1.938073618347057</v>
      </c>
      <c r="S113" s="212">
        <f t="shared" si="42"/>
        <v>1.8862232622252768</v>
      </c>
      <c r="T113" s="212">
        <f t="shared" si="42"/>
        <v>1.8420113467565193</v>
      </c>
      <c r="U113" s="212">
        <f t="shared" si="42"/>
        <v>1.7799329503337247</v>
      </c>
      <c r="V113" s="212">
        <f t="shared" si="43"/>
        <v>1.714884830588145</v>
      </c>
      <c r="W113" s="212">
        <f t="shared" si="44"/>
        <v>1.5826749796251889</v>
      </c>
      <c r="X113" s="212">
        <f t="shared" si="44"/>
        <v>1.4929521911308758</v>
      </c>
      <c r="Y113" s="212">
        <f t="shared" si="44"/>
        <v>1.4147883198919959</v>
      </c>
      <c r="Z113" s="168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41"/>
        <v>2.8101913337006903</v>
      </c>
      <c r="L114" s="30">
        <f t="shared" si="41"/>
        <v>2.6047798250039076</v>
      </c>
      <c r="M114" s="30">
        <f t="shared" si="42"/>
        <v>2.6926925545201779</v>
      </c>
      <c r="N114" s="87">
        <f t="shared" si="42"/>
        <v>2.5403693070579569</v>
      </c>
      <c r="O114" s="201">
        <f t="shared" si="42"/>
        <v>2.3887484647645856</v>
      </c>
      <c r="P114" s="191">
        <f t="shared" si="42"/>
        <v>2.2345555488331899</v>
      </c>
      <c r="Q114" s="211">
        <f t="shared" si="42"/>
        <v>2.1188247524335733</v>
      </c>
      <c r="R114" s="211">
        <f t="shared" si="42"/>
        <v>1.9822764826744037</v>
      </c>
      <c r="S114" s="211">
        <f t="shared" si="42"/>
        <v>1.9289222219457547</v>
      </c>
      <c r="T114" s="211">
        <f t="shared" si="42"/>
        <v>1.8440380464028743</v>
      </c>
      <c r="U114" s="211">
        <f t="shared" si="42"/>
        <v>1.7406763711468145</v>
      </c>
      <c r="V114" s="211">
        <f t="shared" si="43"/>
        <v>1.6346407097545916</v>
      </c>
      <c r="W114" s="211">
        <f t="shared" si="44"/>
        <v>1.5054121297424388</v>
      </c>
      <c r="X114" s="211">
        <f t="shared" si="44"/>
        <v>1.3630372161602318</v>
      </c>
      <c r="Y114" s="211">
        <f t="shared" si="44"/>
        <v>1.206208069380126</v>
      </c>
      <c r="Z114" s="167" t="s">
        <v>187</v>
      </c>
    </row>
    <row r="115" spans="1:35" s="69" customFormat="1" ht="14.1" customHeight="1">
      <c r="A115" s="80" t="s">
        <v>24</v>
      </c>
      <c r="B115" s="72"/>
      <c r="C115" s="72"/>
      <c r="D115" s="72"/>
      <c r="E115" s="72"/>
      <c r="F115" s="72"/>
      <c r="G115" s="72"/>
      <c r="H115" s="72"/>
      <c r="I115" s="72"/>
      <c r="J115" s="73"/>
      <c r="K115" s="79">
        <f t="shared" ref="K115:P115" si="45">MIN(K94:K114)</f>
        <v>0.15009878152417752</v>
      </c>
      <c r="L115" s="79">
        <f t="shared" si="45"/>
        <v>-0.25425880109197324</v>
      </c>
      <c r="M115" s="79">
        <f t="shared" si="45"/>
        <v>-0.2020809125739646</v>
      </c>
      <c r="N115" s="79">
        <f t="shared" si="45"/>
        <v>-0.52641557687279217</v>
      </c>
      <c r="O115" s="79">
        <f t="shared" si="45"/>
        <v>-0.86247595681651368</v>
      </c>
      <c r="P115" s="197">
        <f t="shared" si="45"/>
        <v>-1.0100076496325994</v>
      </c>
      <c r="Q115" s="163">
        <f t="shared" ref="Q115:V115" si="46">MIN(Q94:Q114)</f>
        <v>-1.1480620255237814</v>
      </c>
      <c r="R115" s="197">
        <f t="shared" si="46"/>
        <v>-1.2867358145622041</v>
      </c>
      <c r="S115" s="163">
        <f t="shared" si="46"/>
        <v>-1.4384238363824011</v>
      </c>
      <c r="T115" s="197">
        <f t="shared" si="46"/>
        <v>-1.5437884624706741</v>
      </c>
      <c r="U115" s="197">
        <f t="shared" si="46"/>
        <v>-1.5987894973048724</v>
      </c>
      <c r="V115" s="286">
        <f t="shared" si="46"/>
        <v>-1.3565579479278342</v>
      </c>
      <c r="W115" s="213">
        <f t="shared" ref="W115:X115" si="47">MIN(W94:W114)</f>
        <v>-1.1176465553095691</v>
      </c>
      <c r="X115" s="213">
        <f t="shared" si="47"/>
        <v>-0.89315985262065456</v>
      </c>
      <c r="Y115" s="213">
        <f t="shared" ref="Y115" si="48">MIN(Y94:Y114)</f>
        <v>-0.67795115272120543</v>
      </c>
      <c r="Z115" s="194" t="s">
        <v>24</v>
      </c>
      <c r="AB115" s="85"/>
      <c r="AC115" s="85"/>
      <c r="AD115" s="85"/>
      <c r="AE115" s="85"/>
      <c r="AF115" s="85"/>
      <c r="AG115" s="85"/>
      <c r="AH115" s="85"/>
      <c r="AI115" s="85"/>
    </row>
    <row r="116" spans="1:35" s="128" customFormat="1" ht="14.1" customHeight="1">
      <c r="A116" s="159" t="s">
        <v>25</v>
      </c>
      <c r="B116" s="134"/>
      <c r="C116" s="134"/>
      <c r="D116" s="134"/>
      <c r="E116" s="134"/>
      <c r="F116" s="134"/>
      <c r="G116" s="134"/>
      <c r="H116" s="134"/>
      <c r="I116" s="134"/>
      <c r="J116" s="135"/>
      <c r="K116" s="127">
        <f t="shared" ref="K116:P116" si="49">MAX(K94:K114)</f>
        <v>6.2715732114588416</v>
      </c>
      <c r="L116" s="127">
        <f t="shared" si="49"/>
        <v>5.8710601093494681</v>
      </c>
      <c r="M116" s="127">
        <f t="shared" si="49"/>
        <v>5.8654624763156091</v>
      </c>
      <c r="N116" s="127">
        <f t="shared" si="49"/>
        <v>5.5641780768865647</v>
      </c>
      <c r="O116" s="127">
        <f t="shared" si="49"/>
        <v>5.261213484977711</v>
      </c>
      <c r="P116" s="198">
        <f t="shared" si="49"/>
        <v>4.9427768152570142</v>
      </c>
      <c r="Q116" s="164">
        <f t="shared" ref="Q116:V116" si="50">MAX(Q94:Q114)</f>
        <v>4.6546678048678967</v>
      </c>
      <c r="R116" s="198">
        <f t="shared" si="50"/>
        <v>4.3681121506795364</v>
      </c>
      <c r="S116" s="164">
        <f t="shared" si="50"/>
        <v>4.1149009595026937</v>
      </c>
      <c r="T116" s="198">
        <f t="shared" si="50"/>
        <v>3.8655422861104389</v>
      </c>
      <c r="U116" s="198">
        <f t="shared" si="50"/>
        <v>3.7085425513466648</v>
      </c>
      <c r="V116" s="284">
        <f t="shared" si="50"/>
        <v>3.5188353489959696</v>
      </c>
      <c r="W116" s="214">
        <f t="shared" ref="W116:X116" si="51">MAX(W94:W114)</f>
        <v>3.3128311013102412</v>
      </c>
      <c r="X116" s="214">
        <f t="shared" si="51"/>
        <v>3.3736380235389518</v>
      </c>
      <c r="Y116" s="214">
        <f t="shared" ref="Y116" si="52">MAX(Y94:Y114)</f>
        <v>3.5315056163579319</v>
      </c>
      <c r="Z116" s="195" t="s">
        <v>25</v>
      </c>
      <c r="AB116" s="132"/>
      <c r="AC116" s="132"/>
      <c r="AD116" s="132"/>
      <c r="AE116" s="132"/>
      <c r="AF116" s="132"/>
      <c r="AG116" s="132"/>
      <c r="AH116" s="132"/>
      <c r="AI116" s="132"/>
    </row>
    <row r="117" spans="1:35" s="70" customFormat="1" ht="14.1" customHeight="1">
      <c r="A117" s="170" t="s">
        <v>163</v>
      </c>
      <c r="B117" s="134"/>
      <c r="C117" s="134"/>
      <c r="D117" s="134"/>
      <c r="E117" s="134"/>
      <c r="F117" s="134"/>
      <c r="G117" s="134"/>
      <c r="H117" s="134"/>
      <c r="I117" s="134"/>
      <c r="J117" s="135"/>
      <c r="K117" s="127">
        <f t="shared" ref="K117:Q117" si="53">MEDIAN(K94:K114)</f>
        <v>3.1742825653640763</v>
      </c>
      <c r="L117" s="127">
        <f t="shared" si="53"/>
        <v>3.0573967672346489</v>
      </c>
      <c r="M117" s="127">
        <f t="shared" si="53"/>
        <v>3.0030364987330036</v>
      </c>
      <c r="N117" s="127">
        <f t="shared" si="53"/>
        <v>3.0052034857596182</v>
      </c>
      <c r="O117" s="127">
        <f t="shared" si="53"/>
        <v>2.5448632611288344</v>
      </c>
      <c r="P117" s="198">
        <f t="shared" si="53"/>
        <v>2.4207025983105721</v>
      </c>
      <c r="Q117" s="164">
        <f t="shared" si="53"/>
        <v>2.1188247524335733</v>
      </c>
      <c r="R117" s="198">
        <f t="shared" ref="R117:W117" si="54">MEDIAN(R94:R114)</f>
        <v>2.0123671202706421</v>
      </c>
      <c r="S117" s="164">
        <f t="shared" si="54"/>
        <v>1.9306501957711031</v>
      </c>
      <c r="T117" s="198">
        <f t="shared" si="54"/>
        <v>1.8440380464028743</v>
      </c>
      <c r="U117" s="198">
        <f t="shared" si="54"/>
        <v>1.7603046607402697</v>
      </c>
      <c r="V117" s="284">
        <f t="shared" si="54"/>
        <v>1.6255717330283099</v>
      </c>
      <c r="W117" s="214">
        <f t="shared" si="54"/>
        <v>1.4840959078427909</v>
      </c>
      <c r="X117" s="214">
        <f t="shared" ref="X117:Y117" si="55">MEDIAN(X94:X114)</f>
        <v>1.3942756232915301</v>
      </c>
      <c r="Y117" s="214">
        <f t="shared" si="55"/>
        <v>1.300910105283736</v>
      </c>
      <c r="Z117" s="170" t="s">
        <v>163</v>
      </c>
      <c r="AB117" s="230"/>
      <c r="AC117" s="230"/>
      <c r="AD117" s="230"/>
      <c r="AE117" s="230"/>
      <c r="AF117" s="230"/>
      <c r="AG117" s="230"/>
      <c r="AH117" s="230"/>
      <c r="AI117" s="230"/>
    </row>
    <row r="118" spans="1:35" s="70" customFormat="1" ht="14.1" customHeight="1">
      <c r="A118" s="170" t="s">
        <v>164</v>
      </c>
      <c r="B118" s="134"/>
      <c r="C118" s="134"/>
      <c r="D118" s="134"/>
      <c r="E118" s="134"/>
      <c r="F118" s="134"/>
      <c r="G118" s="134"/>
      <c r="H118" s="134"/>
      <c r="I118" s="134"/>
      <c r="J118" s="135"/>
      <c r="K118" s="127">
        <f t="shared" ref="K118:Q118" si="56">AVERAGE(K94:K114)</f>
        <v>3.5149209871975438</v>
      </c>
      <c r="L118" s="127">
        <f t="shared" si="56"/>
        <v>3.2746563340765484</v>
      </c>
      <c r="M118" s="127">
        <f t="shared" si="56"/>
        <v>3.2636935653724186</v>
      </c>
      <c r="N118" s="127">
        <f t="shared" si="56"/>
        <v>3.0323648251212596</v>
      </c>
      <c r="O118" s="127">
        <f t="shared" si="56"/>
        <v>2.7819399105499323</v>
      </c>
      <c r="P118" s="198">
        <f t="shared" si="56"/>
        <v>2.5512639804451607</v>
      </c>
      <c r="Q118" s="164">
        <f t="shared" si="56"/>
        <v>2.3705687169137741</v>
      </c>
      <c r="R118" s="198">
        <f t="shared" ref="R118:W118" si="57">AVERAGE(R94:R114)</f>
        <v>2.2192773748651353</v>
      </c>
      <c r="S118" s="164">
        <f t="shared" si="57"/>
        <v>2.0519050462072315</v>
      </c>
      <c r="T118" s="198">
        <f t="shared" si="57"/>
        <v>1.8933338128810417</v>
      </c>
      <c r="U118" s="198">
        <f t="shared" si="57"/>
        <v>1.8130259554200834</v>
      </c>
      <c r="V118" s="284">
        <f t="shared" si="57"/>
        <v>1.7202822181528081</v>
      </c>
      <c r="W118" s="214">
        <f t="shared" si="57"/>
        <v>1.6287346212859375</v>
      </c>
      <c r="X118" s="214">
        <f t="shared" ref="X118:Y118" si="58">AVERAGE(X94:X114)</f>
        <v>1.5463322350713307</v>
      </c>
      <c r="Y118" s="214">
        <f t="shared" si="58"/>
        <v>1.4602136813072635</v>
      </c>
      <c r="Z118" s="170" t="s">
        <v>164</v>
      </c>
      <c r="AB118" s="230"/>
      <c r="AC118" s="230"/>
      <c r="AD118" s="230"/>
      <c r="AE118" s="230"/>
      <c r="AF118" s="230"/>
      <c r="AG118" s="230"/>
      <c r="AH118" s="230"/>
      <c r="AI118" s="230"/>
    </row>
    <row r="119" spans="1:35" ht="14.1" customHeight="1">
      <c r="A119" s="34"/>
      <c r="B119" s="31"/>
      <c r="C119" s="31"/>
      <c r="D119" s="31"/>
      <c r="E119" s="31"/>
      <c r="F119" s="31"/>
      <c r="G119" s="31"/>
      <c r="Z119" s="171" t="s">
        <v>0</v>
      </c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44">
    <cfRule type="cellIs" dxfId="31" priority="59" stopIfTrue="1" operator="equal">
      <formula>B$45</formula>
    </cfRule>
    <cfRule type="cellIs" dxfId="30" priority="60" stopIfTrue="1" operator="equal">
      <formula>B$46</formula>
    </cfRule>
  </conditionalFormatting>
  <conditionalFormatting sqref="D24:Y44">
    <cfRule type="cellIs" dxfId="29" priority="5" stopIfTrue="1" operator="equal">
      <formula>D$45</formula>
    </cfRule>
    <cfRule type="cellIs" dxfId="28" priority="6" stopIfTrue="1" operator="equal">
      <formula>D$46</formula>
    </cfRule>
  </conditionalFormatting>
  <conditionalFormatting sqref="F59:Y79">
    <cfRule type="cellIs" dxfId="27" priority="3" stopIfTrue="1" operator="equal">
      <formula>F$80</formula>
    </cfRule>
    <cfRule type="cellIs" dxfId="26" priority="4" stopIfTrue="1" operator="equal">
      <formula>F$81</formula>
    </cfRule>
  </conditionalFormatting>
  <conditionalFormatting sqref="I94:Y114">
    <cfRule type="cellIs" dxfId="25" priority="1" stopIfTrue="1" operator="equal">
      <formula>I$115</formula>
    </cfRule>
    <cfRule type="cellIs" dxfId="24" priority="2" stopIfTrue="1" operator="equal">
      <formula>I$116</formula>
    </cfRule>
  </conditionalFormatting>
  <hyperlinks>
    <hyperlink ref="B15" r:id="rId1" display="www.idheap.ch/idheap.nsf/go/comparatif" xr:uid="{00000000-0004-0000-0C00-000000000000}"/>
    <hyperlink ref="B50" r:id="rId2" display="www.idheap.ch/idheap.nsf/go/comparatif" xr:uid="{00000000-0004-0000-0C00-000001000000}"/>
    <hyperlink ref="B85" r:id="rId3" display="www.idheap.ch/idheap.nsf/go/comparatif" xr:uid="{00000000-0004-0000-0C00-000002000000}"/>
    <hyperlink ref="B7:F7" location="'I2'!A59" display="&gt;&gt;&gt; Jährlicher Wert des Indikators - Valeur annuelle de l'indicateur" xr:uid="{00000000-0004-0000-0C00-000003000000}"/>
    <hyperlink ref="B8:F8" location="'I2'!A99" display="&gt;&gt;&gt; Gleitender Mittelwert über 4 Jahren - Moyenne mobile sur 4 années" xr:uid="{00000000-0004-0000-0C00-000004000000}"/>
    <hyperlink ref="B9:F9" location="'I2'!A139" display="&gt;&gt;&gt; Gleitender Mittelwert über 8 Jahren - Moyenne mobile sur 8 années" xr:uid="{00000000-0004-0000-0C00-000005000000}"/>
    <hyperlink ref="B7:G7" location="'I8'!A45" display="&gt;&gt;&gt; Jährlicher Wert des Indikators - Valeur annuelle de l'indicateur" xr:uid="{00000000-0004-0000-0C00-000006000000}"/>
    <hyperlink ref="B8:G8" location="'I8'!A77" display="&gt;&gt;&gt; Gleitender Mittelwert über 4 Jahre - Moyenne mobile sur 4 années" xr:uid="{00000000-0004-0000-0C00-000007000000}"/>
    <hyperlink ref="B9:G9" location="'I8'!A109" display="&gt;&gt;&gt; Gleitender Mittelwert über 8 Jahre - Moyenne mobile sur 8 années" xr:uid="{00000000-0004-0000-0C00-000008000000}"/>
    <hyperlink ref="B1" r:id="rId4" display="www.idheap.ch/idheap.nsf/go/comparatif" xr:uid="{00000000-0004-0000-0C00-000009000000}"/>
    <hyperlink ref="B7:I7" location="K10_I10!M45" display="&gt;&gt;&gt; Jährlicher Wert der Kennzahl - Valeur annuelle de l'indicateur" xr:uid="{00000000-0004-0000-0C00-00000A000000}"/>
    <hyperlink ref="B8:I8" location="K10_I10!M77" display="&gt;&gt;&gt; Gleitender Mittelwert über 3 Jahre - Moyenne mobile sur 3 années" xr:uid="{00000000-0004-0000-0C00-00000B000000}"/>
    <hyperlink ref="B9:I9" location="K10_I10!M109" display="&gt;&gt;&gt; Gleitender Mittelwert über 8/10 Jahre - Moyenne mobile sur 8/10 années" xr:uid="{00000000-0004-0000-0C00-00000C000000}"/>
    <hyperlink ref="Z49" location="K12_I12!A1" display=" &gt;&gt;&gt; Top" xr:uid="{00000000-0004-0000-0C00-00000D000000}"/>
    <hyperlink ref="Z84" location="K12_I12!A1" display=" &gt;&gt;&gt; Top" xr:uid="{00000000-0004-0000-0C00-00000E000000}"/>
    <hyperlink ref="Z119" location="K12_I12!A1" display=" &gt;&gt;&gt; Top" xr:uid="{00000000-0004-0000-0C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10" width="11.5703125" style="8" customWidth="1"/>
    <col min="11" max="26" width="11.5703125" style="7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'!E27</f>
        <v>K13/I13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4.1" customHeight="1">
      <c r="A2" s="292" t="str">
        <f>'Intro '!C27</f>
        <v>Kapitaldienstanteil</v>
      </c>
      <c r="B2" s="292"/>
      <c r="C2" s="292"/>
      <c r="D2" s="292"/>
      <c r="E2" s="292"/>
      <c r="F2" s="298"/>
      <c r="G2" s="298"/>
      <c r="H2" s="298"/>
      <c r="I2" s="29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8"/>
      <c r="AB2" s="67"/>
      <c r="AC2" s="67"/>
      <c r="AD2" s="67"/>
      <c r="AE2" s="67"/>
      <c r="AF2" s="67"/>
      <c r="AG2" s="67"/>
      <c r="AH2" s="67"/>
      <c r="AI2" s="67"/>
    </row>
    <row r="3" spans="1:41" ht="14.1" customHeight="1" thickBot="1">
      <c r="A3" s="293" t="s">
        <v>309</v>
      </c>
      <c r="B3" s="293"/>
      <c r="C3" s="293"/>
      <c r="D3" s="293"/>
      <c r="E3" s="293"/>
      <c r="F3" s="293"/>
      <c r="G3" s="293"/>
      <c r="H3" s="24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Gewichtung_Pondération!$E$11</f>
        <v>1</v>
      </c>
      <c r="AA3" s="8"/>
      <c r="AB3" s="67"/>
      <c r="AC3" s="67"/>
      <c r="AD3" s="67"/>
      <c r="AE3" s="67"/>
      <c r="AF3" s="67"/>
      <c r="AG3" s="67"/>
      <c r="AH3" s="67"/>
      <c r="AI3" s="67"/>
    </row>
    <row r="4" spans="1:41" ht="14.1" customHeight="1" thickTop="1">
      <c r="A4" s="292" t="str">
        <f>'Intro '!D27</f>
        <v>Part du service de la dette</v>
      </c>
      <c r="B4" s="292"/>
      <c r="C4" s="292"/>
      <c r="D4" s="292"/>
      <c r="E4" s="292"/>
      <c r="F4" s="298"/>
      <c r="G4" s="298"/>
      <c r="H4" s="298"/>
      <c r="I4" s="29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8"/>
      <c r="AB4" s="67"/>
      <c r="AC4" s="67"/>
      <c r="AD4" s="67"/>
      <c r="AE4" s="67"/>
      <c r="AF4" s="67"/>
      <c r="AG4" s="67"/>
      <c r="AH4" s="67"/>
      <c r="AI4" s="67"/>
    </row>
    <row r="5" spans="1:41" ht="14.1" customHeight="1" thickBot="1">
      <c r="A5" s="293" t="s">
        <v>310</v>
      </c>
      <c r="B5" s="293"/>
      <c r="C5" s="293"/>
      <c r="D5" s="293"/>
      <c r="E5" s="293"/>
      <c r="F5" s="293"/>
      <c r="G5" s="293"/>
      <c r="H5" s="24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Gewichtung_Pondération!$E$11</f>
        <v>1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AA6" s="8"/>
      <c r="AB6" s="67"/>
      <c r="AC6" s="67"/>
      <c r="AD6" s="67"/>
      <c r="AE6" s="67"/>
      <c r="AF6" s="67"/>
      <c r="AG6" s="67"/>
      <c r="AH6" s="67"/>
      <c r="AI6" s="67"/>
    </row>
    <row r="7" spans="1:41" ht="14.1" customHeight="1" thickTop="1" thickBot="1">
      <c r="A7" s="7"/>
      <c r="B7" s="295" t="s">
        <v>151</v>
      </c>
      <c r="C7" s="295"/>
      <c r="D7" s="295"/>
      <c r="E7" s="295"/>
      <c r="F7" s="295"/>
      <c r="G7" s="295"/>
      <c r="H7" s="295"/>
      <c r="I7" s="29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41" ht="14.1" customHeight="1" thickTop="1" thickBot="1">
      <c r="A8" s="7"/>
      <c r="B8" s="295" t="s">
        <v>71</v>
      </c>
      <c r="C8" s="295"/>
      <c r="D8" s="295"/>
      <c r="E8" s="295"/>
      <c r="F8" s="295"/>
      <c r="G8" s="295"/>
      <c r="H8" s="295"/>
      <c r="I8" s="29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41" ht="14.1" customHeight="1" thickTop="1" thickBot="1">
      <c r="A9" s="7"/>
      <c r="B9" s="295" t="s">
        <v>72</v>
      </c>
      <c r="C9" s="295"/>
      <c r="D9" s="295"/>
      <c r="E9" s="295"/>
      <c r="F9" s="295"/>
      <c r="G9" s="295"/>
      <c r="H9" s="295"/>
      <c r="I9" s="29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41" ht="14.1" customHeight="1" thickTop="1" thickBot="1">
      <c r="A10" s="7"/>
      <c r="B10" s="296"/>
      <c r="C10" s="296"/>
      <c r="D10" s="296"/>
      <c r="E10" s="296"/>
      <c r="F10" s="296"/>
      <c r="G10" s="296"/>
      <c r="H10" s="296"/>
      <c r="I10" s="29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41" ht="14.1" customHeight="1" thickTop="1" thickBot="1">
      <c r="A11" s="7"/>
      <c r="B11" s="296"/>
      <c r="C11" s="296"/>
      <c r="D11" s="296"/>
      <c r="E11" s="296"/>
      <c r="F11" s="296"/>
      <c r="G11" s="296"/>
      <c r="H11" s="296"/>
      <c r="I11" s="29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41" ht="14.1" customHeight="1" thickTop="1" thickBot="1">
      <c r="A12" s="7"/>
      <c r="B12" s="296"/>
      <c r="C12" s="296"/>
      <c r="D12" s="296"/>
      <c r="E12" s="296"/>
      <c r="F12" s="296"/>
      <c r="G12" s="296"/>
      <c r="H12" s="296"/>
      <c r="I12" s="29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K13/I13</v>
      </c>
      <c r="B15" s="2" t="str">
        <f>+$B$1</f>
        <v>Comparatif des finances cantonales et communales</v>
      </c>
      <c r="C15" s="3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45190.410039351853</v>
      </c>
    </row>
    <row r="16" spans="1:41" ht="14.1" customHeight="1">
      <c r="A16" s="292" t="str">
        <f>$A$2</f>
        <v>Kapitaldienstanteil</v>
      </c>
      <c r="B16" s="292"/>
      <c r="C16" s="292"/>
      <c r="D16" s="292"/>
      <c r="E16" s="292"/>
      <c r="F16" s="298"/>
      <c r="G16" s="298"/>
      <c r="H16" s="298"/>
      <c r="I16" s="298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A$3</f>
        <v>Kapitaldienst in % des laufenden Ertrags</v>
      </c>
      <c r="B17" s="293"/>
      <c r="C17" s="293"/>
      <c r="D17" s="293"/>
      <c r="E17" s="293"/>
      <c r="F17" s="293"/>
      <c r="G17" s="293"/>
      <c r="H17" s="243"/>
      <c r="I17" s="243"/>
      <c r="J17" s="24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Gewichtung_Pondération!$E$11</f>
        <v>1</v>
      </c>
    </row>
    <row r="18" spans="1:42" ht="14.1" customHeight="1" thickTop="1">
      <c r="A18" s="292" t="str">
        <f>$A$4</f>
        <v>Part du service de la dette</v>
      </c>
      <c r="B18" s="292"/>
      <c r="C18" s="292"/>
      <c r="D18" s="292"/>
      <c r="E18" s="292"/>
      <c r="F18" s="298"/>
      <c r="G18" s="298"/>
      <c r="H18" s="298"/>
      <c r="I18" s="298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42" ht="14.1" customHeight="1" thickBot="1">
      <c r="A19" s="293" t="str">
        <f>+A5</f>
        <v>Service de la dette en % des revenus courants</v>
      </c>
      <c r="B19" s="293"/>
      <c r="C19" s="293"/>
      <c r="D19" s="293"/>
      <c r="E19" s="293"/>
      <c r="F19" s="293"/>
      <c r="G19" s="293"/>
      <c r="H19" s="243"/>
      <c r="I19" s="243"/>
      <c r="J19" s="24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Gewichtung_Pondération!$E$11</f>
        <v>1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>+D22+1</f>
        <v>2002</v>
      </c>
      <c r="F22" s="21">
        <f>+E22+1</f>
        <v>2003</v>
      </c>
      <c r="G22" s="21">
        <f>+F22+1</f>
        <v>2004</v>
      </c>
      <c r="H22" s="21">
        <f>+G22+1</f>
        <v>2005</v>
      </c>
      <c r="I22" s="22">
        <f>+H22+1</f>
        <v>2006</v>
      </c>
      <c r="J22" s="21"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67"/>
      <c r="K23" s="67"/>
      <c r="L23" s="67"/>
      <c r="M23" s="26"/>
      <c r="N23" s="26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30">
        <v>9.0467021730899528</v>
      </c>
      <c r="E24" s="30">
        <v>8.5593637090735175</v>
      </c>
      <c r="F24" s="30">
        <v>8.1518474378900709</v>
      </c>
      <c r="G24" s="30">
        <v>6.5462277826373452</v>
      </c>
      <c r="H24" s="30">
        <v>6.6539838299499037</v>
      </c>
      <c r="I24" s="30">
        <v>8.0768101856205359</v>
      </c>
      <c r="J24" s="30">
        <v>6.9289683341615156</v>
      </c>
      <c r="K24" s="30">
        <v>8.210544299062656</v>
      </c>
      <c r="L24" s="87">
        <v>7.841866217254549</v>
      </c>
      <c r="M24" s="178">
        <v>7.4848768125720708</v>
      </c>
      <c r="N24" s="178">
        <v>7.7292852097678955</v>
      </c>
      <c r="O24" s="178">
        <v>7.789124285712842</v>
      </c>
      <c r="P24" s="191">
        <v>7.6721281326825572</v>
      </c>
      <c r="Q24" s="211">
        <v>6.9220974467647771</v>
      </c>
      <c r="R24" s="211">
        <v>6.8148956083044139</v>
      </c>
      <c r="S24" s="211">
        <v>7.5969160983376662</v>
      </c>
      <c r="T24" s="211">
        <v>6.8317023199842035</v>
      </c>
      <c r="U24" s="211">
        <v>18.499741483795614</v>
      </c>
      <c r="V24" s="211">
        <v>7.7148905354109569</v>
      </c>
      <c r="W24" s="211">
        <v>5.2583930015030216</v>
      </c>
      <c r="X24" s="211">
        <v>5.283534117684062</v>
      </c>
      <c r="Y24" s="211">
        <v>5.7684480617512603</v>
      </c>
      <c r="Z24" s="167" t="s">
        <v>188</v>
      </c>
      <c r="AB24" s="83">
        <f>AVEDEV(E24:L24)</f>
        <v>0.68360611915500513</v>
      </c>
      <c r="AC24" s="83">
        <f t="shared" ref="AC24:AC46" si="0">AVEDEV(D24:M24)</f>
        <v>0.6772839106408024</v>
      </c>
      <c r="AD24" s="83">
        <f t="shared" ref="AD24:AD46" si="1">AVEDEV(E24:N24)</f>
        <v>0.57189055357503782</v>
      </c>
      <c r="AE24" s="83">
        <f t="shared" ref="AE24:AE46" si="2">AVEDEV(F24:O24)</f>
        <v>0.51027139970618385</v>
      </c>
      <c r="AF24" s="203">
        <f t="shared" ref="AF24:AF46" si="3">AVEDEV(G24:P24)</f>
        <v>0.47189385528958255</v>
      </c>
      <c r="AG24" s="203">
        <f t="shared" ref="AG24:AG46" si="4">AVEDEV(H24:Q24)</f>
        <v>0.4267894955942908</v>
      </c>
      <c r="AH24" s="83">
        <f t="shared" ref="AH24:AH46" si="5">AVEDEV(I24:R24)</f>
        <v>0.40748008219174964</v>
      </c>
      <c r="AI24" s="83">
        <f t="shared" ref="AI24:AI46" si="6">AVEDEV(J24:S24)</f>
        <v>0.36908855520911993</v>
      </c>
      <c r="AJ24" s="83">
        <f t="shared" ref="AJ24:AO46" si="7">AVEDEV(K24:T24)</f>
        <v>0.38076047691039722</v>
      </c>
      <c r="AK24" s="83">
        <f t="shared" si="7"/>
        <v>1.9962956244555912</v>
      </c>
      <c r="AL24" s="83">
        <f t="shared" si="7"/>
        <v>1.9988351380924634</v>
      </c>
      <c r="AM24" s="83">
        <f t="shared" si="7"/>
        <v>2.0433648143138439</v>
      </c>
      <c r="AN24" s="83">
        <f t="shared" si="7"/>
        <v>2.0922798361555204</v>
      </c>
      <c r="AO24" s="83">
        <f t="shared" si="7"/>
        <v>2.1326933606347516</v>
      </c>
      <c r="AP24" s="86"/>
    </row>
    <row r="25" spans="1:42" ht="14.1" customHeight="1">
      <c r="A25" s="75" t="s">
        <v>29</v>
      </c>
      <c r="B25" s="28"/>
      <c r="C25" s="28"/>
      <c r="D25" s="28">
        <v>9.4974826582997789</v>
      </c>
      <c r="E25" s="28">
        <v>9.9714630494015211</v>
      </c>
      <c r="F25" s="28">
        <v>8.7011013039941965</v>
      </c>
      <c r="G25" s="28">
        <v>8.4478954893094258</v>
      </c>
      <c r="H25" s="28">
        <v>7.7686619483988073</v>
      </c>
      <c r="I25" s="28">
        <v>5.8189301998209038</v>
      </c>
      <c r="J25" s="28">
        <v>6.4517025602485472</v>
      </c>
      <c r="K25" s="28">
        <v>6.5270850844263952</v>
      </c>
      <c r="L25" s="31">
        <v>4.7214019767686732</v>
      </c>
      <c r="M25" s="137">
        <v>4.1186414017224307</v>
      </c>
      <c r="N25" s="137">
        <v>3.9447857755578069</v>
      </c>
      <c r="O25" s="137">
        <v>3.4040279784952396</v>
      </c>
      <c r="P25" s="192">
        <v>3.071226234255326</v>
      </c>
      <c r="Q25" s="212">
        <v>6.5461135422071619</v>
      </c>
      <c r="R25" s="212">
        <v>6.9677562408069491</v>
      </c>
      <c r="S25" s="212">
        <v>6.8413982942293945</v>
      </c>
      <c r="T25" s="212">
        <v>6.691187072202351</v>
      </c>
      <c r="U25" s="212">
        <v>6.9843783536790998</v>
      </c>
      <c r="V25" s="212">
        <v>8.0045149765701922</v>
      </c>
      <c r="W25" s="212">
        <v>9.2620383180120953</v>
      </c>
      <c r="X25" s="212">
        <v>8.0728301337603749</v>
      </c>
      <c r="Y25" s="212">
        <v>8.8285579172920627</v>
      </c>
      <c r="Z25" s="168" t="s">
        <v>168</v>
      </c>
      <c r="AB25" s="86">
        <f t="shared" ref="AB25:AB46" si="8">AVEDEV(E25:L25)</f>
        <v>1.421250246229929</v>
      </c>
      <c r="AC25" s="86">
        <f t="shared" si="0"/>
        <v>1.6748843226416781</v>
      </c>
      <c r="AD25" s="86">
        <f t="shared" si="1"/>
        <v>1.6600908550488935</v>
      </c>
      <c r="AE25" s="86">
        <f t="shared" si="2"/>
        <v>1.588865905401232</v>
      </c>
      <c r="AF25" s="204">
        <f t="shared" si="3"/>
        <v>1.5754191915404605</v>
      </c>
      <c r="AG25" s="204">
        <f t="shared" si="4"/>
        <v>1.3852409968302339</v>
      </c>
      <c r="AH25" s="86">
        <f t="shared" si="5"/>
        <v>1.305150426071048</v>
      </c>
      <c r="AI25" s="86">
        <f t="shared" si="6"/>
        <v>1.4073972355118971</v>
      </c>
      <c r="AJ25" s="86">
        <f t="shared" si="7"/>
        <v>1.4313456867072776</v>
      </c>
      <c r="AK25" s="86">
        <f t="shared" si="7"/>
        <v>1.4770750136325479</v>
      </c>
      <c r="AL25" s="86">
        <f t="shared" si="7"/>
        <v>1.6181861115719158</v>
      </c>
      <c r="AM25" s="86">
        <f t="shared" si="7"/>
        <v>1.6190376094992627</v>
      </c>
      <c r="AN25" s="86">
        <f t="shared" si="7"/>
        <v>1.3464547176615456</v>
      </c>
      <c r="AO25" s="86">
        <f t="shared" si="7"/>
        <v>1.1319881824857443</v>
      </c>
      <c r="AP25" s="86"/>
    </row>
    <row r="26" spans="1:42" ht="14.1" customHeight="1">
      <c r="A26" s="74" t="s">
        <v>54</v>
      </c>
      <c r="B26" s="30"/>
      <c r="C26" s="30"/>
      <c r="D26" s="30">
        <v>12.508461636389425</v>
      </c>
      <c r="E26" s="30">
        <v>13.71903462573375</v>
      </c>
      <c r="F26" s="30">
        <v>12.395101811254715</v>
      </c>
      <c r="G26" s="30">
        <v>10.245004739120048</v>
      </c>
      <c r="H26" s="30">
        <v>10.748680548953853</v>
      </c>
      <c r="I26" s="30">
        <v>9.8676697249020418</v>
      </c>
      <c r="J26" s="30">
        <v>7.618123128931467</v>
      </c>
      <c r="K26" s="30">
        <v>7.898255811023529</v>
      </c>
      <c r="L26" s="87">
        <v>9.5726509518743814</v>
      </c>
      <c r="M26" s="178">
        <v>9.4992927696714879</v>
      </c>
      <c r="N26" s="178">
        <v>9.0674643062388487</v>
      </c>
      <c r="O26" s="178">
        <v>8.3203305804026328</v>
      </c>
      <c r="P26" s="191">
        <v>6.0401721192688331</v>
      </c>
      <c r="Q26" s="211">
        <v>10.751630109327577</v>
      </c>
      <c r="R26" s="211">
        <v>10.825778970200108</v>
      </c>
      <c r="S26" s="211">
        <v>7.2086761865135518</v>
      </c>
      <c r="T26" s="211">
        <v>7.2215924195546632</v>
      </c>
      <c r="U26" s="211">
        <v>7.2506327933715449</v>
      </c>
      <c r="V26" s="211">
        <v>7.0477793969802711</v>
      </c>
      <c r="W26" s="211">
        <v>7.317549439901823</v>
      </c>
      <c r="X26" s="211">
        <v>7.8834679756716142</v>
      </c>
      <c r="Y26" s="211">
        <v>7.9502158142315533</v>
      </c>
      <c r="Z26" s="167" t="s">
        <v>169</v>
      </c>
      <c r="AB26" s="83">
        <f t="shared" si="8"/>
        <v>1.5221553706924125</v>
      </c>
      <c r="AC26" s="83">
        <f t="shared" si="0"/>
        <v>1.5484736646379729</v>
      </c>
      <c r="AD26" s="83">
        <f t="shared" si="1"/>
        <v>1.3710620715961437</v>
      </c>
      <c r="AE26" s="83">
        <f t="shared" si="2"/>
        <v>1.0425641179837075</v>
      </c>
      <c r="AF26" s="203">
        <f t="shared" si="3"/>
        <v>1.1348352465056775</v>
      </c>
      <c r="AG26" s="203">
        <f t="shared" si="4"/>
        <v>1.1753652761222799</v>
      </c>
      <c r="AH26" s="83">
        <f t="shared" si="5"/>
        <v>1.1815331498219801</v>
      </c>
      <c r="AI26" s="83">
        <f t="shared" si="6"/>
        <v>1.2631259281172389</v>
      </c>
      <c r="AJ26" s="83">
        <f t="shared" si="7"/>
        <v>1.3027789990549195</v>
      </c>
      <c r="AK26" s="83">
        <f t="shared" si="7"/>
        <v>1.3675413008201178</v>
      </c>
      <c r="AL26" s="83">
        <f t="shared" si="7"/>
        <v>1.3701652589652429</v>
      </c>
      <c r="AM26" s="83">
        <f t="shared" si="7"/>
        <v>1.3089122874930452</v>
      </c>
      <c r="AN26" s="83">
        <f t="shared" si="7"/>
        <v>1.1874913325145058</v>
      </c>
      <c r="AO26" s="83">
        <f t="shared" si="7"/>
        <v>1.135675265250556</v>
      </c>
      <c r="AP26" s="86"/>
    </row>
    <row r="27" spans="1:42" ht="14.1" customHeight="1">
      <c r="A27" s="75" t="s">
        <v>30</v>
      </c>
      <c r="B27" s="28"/>
      <c r="C27" s="28"/>
      <c r="D27" s="28">
        <v>8.897844852342903</v>
      </c>
      <c r="E27" s="28">
        <v>8.4915074055395348</v>
      </c>
      <c r="F27" s="28">
        <v>9.0318884107455126</v>
      </c>
      <c r="G27" s="28">
        <v>9.8171409824695477</v>
      </c>
      <c r="H27" s="28">
        <v>9.0469299401937686</v>
      </c>
      <c r="I27" s="28">
        <v>8.8550404633203357</v>
      </c>
      <c r="J27" s="28">
        <v>8.1496305601594354</v>
      </c>
      <c r="K27" s="28">
        <v>7.0680287299828199</v>
      </c>
      <c r="L27" s="31">
        <v>7.4994331060574115</v>
      </c>
      <c r="M27" s="137">
        <v>7.6995879330097452</v>
      </c>
      <c r="N27" s="137">
        <v>8.0575824407887122</v>
      </c>
      <c r="O27" s="137">
        <v>8.4328938624112109</v>
      </c>
      <c r="P27" s="192">
        <v>8.4032605720347213</v>
      </c>
      <c r="Q27" s="212">
        <v>8.8343373729596486</v>
      </c>
      <c r="R27" s="212">
        <v>6.6577574859557132</v>
      </c>
      <c r="S27" s="212">
        <v>7.0648341146045857</v>
      </c>
      <c r="T27" s="212">
        <v>6.4143779725106365</v>
      </c>
      <c r="U27" s="212">
        <v>6.8584775861210261</v>
      </c>
      <c r="V27" s="212">
        <v>6.330456195977793</v>
      </c>
      <c r="W27" s="212">
        <v>6.7938733311765889</v>
      </c>
      <c r="X27" s="212">
        <v>7.3657329950317454</v>
      </c>
      <c r="Y27" s="212">
        <v>7.1470065572756036</v>
      </c>
      <c r="Z27" s="168" t="s">
        <v>170</v>
      </c>
      <c r="AB27" s="86">
        <f t="shared" si="8"/>
        <v>0.69279999937374537</v>
      </c>
      <c r="AC27" s="86">
        <f t="shared" si="0"/>
        <v>0.68122652486379842</v>
      </c>
      <c r="AD27" s="86">
        <f t="shared" si="1"/>
        <v>0.67682444322705748</v>
      </c>
      <c r="AE27" s="86">
        <f t="shared" si="2"/>
        <v>0.67096308891422507</v>
      </c>
      <c r="AF27" s="204">
        <f t="shared" si="3"/>
        <v>0.60810030504314594</v>
      </c>
      <c r="AG27" s="204">
        <f t="shared" si="4"/>
        <v>0.50981994409215603</v>
      </c>
      <c r="AH27" s="86">
        <f t="shared" si="5"/>
        <v>0.58764275113324205</v>
      </c>
      <c r="AI27" s="86">
        <f t="shared" si="6"/>
        <v>0.58880634387434527</v>
      </c>
      <c r="AJ27" s="86">
        <f t="shared" si="7"/>
        <v>0.67232307720928719</v>
      </c>
      <c r="AK27" s="86">
        <f t="shared" si="7"/>
        <v>0.69327819159546655</v>
      </c>
      <c r="AL27" s="86">
        <f t="shared" si="7"/>
        <v>0.81017588260342843</v>
      </c>
      <c r="AM27" s="86">
        <f t="shared" si="7"/>
        <v>0.8377867748756076</v>
      </c>
      <c r="AN27" s="86">
        <f t="shared" si="7"/>
        <v>0.75476484138477173</v>
      </c>
      <c r="AO27" s="86">
        <f t="shared" si="7"/>
        <v>0.60845933698633958</v>
      </c>
      <c r="AP27" s="86"/>
    </row>
    <row r="28" spans="1:42" ht="14.1" customHeight="1">
      <c r="A28" s="74" t="s">
        <v>31</v>
      </c>
      <c r="B28" s="30"/>
      <c r="C28" s="30"/>
      <c r="D28" s="30">
        <v>10.016898310036385</v>
      </c>
      <c r="E28" s="30">
        <v>9.9477206383062438</v>
      </c>
      <c r="F28" s="30">
        <v>9.8974154810994079</v>
      </c>
      <c r="G28" s="30">
        <v>8.9677066148480797</v>
      </c>
      <c r="H28" s="30">
        <v>9.6150790130491099</v>
      </c>
      <c r="I28" s="30">
        <v>9.5878664591050313</v>
      </c>
      <c r="J28" s="30">
        <v>9.0843913302585371</v>
      </c>
      <c r="K28" s="30">
        <v>8.8348649807968922</v>
      </c>
      <c r="L28" s="87">
        <v>8.3825645584096726</v>
      </c>
      <c r="M28" s="178">
        <v>7.6005285990160303</v>
      </c>
      <c r="N28" s="178">
        <v>6.7891528226555602</v>
      </c>
      <c r="O28" s="178">
        <v>6.4970974970955471</v>
      </c>
      <c r="P28" s="191">
        <v>6.043388875718164</v>
      </c>
      <c r="Q28" s="211">
        <v>5.402993501016315</v>
      </c>
      <c r="R28" s="211">
        <v>4.9750502152090972</v>
      </c>
      <c r="S28" s="211">
        <v>4.662206427689104</v>
      </c>
      <c r="T28" s="211">
        <v>4.8762126309080962</v>
      </c>
      <c r="U28" s="211">
        <v>5.5346095131401185</v>
      </c>
      <c r="V28" s="211">
        <v>6.0275851143505745</v>
      </c>
      <c r="W28" s="211">
        <v>6.562897370177982</v>
      </c>
      <c r="X28" s="211">
        <v>6.5322794100015731</v>
      </c>
      <c r="Y28" s="211">
        <v>6.7996522537501063</v>
      </c>
      <c r="Z28" s="167" t="s">
        <v>171</v>
      </c>
      <c r="AB28" s="83">
        <f t="shared" si="8"/>
        <v>0.47231926340582642</v>
      </c>
      <c r="AC28" s="83">
        <f t="shared" si="0"/>
        <v>0.61949238182669664</v>
      </c>
      <c r="AD28" s="83">
        <f t="shared" si="1"/>
        <v>0.77516104762793436</v>
      </c>
      <c r="AE28" s="83">
        <f t="shared" si="2"/>
        <v>0.96666469307134728</v>
      </c>
      <c r="AF28" s="203">
        <f t="shared" si="3"/>
        <v>1.1261777011791494</v>
      </c>
      <c r="AG28" s="203">
        <f t="shared" si="4"/>
        <v>1.3171605046117627</v>
      </c>
      <c r="AH28" s="83">
        <f t="shared" si="5"/>
        <v>1.378253301589148</v>
      </c>
      <c r="AI28" s="83">
        <f t="shared" si="6"/>
        <v>1.3186907890670327</v>
      </c>
      <c r="AJ28" s="83">
        <f t="shared" si="7"/>
        <v>1.2144356807432926</v>
      </c>
      <c r="AK28" s="83">
        <f t="shared" si="7"/>
        <v>0.99276432416674576</v>
      </c>
      <c r="AL28" s="83">
        <f t="shared" si="7"/>
        <v>0.75066806208731451</v>
      </c>
      <c r="AM28" s="83">
        <f t="shared" si="7"/>
        <v>0.64690493920350967</v>
      </c>
      <c r="AN28" s="83">
        <f t="shared" si="7"/>
        <v>0.62121759793811093</v>
      </c>
      <c r="AO28" s="83">
        <f t="shared" si="7"/>
        <v>0.65147307360356688</v>
      </c>
      <c r="AP28" s="86"/>
    </row>
    <row r="29" spans="1:42" ht="14.1" customHeight="1">
      <c r="A29" s="75" t="s">
        <v>48</v>
      </c>
      <c r="B29" s="28"/>
      <c r="C29" s="28"/>
      <c r="D29" s="28">
        <v>6.7618165033982836</v>
      </c>
      <c r="E29" s="28">
        <v>6.4988381276924985</v>
      </c>
      <c r="F29" s="28">
        <v>6.8649618868882669</v>
      </c>
      <c r="G29" s="28">
        <v>6.4735515430279333</v>
      </c>
      <c r="H29" s="28">
        <v>6.4711466135738513</v>
      </c>
      <c r="I29" s="28">
        <v>5.9654150269439166</v>
      </c>
      <c r="J29" s="28">
        <v>5.5778673387794431</v>
      </c>
      <c r="K29" s="28">
        <v>4.9084091644661356</v>
      </c>
      <c r="L29" s="31">
        <v>5.1622111666019919</v>
      </c>
      <c r="M29" s="137">
        <v>5.654984480988567</v>
      </c>
      <c r="N29" s="137">
        <v>5.7602964130094074</v>
      </c>
      <c r="O29" s="137">
        <v>5.6866234016186441</v>
      </c>
      <c r="P29" s="192">
        <v>5.1920504881215175</v>
      </c>
      <c r="Q29" s="212">
        <v>6.0281337567229158</v>
      </c>
      <c r="R29" s="212">
        <v>6.2733416717239043</v>
      </c>
      <c r="S29" s="212">
        <v>6.6074527811012018</v>
      </c>
      <c r="T29" s="212">
        <v>6.8567275546515667</v>
      </c>
      <c r="U29" s="212">
        <v>6.6411013549592335</v>
      </c>
      <c r="V29" s="212">
        <v>7.1720718770976255</v>
      </c>
      <c r="W29" s="212">
        <v>4.8224077740590632</v>
      </c>
      <c r="X29" s="212">
        <v>5.1569992992905442</v>
      </c>
      <c r="Y29" s="212">
        <v>4.9330879347170509</v>
      </c>
      <c r="Z29" s="168" t="s">
        <v>172</v>
      </c>
      <c r="AB29" s="86">
        <f t="shared" si="8"/>
        <v>0.58682443429888287</v>
      </c>
      <c r="AC29" s="86">
        <f t="shared" si="0"/>
        <v>0.58014274968007795</v>
      </c>
      <c r="AD29" s="86">
        <f t="shared" si="1"/>
        <v>0.52101446342809221</v>
      </c>
      <c r="AE29" s="86">
        <f t="shared" si="2"/>
        <v>0.47297765121494112</v>
      </c>
      <c r="AF29" s="204">
        <f t="shared" si="3"/>
        <v>0.38615103592160976</v>
      </c>
      <c r="AG29" s="204">
        <f t="shared" si="4"/>
        <v>0.34446339647229351</v>
      </c>
      <c r="AH29" s="86">
        <f t="shared" si="5"/>
        <v>0.32863900112429778</v>
      </c>
      <c r="AI29" s="86">
        <f t="shared" si="6"/>
        <v>0.38603253852184183</v>
      </c>
      <c r="AJ29" s="86">
        <f t="shared" si="7"/>
        <v>0.50271268251944945</v>
      </c>
      <c r="AK29" s="86">
        <f t="shared" si="7"/>
        <v>0.49505911688186943</v>
      </c>
      <c r="AL29" s="86">
        <f t="shared" si="7"/>
        <v>0.522860669907248</v>
      </c>
      <c r="AM29" s="86">
        <f t="shared" si="7"/>
        <v>0.60611834060019842</v>
      </c>
      <c r="AN29" s="86">
        <f t="shared" si="7"/>
        <v>0.66644805197208468</v>
      </c>
      <c r="AO29" s="86">
        <f t="shared" si="7"/>
        <v>0.75376086015793442</v>
      </c>
      <c r="AP29" s="86"/>
    </row>
    <row r="30" spans="1:42" ht="14.1" customHeight="1">
      <c r="A30" s="74" t="s">
        <v>49</v>
      </c>
      <c r="B30" s="30"/>
      <c r="C30" s="30"/>
      <c r="D30" s="30">
        <v>11.247938966251358</v>
      </c>
      <c r="E30" s="30">
        <v>10.632463940608512</v>
      </c>
      <c r="F30" s="30">
        <v>8.3194678577519969</v>
      </c>
      <c r="G30" s="30">
        <v>7.8460728163052842</v>
      </c>
      <c r="H30" s="30">
        <v>6.242997861511717</v>
      </c>
      <c r="I30" s="30">
        <v>6.2820646500622646</v>
      </c>
      <c r="J30" s="30">
        <v>6.479578949398201</v>
      </c>
      <c r="K30" s="30">
        <v>9.537234057580287</v>
      </c>
      <c r="L30" s="87">
        <v>10.51292677552779</v>
      </c>
      <c r="M30" s="178">
        <v>12.059629957789253</v>
      </c>
      <c r="N30" s="178">
        <v>9.5453956859573843</v>
      </c>
      <c r="O30" s="178">
        <v>4.4880230514443618</v>
      </c>
      <c r="P30" s="191">
        <v>4.797631632841882</v>
      </c>
      <c r="Q30" s="211">
        <v>4.2397912939937079</v>
      </c>
      <c r="R30" s="211">
        <v>3.4848487124514689</v>
      </c>
      <c r="S30" s="211">
        <v>3.5115742112624497</v>
      </c>
      <c r="T30" s="211">
        <v>4.1830979406432629</v>
      </c>
      <c r="U30" s="211">
        <v>9.989599728114646</v>
      </c>
      <c r="V30" s="211">
        <v>4.5010815759049372</v>
      </c>
      <c r="W30" s="211">
        <v>4.5244717947458479</v>
      </c>
      <c r="X30" s="211">
        <v>5.0449991830383105</v>
      </c>
      <c r="Y30" s="211">
        <v>4.3473470104358247</v>
      </c>
      <c r="Z30" s="167" t="s">
        <v>173</v>
      </c>
      <c r="AB30" s="83">
        <f t="shared" si="8"/>
        <v>1.5189222942738898</v>
      </c>
      <c r="AC30" s="83">
        <f t="shared" si="0"/>
        <v>1.8820011562727736</v>
      </c>
      <c r="AD30" s="83">
        <f t="shared" si="1"/>
        <v>1.7117468282433763</v>
      </c>
      <c r="AE30" s="83">
        <f t="shared" si="2"/>
        <v>1.8635917005884886</v>
      </c>
      <c r="AF30" s="203">
        <f t="shared" si="3"/>
        <v>2.1210963147901571</v>
      </c>
      <c r="AG30" s="203">
        <f t="shared" si="4"/>
        <v>2.3962153820823948</v>
      </c>
      <c r="AH30" s="83">
        <f t="shared" si="5"/>
        <v>2.616867314007215</v>
      </c>
      <c r="AI30" s="83">
        <f t="shared" si="6"/>
        <v>2.8385065491112003</v>
      </c>
      <c r="AJ30" s="83">
        <f t="shared" si="7"/>
        <v>3.0222250298115947</v>
      </c>
      <c r="AK30" s="83">
        <f t="shared" si="7"/>
        <v>3.0765089102757179</v>
      </c>
      <c r="AL30" s="83">
        <f t="shared" si="7"/>
        <v>2.6708846469480547</v>
      </c>
      <c r="AM30" s="83">
        <f t="shared" si="7"/>
        <v>1.7763784577200081</v>
      </c>
      <c r="AN30" s="83">
        <f t="shared" si="7"/>
        <v>1.0563150172529572</v>
      </c>
      <c r="AO30" s="83">
        <f t="shared" si="7"/>
        <v>1.061942058893298</v>
      </c>
      <c r="AP30" s="86"/>
    </row>
    <row r="31" spans="1:42" ht="14.1" customHeight="1">
      <c r="A31" s="75" t="s">
        <v>32</v>
      </c>
      <c r="B31" s="28"/>
      <c r="C31" s="28"/>
      <c r="D31" s="28">
        <v>8.2239437957261536</v>
      </c>
      <c r="E31" s="28">
        <v>8.1354189071888285</v>
      </c>
      <c r="F31" s="28">
        <v>8.9954582764828039</v>
      </c>
      <c r="G31" s="28">
        <v>8.7919828024371185</v>
      </c>
      <c r="H31" s="28">
        <v>8.3188872387048001</v>
      </c>
      <c r="I31" s="28">
        <v>7.4741531160346364</v>
      </c>
      <c r="J31" s="28">
        <v>7.9952533748517363</v>
      </c>
      <c r="K31" s="28">
        <v>7.6071064220611593</v>
      </c>
      <c r="L31" s="31">
        <v>6.168214830427182</v>
      </c>
      <c r="M31" s="137">
        <v>6.2363852437729514</v>
      </c>
      <c r="N31" s="137">
        <v>5.5320513163584</v>
      </c>
      <c r="O31" s="137">
        <v>5.6053542044067219</v>
      </c>
      <c r="P31" s="192">
        <v>4.9980326063447462</v>
      </c>
      <c r="Q31" s="212">
        <v>6.3151300728560846</v>
      </c>
      <c r="R31" s="212">
        <v>5.7704117081770541</v>
      </c>
      <c r="S31" s="212">
        <v>6.314000680235428</v>
      </c>
      <c r="T31" s="212">
        <v>5.384691875882555</v>
      </c>
      <c r="U31" s="212">
        <v>5.7203600098029606</v>
      </c>
      <c r="V31" s="212">
        <v>6.1060275504695634</v>
      </c>
      <c r="W31" s="212">
        <v>6.1872208211908193</v>
      </c>
      <c r="X31" s="212">
        <v>4.9789306390509287</v>
      </c>
      <c r="Y31" s="212">
        <v>4.7979877475557302</v>
      </c>
      <c r="Z31" s="168" t="s">
        <v>189</v>
      </c>
      <c r="AB31" s="86">
        <f t="shared" si="8"/>
        <v>0.63948843613690554</v>
      </c>
      <c r="AC31" s="86">
        <f t="shared" si="0"/>
        <v>0.73857239815580367</v>
      </c>
      <c r="AD31" s="86">
        <f t="shared" si="1"/>
        <v>0.93823202094693525</v>
      </c>
      <c r="AE31" s="86">
        <f t="shared" si="2"/>
        <v>1.1095866270499499</v>
      </c>
      <c r="AF31" s="204">
        <f t="shared" si="3"/>
        <v>1.1647344752779449</v>
      </c>
      <c r="AG31" s="204">
        <f t="shared" si="4"/>
        <v>0.97903455626499292</v>
      </c>
      <c r="AH31" s="86">
        <f t="shared" si="5"/>
        <v>0.7931770088720661</v>
      </c>
      <c r="AI31" s="86">
        <f t="shared" si="6"/>
        <v>0.64294287324156463</v>
      </c>
      <c r="AJ31" s="86">
        <f t="shared" si="7"/>
        <v>0.53502955381833284</v>
      </c>
      <c r="AK31" s="86">
        <f t="shared" si="7"/>
        <v>0.36317556159720243</v>
      </c>
      <c r="AL31" s="86">
        <f t="shared" si="7"/>
        <v>0.3557130880022884</v>
      </c>
      <c r="AM31" s="86">
        <f t="shared" si="7"/>
        <v>0.3498133572924324</v>
      </c>
      <c r="AN31" s="86">
        <f t="shared" si="7"/>
        <v>0.40054214974410368</v>
      </c>
      <c r="AO31" s="86">
        <f t="shared" si="7"/>
        <v>0.49389492315847755</v>
      </c>
      <c r="AP31" s="86"/>
    </row>
    <row r="32" spans="1:42" ht="14.1" customHeight="1">
      <c r="A32" s="74" t="s">
        <v>33</v>
      </c>
      <c r="B32" s="30"/>
      <c r="C32" s="30"/>
      <c r="D32" s="30">
        <v>14.000476627965908</v>
      </c>
      <c r="E32" s="30">
        <v>13.326354106310918</v>
      </c>
      <c r="F32" s="30">
        <v>12.935731512635648</v>
      </c>
      <c r="G32" s="30">
        <v>12.217030911292653</v>
      </c>
      <c r="H32" s="30">
        <v>12.225599894116455</v>
      </c>
      <c r="I32" s="30">
        <v>11.385687461959108</v>
      </c>
      <c r="J32" s="30">
        <v>11.294162879663878</v>
      </c>
      <c r="K32" s="30">
        <v>9.8100674129703229</v>
      </c>
      <c r="L32" s="87">
        <v>8.6287507223187436</v>
      </c>
      <c r="M32" s="178">
        <v>8.259851358099759</v>
      </c>
      <c r="N32" s="178">
        <v>8.4083766419441694</v>
      </c>
      <c r="O32" s="178">
        <v>8.2512229936946344</v>
      </c>
      <c r="P32" s="191">
        <v>7.7237579568910046</v>
      </c>
      <c r="Q32" s="211">
        <v>8.354811139682143</v>
      </c>
      <c r="R32" s="211">
        <v>8.8686689378311083</v>
      </c>
      <c r="S32" s="211">
        <v>8.6039867865711432</v>
      </c>
      <c r="T32" s="211">
        <v>8.4325907375230535</v>
      </c>
      <c r="U32" s="211">
        <v>8.3638145512825233</v>
      </c>
      <c r="V32" s="211">
        <v>8.6146978144300039</v>
      </c>
      <c r="W32" s="211">
        <v>8.8963750887275701</v>
      </c>
      <c r="X32" s="211">
        <v>8.6538436639715091</v>
      </c>
      <c r="Y32" s="211">
        <v>8.1592026006973093</v>
      </c>
      <c r="Z32" s="167" t="s">
        <v>175</v>
      </c>
      <c r="AB32" s="83">
        <f t="shared" si="8"/>
        <v>1.1982559934304526</v>
      </c>
      <c r="AC32" s="83">
        <f t="shared" si="0"/>
        <v>1.532667321730977</v>
      </c>
      <c r="AD32" s="83">
        <f t="shared" si="1"/>
        <v>1.6579198050383332</v>
      </c>
      <c r="AE32" s="83">
        <f t="shared" si="2"/>
        <v>1.6699943530640113</v>
      </c>
      <c r="AF32" s="203">
        <f t="shared" si="3"/>
        <v>1.5681355707703604</v>
      </c>
      <c r="AG32" s="203">
        <f t="shared" si="4"/>
        <v>1.3957204528347353</v>
      </c>
      <c r="AH32" s="83">
        <f t="shared" si="5"/>
        <v>1.0388621006153695</v>
      </c>
      <c r="AI32" s="83">
        <f t="shared" si="6"/>
        <v>0.70236043631304723</v>
      </c>
      <c r="AJ32" s="83">
        <f t="shared" si="7"/>
        <v>0.35492799693617699</v>
      </c>
      <c r="AK32" s="83">
        <f t="shared" si="7"/>
        <v>0.1988915826538154</v>
      </c>
      <c r="AL32" s="83">
        <f t="shared" si="7"/>
        <v>0.19748629186494143</v>
      </c>
      <c r="AM32" s="83">
        <f t="shared" si="7"/>
        <v>0.23528151362577673</v>
      </c>
      <c r="AN32" s="83">
        <f t="shared" si="7"/>
        <v>0.25113749124579759</v>
      </c>
      <c r="AO32" s="83">
        <f t="shared" si="7"/>
        <v>0.26033953054553011</v>
      </c>
      <c r="AP32" s="86"/>
    </row>
    <row r="33" spans="1:42" ht="14.1" customHeight="1">
      <c r="A33" s="75" t="s">
        <v>50</v>
      </c>
      <c r="B33" s="28"/>
      <c r="C33" s="28"/>
      <c r="D33" s="28">
        <v>7.9986141971772478</v>
      </c>
      <c r="E33" s="28">
        <v>10.1520552656053</v>
      </c>
      <c r="F33" s="28">
        <v>9.5507624432228688</v>
      </c>
      <c r="G33" s="28">
        <v>9.2260078897526352</v>
      </c>
      <c r="H33" s="28">
        <v>7.8074778352999292</v>
      </c>
      <c r="I33" s="28">
        <v>7.5891636777928939</v>
      </c>
      <c r="J33" s="28">
        <v>7.3123662963477924</v>
      </c>
      <c r="K33" s="28">
        <v>8.2868155083985968</v>
      </c>
      <c r="L33" s="31">
        <v>8.0597590361244826</v>
      </c>
      <c r="M33" s="137">
        <v>8.2752619701052321</v>
      </c>
      <c r="N33" s="137">
        <v>8.2114405562347468</v>
      </c>
      <c r="O33" s="137">
        <v>7.8785457293312415</v>
      </c>
      <c r="P33" s="192">
        <v>7.891841302494754</v>
      </c>
      <c r="Q33" s="212">
        <v>8.1565586951830067</v>
      </c>
      <c r="R33" s="212">
        <v>7.8598731749247568</v>
      </c>
      <c r="S33" s="212">
        <v>4.7376690176255165</v>
      </c>
      <c r="T33" s="212">
        <v>4.7460980631100265</v>
      </c>
      <c r="U33" s="212">
        <v>4.6210938461375459</v>
      </c>
      <c r="V33" s="212">
        <v>4.6871978170516844</v>
      </c>
      <c r="W33" s="212">
        <v>5.2682868015426196</v>
      </c>
      <c r="X33" s="212">
        <v>5.5172023474841216</v>
      </c>
      <c r="Y33" s="212">
        <v>5.2703533126636275</v>
      </c>
      <c r="Z33" s="168" t="s">
        <v>176</v>
      </c>
      <c r="AB33" s="86">
        <f t="shared" si="8"/>
        <v>0.85866815409415431</v>
      </c>
      <c r="AC33" s="86">
        <f t="shared" si="0"/>
        <v>0.7302680725265428</v>
      </c>
      <c r="AD33" s="86">
        <f t="shared" si="1"/>
        <v>0.71749849098309237</v>
      </c>
      <c r="AE33" s="86">
        <f t="shared" si="2"/>
        <v>0.49196148688703278</v>
      </c>
      <c r="AF33" s="204">
        <f t="shared" si="3"/>
        <v>0.35798901193490823</v>
      </c>
      <c r="AG33" s="204">
        <f t="shared" si="4"/>
        <v>0.2510440924779454</v>
      </c>
      <c r="AH33" s="86">
        <f t="shared" si="5"/>
        <v>0.24580455851546262</v>
      </c>
      <c r="AI33" s="86">
        <f t="shared" si="6"/>
        <v>0.65679818867614315</v>
      </c>
      <c r="AJ33" s="86">
        <f t="shared" si="7"/>
        <v>1.0674011059941855</v>
      </c>
      <c r="AK33" s="86">
        <f t="shared" si="7"/>
        <v>1.4053162981016605</v>
      </c>
      <c r="AL33" s="86">
        <f t="shared" si="7"/>
        <v>1.6068346649909262</v>
      </c>
      <c r="AM33" s="86">
        <f t="shared" si="7"/>
        <v>1.5937913912701114</v>
      </c>
      <c r="AN33" s="86">
        <f t="shared" si="7"/>
        <v>1.44821443679593</v>
      </c>
      <c r="AO33" s="86">
        <f t="shared" si="7"/>
        <v>1.2562841718274447</v>
      </c>
      <c r="AP33" s="86"/>
    </row>
    <row r="34" spans="1:42" ht="14.1" customHeight="1">
      <c r="A34" s="74" t="s">
        <v>57</v>
      </c>
      <c r="B34" s="30"/>
      <c r="C34" s="30"/>
      <c r="D34" s="30">
        <v>12.641005036450562</v>
      </c>
      <c r="E34" s="30">
        <v>12.308055313267054</v>
      </c>
      <c r="F34" s="30">
        <v>6.7908459663052714</v>
      </c>
      <c r="G34" s="30">
        <v>8.4614765199241546</v>
      </c>
      <c r="H34" s="30">
        <v>9.1508847548984544</v>
      </c>
      <c r="I34" s="30">
        <v>11.371974152540758</v>
      </c>
      <c r="J34" s="30">
        <v>10.46436506753531</v>
      </c>
      <c r="K34" s="30">
        <v>6.2269600553428175</v>
      </c>
      <c r="L34" s="87">
        <v>7.7921313843406743</v>
      </c>
      <c r="M34" s="178">
        <v>7.4582304346344124</v>
      </c>
      <c r="N34" s="178">
        <v>7.2318207845165752</v>
      </c>
      <c r="O34" s="178">
        <v>7.3212753690741312</v>
      </c>
      <c r="P34" s="191">
        <v>7.7171864824737879</v>
      </c>
      <c r="Q34" s="211">
        <v>9.3973653542558875</v>
      </c>
      <c r="R34" s="211">
        <v>12.058647976223348</v>
      </c>
      <c r="S34" s="211">
        <v>14.609884402560851</v>
      </c>
      <c r="T34" s="211">
        <v>14.020289843534483</v>
      </c>
      <c r="U34" s="211">
        <v>13.558301016311654</v>
      </c>
      <c r="V34" s="211">
        <v>13.760691463486607</v>
      </c>
      <c r="W34" s="211">
        <v>14.725577184373364</v>
      </c>
      <c r="X34" s="211">
        <v>15.330335615117377</v>
      </c>
      <c r="Y34" s="211">
        <v>13.528629369301498</v>
      </c>
      <c r="Z34" s="167" t="s">
        <v>177</v>
      </c>
      <c r="AB34" s="83">
        <f t="shared" si="8"/>
        <v>1.7529831702910825</v>
      </c>
      <c r="AC34" s="83">
        <f t="shared" si="0"/>
        <v>1.9438056191395794</v>
      </c>
      <c r="AD34" s="83">
        <f t="shared" si="1"/>
        <v>1.678516302983877</v>
      </c>
      <c r="AE34" s="83">
        <f t="shared" si="2"/>
        <v>1.3081429398507305</v>
      </c>
      <c r="AF34" s="203">
        <f t="shared" si="3"/>
        <v>1.2340356985572494</v>
      </c>
      <c r="AG34" s="203">
        <f t="shared" si="4"/>
        <v>1.3463423586770573</v>
      </c>
      <c r="AH34" s="83">
        <f t="shared" si="5"/>
        <v>1.6952739452360439</v>
      </c>
      <c r="AI34" s="83">
        <f t="shared" si="6"/>
        <v>2.0838231752384555</v>
      </c>
      <c r="AJ34" s="83">
        <f t="shared" si="7"/>
        <v>2.5105341483583565</v>
      </c>
      <c r="AK34" s="83">
        <f t="shared" si="7"/>
        <v>2.7562140038920031</v>
      </c>
      <c r="AL34" s="83">
        <f t="shared" si="7"/>
        <v>2.8881936277162148</v>
      </c>
      <c r="AM34" s="83">
        <f t="shared" si="7"/>
        <v>2.8185535920807787</v>
      </c>
      <c r="AN34" s="83">
        <f t="shared" si="7"/>
        <v>2.5010693401874891</v>
      </c>
      <c r="AO34" s="83">
        <f t="shared" si="7"/>
        <v>1.8877745598677271</v>
      </c>
      <c r="AP34" s="86"/>
    </row>
    <row r="35" spans="1:42" ht="14.1" customHeight="1">
      <c r="A35" s="75" t="s">
        <v>34</v>
      </c>
      <c r="B35" s="28"/>
      <c r="C35" s="28"/>
      <c r="D35" s="28">
        <v>13.961029481159976</v>
      </c>
      <c r="E35" s="28">
        <v>14.926928965555565</v>
      </c>
      <c r="F35" s="28">
        <v>15.579629701633541</v>
      </c>
      <c r="G35" s="28">
        <v>15.926212816032232</v>
      </c>
      <c r="H35" s="28">
        <v>15.710164359193367</v>
      </c>
      <c r="I35" s="28">
        <v>14.140882671753891</v>
      </c>
      <c r="J35" s="28">
        <v>13.272880507551848</v>
      </c>
      <c r="K35" s="28">
        <v>12.71807302328429</v>
      </c>
      <c r="L35" s="31">
        <v>10.255672032575283</v>
      </c>
      <c r="M35" s="137">
        <v>11.246485396923049</v>
      </c>
      <c r="N35" s="137">
        <v>10.874091728576614</v>
      </c>
      <c r="O35" s="137">
        <v>11.106116073322562</v>
      </c>
      <c r="P35" s="192">
        <v>11.735451881832489</v>
      </c>
      <c r="Q35" s="212">
        <v>11.126962579375402</v>
      </c>
      <c r="R35" s="212">
        <v>11.035722605430804</v>
      </c>
      <c r="S35" s="212">
        <v>10.694199916217327</v>
      </c>
      <c r="T35" s="212">
        <v>10.554116525149285</v>
      </c>
      <c r="U35" s="212">
        <v>10.676826841869689</v>
      </c>
      <c r="V35" s="212">
        <v>10.309725332321175</v>
      </c>
      <c r="W35" s="212">
        <v>9.8347154591721662</v>
      </c>
      <c r="X35" s="212">
        <v>8.9396297818477208</v>
      </c>
      <c r="Y35" s="212">
        <v>8.7762835631462845</v>
      </c>
      <c r="Z35" s="168" t="s">
        <v>190</v>
      </c>
      <c r="AB35" s="86">
        <f t="shared" si="8"/>
        <v>1.4880727414202717</v>
      </c>
      <c r="AC35" s="86">
        <f t="shared" si="0"/>
        <v>1.5204145243861493</v>
      </c>
      <c r="AD35" s="86">
        <f t="shared" si="1"/>
        <v>1.7916615825257509</v>
      </c>
      <c r="AE35" s="86">
        <f t="shared" si="2"/>
        <v>1.842933180148308</v>
      </c>
      <c r="AF35" s="204">
        <f t="shared" si="3"/>
        <v>1.655039626458563</v>
      </c>
      <c r="AG35" s="204">
        <f t="shared" si="4"/>
        <v>1.3934576920055757</v>
      </c>
      <c r="AH35" s="86">
        <f t="shared" si="5"/>
        <v>0.97562693048043214</v>
      </c>
      <c r="AI35" s="86">
        <f t="shared" si="6"/>
        <v>0.70134173782834552</v>
      </c>
      <c r="AJ35" s="86">
        <f t="shared" si="7"/>
        <v>0.45918855464673969</v>
      </c>
      <c r="AK35" s="86">
        <f t="shared" si="7"/>
        <v>0.31958314924961079</v>
      </c>
      <c r="AL35" s="86">
        <f t="shared" si="7"/>
        <v>0.31417781927502164</v>
      </c>
      <c r="AM35" s="86">
        <f t="shared" si="7"/>
        <v>0.38087607938082291</v>
      </c>
      <c r="AN35" s="86">
        <f t="shared" si="7"/>
        <v>0.55343994002501995</v>
      </c>
      <c r="AO35" s="86">
        <f t="shared" si="7"/>
        <v>0.72261993161151794</v>
      </c>
      <c r="AP35" s="86"/>
    </row>
    <row r="36" spans="1:42" ht="14.1" customHeight="1">
      <c r="A36" s="74" t="s">
        <v>167</v>
      </c>
      <c r="B36" s="30"/>
      <c r="C36" s="30"/>
      <c r="D36" s="30">
        <v>3.6607158979623224</v>
      </c>
      <c r="E36" s="30">
        <v>5.5603580545841442</v>
      </c>
      <c r="F36" s="30">
        <v>6.929849746407772</v>
      </c>
      <c r="G36" s="30">
        <v>7.8437604643677314</v>
      </c>
      <c r="H36" s="30">
        <v>8.9718258883831474</v>
      </c>
      <c r="I36" s="30">
        <v>7.8709259919755636</v>
      </c>
      <c r="J36" s="30">
        <v>9.0081539201070875</v>
      </c>
      <c r="K36" s="30">
        <v>11.231630849221473</v>
      </c>
      <c r="L36" s="87">
        <v>7.725677038992071</v>
      </c>
      <c r="M36" s="178">
        <v>10.56667130374665</v>
      </c>
      <c r="N36" s="178">
        <v>8.5092739286448555</v>
      </c>
      <c r="O36" s="178">
        <v>9.7837594189063548</v>
      </c>
      <c r="P36" s="191">
        <v>10.997222969563461</v>
      </c>
      <c r="Q36" s="211">
        <v>9.994888185595773</v>
      </c>
      <c r="R36" s="211">
        <v>10.371535161743836</v>
      </c>
      <c r="S36" s="211">
        <v>9.4239491779302149</v>
      </c>
      <c r="T36" s="211">
        <v>8.9102788744607651</v>
      </c>
      <c r="U36" s="211">
        <v>7.9629912578017219</v>
      </c>
      <c r="V36" s="211">
        <v>7.7604557311083875</v>
      </c>
      <c r="W36" s="211">
        <v>10.051009771700356</v>
      </c>
      <c r="X36" s="211">
        <v>9.7224398040779825</v>
      </c>
      <c r="Y36" s="211">
        <v>8.4225648059574088</v>
      </c>
      <c r="Z36" s="167" t="s">
        <v>179</v>
      </c>
      <c r="AB36" s="83">
        <f t="shared" si="8"/>
        <v>1.1958231062367717</v>
      </c>
      <c r="AC36" s="83">
        <f t="shared" si="0"/>
        <v>1.6060908598318342</v>
      </c>
      <c r="AD36" s="83">
        <f t="shared" si="1"/>
        <v>1.2356984593775933</v>
      </c>
      <c r="AE36" s="83">
        <f t="shared" si="2"/>
        <v>1.068255420997672</v>
      </c>
      <c r="AF36" s="203">
        <f t="shared" si="3"/>
        <v>1.1151447663749163</v>
      </c>
      <c r="AG36" s="203">
        <f t="shared" si="4"/>
        <v>1.0488315958930987</v>
      </c>
      <c r="AH36" s="83">
        <f t="shared" si="5"/>
        <v>1.0619729255358545</v>
      </c>
      <c r="AI36" s="83">
        <f t="shared" si="6"/>
        <v>0.87561014322129649</v>
      </c>
      <c r="AJ36" s="83">
        <f t="shared" si="7"/>
        <v>0.88735514869885501</v>
      </c>
      <c r="AK36" s="83">
        <f t="shared" si="7"/>
        <v>0.91819067617264472</v>
      </c>
      <c r="AL36" s="83">
        <f t="shared" si="7"/>
        <v>0.91471280696101298</v>
      </c>
      <c r="AM36" s="83">
        <f t="shared" si="7"/>
        <v>0.87262919979331244</v>
      </c>
      <c r="AN36" s="83">
        <f t="shared" si="7"/>
        <v>0.78674741997089026</v>
      </c>
      <c r="AO36" s="83">
        <f t="shared" si="7"/>
        <v>0.87812872532953568</v>
      </c>
      <c r="AP36" s="86"/>
    </row>
    <row r="37" spans="1:42" ht="14.1" customHeight="1">
      <c r="A37" s="75" t="s">
        <v>35</v>
      </c>
      <c r="B37" s="28"/>
      <c r="C37" s="28"/>
      <c r="D37" s="28">
        <v>4.9568309269285056</v>
      </c>
      <c r="E37" s="28">
        <v>4.9076160207426289</v>
      </c>
      <c r="F37" s="28">
        <v>3.2566972876110225</v>
      </c>
      <c r="G37" s="28">
        <v>2.9074756234582062</v>
      </c>
      <c r="H37" s="28">
        <v>2.1492186464953926</v>
      </c>
      <c r="I37" s="28">
        <v>1.542256056955998</v>
      </c>
      <c r="J37" s="28">
        <v>0.8955716914211922</v>
      </c>
      <c r="K37" s="28">
        <v>0.45219198184043086</v>
      </c>
      <c r="L37" s="31">
        <v>9.9750546269039883E-2</v>
      </c>
      <c r="M37" s="137">
        <v>0.33073336483025251</v>
      </c>
      <c r="N37" s="137">
        <v>0.3408630151083043</v>
      </c>
      <c r="O37" s="137">
        <v>0.43808624784230904</v>
      </c>
      <c r="P37" s="192">
        <v>0.91825216811055177</v>
      </c>
      <c r="Q37" s="212">
        <v>0.76651846434558768</v>
      </c>
      <c r="R37" s="212">
        <v>-7.3328869433759145E-2</v>
      </c>
      <c r="S37" s="212">
        <v>-0.47830947449920141</v>
      </c>
      <c r="T37" s="212">
        <v>-0.28782352867440614</v>
      </c>
      <c r="U37" s="212">
        <v>-0.24131233633928637</v>
      </c>
      <c r="V37" s="212">
        <v>6.2256726646166722</v>
      </c>
      <c r="W37" s="212">
        <v>6.0778692784501711</v>
      </c>
      <c r="X37" s="212">
        <v>6.3190596037525806</v>
      </c>
      <c r="Y37" s="212">
        <v>6.1425125591965193</v>
      </c>
      <c r="Z37" s="168" t="s">
        <v>180</v>
      </c>
      <c r="AB37" s="86">
        <f t="shared" si="8"/>
        <v>1.2789046627275737</v>
      </c>
      <c r="AC37" s="86">
        <f t="shared" si="0"/>
        <v>1.4858566000238591</v>
      </c>
      <c r="AD37" s="86">
        <f t="shared" si="1"/>
        <v>1.2936115768828524</v>
      </c>
      <c r="AE37" s="86">
        <f t="shared" si="2"/>
        <v>0.97810196595755206</v>
      </c>
      <c r="AF37" s="204">
        <f t="shared" si="3"/>
        <v>0.71532610484201864</v>
      </c>
      <c r="AG37" s="204">
        <f t="shared" si="4"/>
        <v>0.46638433793910217</v>
      </c>
      <c r="AH37" s="86">
        <f t="shared" si="5"/>
        <v>0.36764810278347337</v>
      </c>
      <c r="AI37" s="86">
        <f t="shared" si="6"/>
        <v>0.32509119712854351</v>
      </c>
      <c r="AJ37" s="86">
        <f t="shared" si="7"/>
        <v>0.34849697852679407</v>
      </c>
      <c r="AK37" s="86">
        <f t="shared" si="7"/>
        <v>0.37754769229146184</v>
      </c>
      <c r="AL37" s="86">
        <f t="shared" si="7"/>
        <v>1.1112108979091637</v>
      </c>
      <c r="AM37" s="86">
        <f t="shared" si="7"/>
        <v>1.9132488834322909</v>
      </c>
      <c r="AN37" s="86">
        <f t="shared" si="7"/>
        <v>2.5446392562736113</v>
      </c>
      <c r="AO37" s="86">
        <f t="shared" si="7"/>
        <v>2.9234939788411545</v>
      </c>
      <c r="AP37" s="86"/>
    </row>
    <row r="38" spans="1:42" ht="14.1" customHeight="1">
      <c r="A38" s="74" t="s">
        <v>36</v>
      </c>
      <c r="B38" s="30"/>
      <c r="C38" s="30"/>
      <c r="D38" s="30">
        <v>9.1950472498737046</v>
      </c>
      <c r="E38" s="30">
        <v>9.1386608239044786</v>
      </c>
      <c r="F38" s="30">
        <v>9.2966184705463473</v>
      </c>
      <c r="G38" s="30">
        <v>9.3450593896234846</v>
      </c>
      <c r="H38" s="30">
        <v>11.3674485014723</v>
      </c>
      <c r="I38" s="30">
        <v>14.285104904674558</v>
      </c>
      <c r="J38" s="30">
        <v>9.9655917695838916</v>
      </c>
      <c r="K38" s="30">
        <v>10.867385307311441</v>
      </c>
      <c r="L38" s="87">
        <v>9.143580096834576</v>
      </c>
      <c r="M38" s="178">
        <v>8.249348471288485</v>
      </c>
      <c r="N38" s="178">
        <v>7.3011537948079255</v>
      </c>
      <c r="O38" s="178">
        <v>5.8815884252533595</v>
      </c>
      <c r="P38" s="191">
        <v>5.1229214903134004</v>
      </c>
      <c r="Q38" s="211">
        <v>5.4606409935587221</v>
      </c>
      <c r="R38" s="211">
        <v>8.325206087562</v>
      </c>
      <c r="S38" s="211">
        <v>8.034619101240752</v>
      </c>
      <c r="T38" s="211">
        <v>9.2357866533067501</v>
      </c>
      <c r="U38" s="211">
        <v>9.1748789083247662</v>
      </c>
      <c r="V38" s="211">
        <v>7.916010024334855</v>
      </c>
      <c r="W38" s="211">
        <v>9.749068260945041</v>
      </c>
      <c r="X38" s="211">
        <v>9.5412328830067725</v>
      </c>
      <c r="Y38" s="211">
        <v>7.0398613720644461</v>
      </c>
      <c r="Z38" s="167" t="s">
        <v>181</v>
      </c>
      <c r="AB38" s="83">
        <f t="shared" si="8"/>
        <v>1.3103488098691611</v>
      </c>
      <c r="AC38" s="83">
        <f t="shared" si="0"/>
        <v>1.2527570435848641</v>
      </c>
      <c r="AD38" s="83">
        <f t="shared" si="1"/>
        <v>1.3803099742046392</v>
      </c>
      <c r="AE38" s="83">
        <f t="shared" si="2"/>
        <v>1.6408757660967286</v>
      </c>
      <c r="AF38" s="203">
        <f t="shared" si="3"/>
        <v>2.0131997594167927</v>
      </c>
      <c r="AG38" s="203">
        <f t="shared" si="4"/>
        <v>2.3613457404654872</v>
      </c>
      <c r="AH38" s="83">
        <f t="shared" si="5"/>
        <v>2.0841307083858247</v>
      </c>
      <c r="AI38" s="83">
        <f t="shared" si="6"/>
        <v>1.5149019022336829</v>
      </c>
      <c r="AJ38" s="83">
        <f t="shared" si="7"/>
        <v>1.4565174929315117</v>
      </c>
      <c r="AK38" s="83">
        <f t="shared" si="7"/>
        <v>1.3211169810125776</v>
      </c>
      <c r="AL38" s="83">
        <f t="shared" si="7"/>
        <v>1.2229113752125997</v>
      </c>
      <c r="AM38" s="83">
        <f t="shared" si="7"/>
        <v>1.3428889583851245</v>
      </c>
      <c r="AN38" s="83">
        <f t="shared" si="7"/>
        <v>1.4134869878456886</v>
      </c>
      <c r="AO38" s="83">
        <f t="shared" si="7"/>
        <v>1.2601312859183156</v>
      </c>
      <c r="AP38" s="86"/>
    </row>
    <row r="39" spans="1:42" ht="14.1" customHeight="1">
      <c r="A39" s="75" t="s">
        <v>37</v>
      </c>
      <c r="B39" s="28"/>
      <c r="C39" s="28"/>
      <c r="D39" s="28">
        <v>9.3257019965068118</v>
      </c>
      <c r="E39" s="28">
        <v>7.5095697337691085</v>
      </c>
      <c r="F39" s="28">
        <v>6.7268926705159577</v>
      </c>
      <c r="G39" s="28">
        <v>8.2826340515072125</v>
      </c>
      <c r="H39" s="28">
        <v>8.9588447162201401</v>
      </c>
      <c r="I39" s="28">
        <v>10.843126419164719</v>
      </c>
      <c r="J39" s="28">
        <v>7.5350368574137114</v>
      </c>
      <c r="K39" s="28">
        <v>7.1640304237598613</v>
      </c>
      <c r="L39" s="31">
        <v>6.9364899816429206</v>
      </c>
      <c r="M39" s="137">
        <v>8.0740335196437414</v>
      </c>
      <c r="N39" s="137">
        <v>8.1743762867944909</v>
      </c>
      <c r="O39" s="137">
        <v>7.0909658424083952</v>
      </c>
      <c r="P39" s="192">
        <v>6.5996009619564147</v>
      </c>
      <c r="Q39" s="212">
        <v>6.1364277467331236</v>
      </c>
      <c r="R39" s="212">
        <v>5.6495576338566122</v>
      </c>
      <c r="S39" s="212">
        <v>4.9232331355442387</v>
      </c>
      <c r="T39" s="212">
        <v>4.8934721645010049</v>
      </c>
      <c r="U39" s="212">
        <v>4.9188723084394494</v>
      </c>
      <c r="V39" s="212">
        <v>5.7364152671445563</v>
      </c>
      <c r="W39" s="212">
        <v>5.4001084439282749</v>
      </c>
      <c r="X39" s="212">
        <v>4.6275306733610773</v>
      </c>
      <c r="Y39" s="212">
        <v>4.1479130768195143</v>
      </c>
      <c r="Z39" s="168" t="s">
        <v>182</v>
      </c>
      <c r="AB39" s="86">
        <f t="shared" si="8"/>
        <v>1.0252177166611152</v>
      </c>
      <c r="AC39" s="86">
        <f t="shared" si="0"/>
        <v>0.97355260706824187</v>
      </c>
      <c r="AD39" s="86">
        <f t="shared" si="1"/>
        <v>0.84609953262287441</v>
      </c>
      <c r="AE39" s="86">
        <f t="shared" si="2"/>
        <v>0.88795992175894578</v>
      </c>
      <c r="AF39" s="204">
        <f t="shared" si="3"/>
        <v>0.90068909261490016</v>
      </c>
      <c r="AG39" s="204">
        <f t="shared" si="4"/>
        <v>1.0090415679056168</v>
      </c>
      <c r="AH39" s="86">
        <f t="shared" si="5"/>
        <v>0.98902296273341306</v>
      </c>
      <c r="AI39" s="86">
        <f t="shared" si="6"/>
        <v>0.80093629556220303</v>
      </c>
      <c r="AJ39" s="86">
        <f t="shared" si="7"/>
        <v>0.93083687962026862</v>
      </c>
      <c r="AK39" s="86">
        <f t="shared" si="7"/>
        <v>1.0353903603371535</v>
      </c>
      <c r="AL39" s="86">
        <f t="shared" si="7"/>
        <v>1.0120389327988462</v>
      </c>
      <c r="AM39" s="86">
        <f t="shared" si="7"/>
        <v>0.83843178427395981</v>
      </c>
      <c r="AN39" s="86">
        <f t="shared" si="7"/>
        <v>0.64497507263250564</v>
      </c>
      <c r="AO39" s="86">
        <f t="shared" si="7"/>
        <v>0.60110886949536968</v>
      </c>
      <c r="AP39" s="86"/>
    </row>
    <row r="40" spans="1:42" ht="14.1" customHeight="1">
      <c r="A40" s="74" t="s">
        <v>38</v>
      </c>
      <c r="B40" s="30"/>
      <c r="C40" s="30"/>
      <c r="D40" s="30">
        <v>12.878880754737459</v>
      </c>
      <c r="E40" s="30">
        <v>12.606212779620558</v>
      </c>
      <c r="F40" s="30">
        <v>12.349816202839136</v>
      </c>
      <c r="G40" s="30">
        <v>11.774614805558361</v>
      </c>
      <c r="H40" s="30">
        <v>11.015328371276729</v>
      </c>
      <c r="I40" s="30">
        <v>10.621727063969589</v>
      </c>
      <c r="J40" s="30">
        <v>10.186607729502448</v>
      </c>
      <c r="K40" s="30">
        <v>8.6655749985805102</v>
      </c>
      <c r="L40" s="87">
        <v>8.5596150460297444</v>
      </c>
      <c r="M40" s="178">
        <v>9.0819403272052313</v>
      </c>
      <c r="N40" s="178">
        <v>9.0549815997811649</v>
      </c>
      <c r="O40" s="178">
        <v>9.3108127491416113</v>
      </c>
      <c r="P40" s="191">
        <v>10.156342013631384</v>
      </c>
      <c r="Q40" s="211">
        <v>10.504180325298517</v>
      </c>
      <c r="R40" s="211">
        <v>10.509561444151094</v>
      </c>
      <c r="S40" s="211">
        <v>11.588988205727583</v>
      </c>
      <c r="T40" s="211">
        <v>10.936565089619503</v>
      </c>
      <c r="U40" s="211">
        <v>10.684020386979171</v>
      </c>
      <c r="V40" s="211">
        <v>11.027663152842358</v>
      </c>
      <c r="W40" s="211">
        <v>11.473050262204405</v>
      </c>
      <c r="X40" s="211">
        <v>9.5009779013973219</v>
      </c>
      <c r="Y40" s="211">
        <v>9.6564510493736986</v>
      </c>
      <c r="Z40" s="167" t="s">
        <v>183</v>
      </c>
      <c r="AB40" s="83">
        <f t="shared" si="8"/>
        <v>1.2140559151515615</v>
      </c>
      <c r="AC40" s="83">
        <f t="shared" si="0"/>
        <v>1.3509387748744719</v>
      </c>
      <c r="AD40" s="83">
        <f t="shared" si="1"/>
        <v>1.2818979522165272</v>
      </c>
      <c r="AE40" s="83">
        <f t="shared" si="2"/>
        <v>1.1275169452408</v>
      </c>
      <c r="AF40" s="203">
        <f t="shared" si="3"/>
        <v>0.9081695263200249</v>
      </c>
      <c r="AG40" s="203">
        <f t="shared" si="4"/>
        <v>0.78112607829404046</v>
      </c>
      <c r="AH40" s="83">
        <f t="shared" si="5"/>
        <v>0.73054938558147708</v>
      </c>
      <c r="AI40" s="83">
        <f t="shared" si="6"/>
        <v>0.82727549975727643</v>
      </c>
      <c r="AJ40" s="83">
        <f t="shared" si="7"/>
        <v>0.90227123576898194</v>
      </c>
      <c r="AK40" s="83">
        <f t="shared" si="7"/>
        <v>0.82949063057364969</v>
      </c>
      <c r="AL40" s="83">
        <f t="shared" si="7"/>
        <v>0.707589085598331</v>
      </c>
      <c r="AM40" s="83">
        <f t="shared" si="7"/>
        <v>0.61744089653692469</v>
      </c>
      <c r="AN40" s="83">
        <f t="shared" si="7"/>
        <v>0.57284126637530908</v>
      </c>
      <c r="AO40" s="83">
        <f t="shared" si="7"/>
        <v>0.53827743635210035</v>
      </c>
      <c r="AP40" s="86"/>
    </row>
    <row r="41" spans="1:42" ht="14.1" customHeight="1">
      <c r="A41" s="75" t="s">
        <v>66</v>
      </c>
      <c r="B41" s="28"/>
      <c r="C41" s="28"/>
      <c r="D41" s="28">
        <v>11.062050848241308</v>
      </c>
      <c r="E41" s="28">
        <v>11.445151169216111</v>
      </c>
      <c r="F41" s="28">
        <v>11.124954112665039</v>
      </c>
      <c r="G41" s="28">
        <v>10.831469571999914</v>
      </c>
      <c r="H41" s="28">
        <v>10.498327891374478</v>
      </c>
      <c r="I41" s="28">
        <v>10.023771391494519</v>
      </c>
      <c r="J41" s="28">
        <v>9.3502220153456967</v>
      </c>
      <c r="K41" s="28">
        <v>9.2598957209658099</v>
      </c>
      <c r="L41" s="31">
        <v>9.1327683169271623</v>
      </c>
      <c r="M41" s="137">
        <v>8.9010625320899752</v>
      </c>
      <c r="N41" s="137">
        <v>9.1562097978244861</v>
      </c>
      <c r="O41" s="137">
        <v>10.21388784123368</v>
      </c>
      <c r="P41" s="192">
        <v>10.36822026680974</v>
      </c>
      <c r="Q41" s="212">
        <v>9.3711738416598642</v>
      </c>
      <c r="R41" s="212">
        <v>9.0880407786348698</v>
      </c>
      <c r="S41" s="212">
        <v>9.0408985808446278</v>
      </c>
      <c r="T41" s="212">
        <v>8.9060467630998748</v>
      </c>
      <c r="U41" s="212">
        <v>9.6837602192709848</v>
      </c>
      <c r="V41" s="212">
        <v>8.7187956207624584</v>
      </c>
      <c r="W41" s="212">
        <v>8.3285470302254865</v>
      </c>
      <c r="X41" s="212">
        <v>8.8677605012131302</v>
      </c>
      <c r="Y41" s="212">
        <v>8.2566525083789397</v>
      </c>
      <c r="Z41" s="168" t="s">
        <v>184</v>
      </c>
      <c r="AB41" s="86">
        <f t="shared" si="8"/>
        <v>0.76665566256529427</v>
      </c>
      <c r="AC41" s="86">
        <f t="shared" si="0"/>
        <v>0.82942336166736863</v>
      </c>
      <c r="AD41" s="86">
        <f t="shared" si="1"/>
        <v>0.81235157535969305</v>
      </c>
      <c r="AE41" s="86">
        <f t="shared" si="2"/>
        <v>0.6892252425614499</v>
      </c>
      <c r="AF41" s="204">
        <f t="shared" si="3"/>
        <v>0.61355185797592005</v>
      </c>
      <c r="AG41" s="204">
        <f t="shared" si="4"/>
        <v>0.51879830892445045</v>
      </c>
      <c r="AH41" s="86">
        <f t="shared" si="5"/>
        <v>0.42926074972843953</v>
      </c>
      <c r="AI41" s="86">
        <f t="shared" si="6"/>
        <v>0.36112643391524646</v>
      </c>
      <c r="AJ41" s="86">
        <f t="shared" si="7"/>
        <v>0.38436412353525179</v>
      </c>
      <c r="AK41" s="86">
        <f t="shared" si="7"/>
        <v>0.42144952915916428</v>
      </c>
      <c r="AL41" s="86">
        <f t="shared" si="7"/>
        <v>0.45156073441640904</v>
      </c>
      <c r="AM41" s="86">
        <f t="shared" si="7"/>
        <v>0.49736197456556785</v>
      </c>
      <c r="AN41" s="86">
        <f t="shared" si="7"/>
        <v>0.5204379182944765</v>
      </c>
      <c r="AO41" s="86">
        <f t="shared" si="7"/>
        <v>0.45184733240309338</v>
      </c>
      <c r="AP41" s="86"/>
    </row>
    <row r="42" spans="1:42" ht="14.1" customHeight="1">
      <c r="A42" s="74" t="s">
        <v>51</v>
      </c>
      <c r="B42" s="30"/>
      <c r="C42" s="30"/>
      <c r="D42" s="30">
        <v>4.4684709536936635</v>
      </c>
      <c r="E42" s="30">
        <v>6.8470477934760163</v>
      </c>
      <c r="F42" s="30">
        <v>6.5089411424883572</v>
      </c>
      <c r="G42" s="30">
        <v>6.417309174962031</v>
      </c>
      <c r="H42" s="30">
        <v>5.588869830289342</v>
      </c>
      <c r="I42" s="30">
        <v>6.7952564508002622</v>
      </c>
      <c r="J42" s="30">
        <v>5.3181392146301043</v>
      </c>
      <c r="K42" s="30">
        <v>6.0240916868516212</v>
      </c>
      <c r="L42" s="87">
        <v>5.220417618893352</v>
      </c>
      <c r="M42" s="178">
        <v>4.586820468703932</v>
      </c>
      <c r="N42" s="178">
        <v>4.1665798595302412</v>
      </c>
      <c r="O42" s="178">
        <v>4.1974599297519362</v>
      </c>
      <c r="P42" s="191">
        <v>3.698947628877411</v>
      </c>
      <c r="Q42" s="211">
        <v>3.5393209754114676</v>
      </c>
      <c r="R42" s="211">
        <v>3.4996134310540694</v>
      </c>
      <c r="S42" s="211">
        <v>2.2989089006282342</v>
      </c>
      <c r="T42" s="211">
        <v>2.2468894712241769</v>
      </c>
      <c r="U42" s="211"/>
      <c r="V42" s="211"/>
      <c r="W42" s="211"/>
      <c r="X42" s="211"/>
      <c r="Y42" s="211"/>
      <c r="Z42" s="167" t="s">
        <v>185</v>
      </c>
      <c r="AB42" s="83">
        <f t="shared" si="8"/>
        <v>0.5521295263827809</v>
      </c>
      <c r="AC42" s="83">
        <f t="shared" si="0"/>
        <v>0.74099281623678936</v>
      </c>
      <c r="AD42" s="83">
        <f t="shared" si="1"/>
        <v>0.77118192565313159</v>
      </c>
      <c r="AE42" s="83">
        <f t="shared" si="2"/>
        <v>0.78450511938820477</v>
      </c>
      <c r="AF42" s="203">
        <f t="shared" si="3"/>
        <v>0.83114977169051441</v>
      </c>
      <c r="AG42" s="203">
        <f t="shared" si="4"/>
        <v>0.87576459391896933</v>
      </c>
      <c r="AH42" s="83">
        <f t="shared" si="5"/>
        <v>0.90784921307471633</v>
      </c>
      <c r="AI42" s="83">
        <f t="shared" si="6"/>
        <v>0.82586982066921233</v>
      </c>
      <c r="AJ42" s="83">
        <f t="shared" si="7"/>
        <v>0.89116891565357226</v>
      </c>
      <c r="AK42" s="83">
        <f t="shared" si="7"/>
        <v>0.73386833964483633</v>
      </c>
      <c r="AL42" s="83">
        <f t="shared" si="7"/>
        <v>0.63563523663414268</v>
      </c>
      <c r="AM42" s="83">
        <f t="shared" si="7"/>
        <v>0.63162660367298762</v>
      </c>
      <c r="AN42" s="83">
        <f t="shared" si="7"/>
        <v>0.64930502459889572</v>
      </c>
      <c r="AO42" s="83">
        <f t="shared" si="7"/>
        <v>0.62706951641029307</v>
      </c>
      <c r="AP42" s="86"/>
    </row>
    <row r="43" spans="1:42" ht="14.1" customHeight="1">
      <c r="A43" s="75" t="s">
        <v>52</v>
      </c>
      <c r="B43" s="28"/>
      <c r="C43" s="28"/>
      <c r="D43" s="28">
        <v>11.055286317994941</v>
      </c>
      <c r="E43" s="28">
        <v>11.516258983472968</v>
      </c>
      <c r="F43" s="28">
        <v>10.141303922098357</v>
      </c>
      <c r="G43" s="28">
        <v>9.9046307631370762</v>
      </c>
      <c r="H43" s="28">
        <v>10.457644848309476</v>
      </c>
      <c r="I43" s="28">
        <v>8.841930164763685</v>
      </c>
      <c r="J43" s="28">
        <v>8.5081057559614131</v>
      </c>
      <c r="K43" s="28">
        <v>9.7416872668016374</v>
      </c>
      <c r="L43" s="31">
        <v>9.3589599383274429</v>
      </c>
      <c r="M43" s="137">
        <v>10.369947318683566</v>
      </c>
      <c r="N43" s="137">
        <v>9.8314970144073595</v>
      </c>
      <c r="O43" s="137">
        <v>10.293109467070774</v>
      </c>
      <c r="P43" s="192">
        <v>9.7318902196092729</v>
      </c>
      <c r="Q43" s="212">
        <v>7.7552052927619588</v>
      </c>
      <c r="R43" s="212">
        <v>9.8038172712195166</v>
      </c>
      <c r="S43" s="212">
        <v>8.6052224742087216</v>
      </c>
      <c r="T43" s="212">
        <v>9.0377341782857457</v>
      </c>
      <c r="U43" s="212">
        <v>9.093735852909397</v>
      </c>
      <c r="V43" s="212">
        <v>7.6884279879365582</v>
      </c>
      <c r="W43" s="212">
        <v>8.5056992234896516</v>
      </c>
      <c r="X43" s="212">
        <v>8.0399855165161309</v>
      </c>
      <c r="Y43" s="212">
        <v>7.5260770305591835</v>
      </c>
      <c r="Z43" s="168" t="s">
        <v>186</v>
      </c>
      <c r="AB43" s="86">
        <f t="shared" si="8"/>
        <v>0.69614442389546238</v>
      </c>
      <c r="AC43" s="86">
        <f t="shared" si="0"/>
        <v>0.71851275015680538</v>
      </c>
      <c r="AD43" s="86">
        <f t="shared" si="1"/>
        <v>0.61076056954399061</v>
      </c>
      <c r="AE43" s="86">
        <f t="shared" si="2"/>
        <v>0.50576869159402738</v>
      </c>
      <c r="AF43" s="204">
        <f t="shared" si="3"/>
        <v>0.4805649936137934</v>
      </c>
      <c r="AG43" s="204">
        <f t="shared" si="4"/>
        <v>0.69835795257282718</v>
      </c>
      <c r="AH43" s="86">
        <f t="shared" si="5"/>
        <v>0.64605174640563034</v>
      </c>
      <c r="AI43" s="86">
        <f t="shared" si="6"/>
        <v>0.67445666927222592</v>
      </c>
      <c r="AJ43" s="86">
        <f t="shared" si="7"/>
        <v>0.61090125859330624</v>
      </c>
      <c r="AK43" s="86">
        <f t="shared" si="7"/>
        <v>0.61794035544972237</v>
      </c>
      <c r="AL43" s="86">
        <f t="shared" si="7"/>
        <v>0.78499355048881081</v>
      </c>
      <c r="AM43" s="86">
        <f t="shared" si="7"/>
        <v>0.71679612287253813</v>
      </c>
      <c r="AN43" s="86">
        <f t="shared" si="7"/>
        <v>0.73657464941816853</v>
      </c>
      <c r="AO43" s="86">
        <f t="shared" si="7"/>
        <v>0.67570049449691705</v>
      </c>
      <c r="AP43" s="86"/>
    </row>
    <row r="44" spans="1:42" ht="14.1" customHeight="1">
      <c r="A44" s="74" t="s">
        <v>39</v>
      </c>
      <c r="B44" s="30"/>
      <c r="C44" s="30"/>
      <c r="D44" s="30">
        <v>9.7287883512414322</v>
      </c>
      <c r="E44" s="30">
        <v>9.3039080130452287</v>
      </c>
      <c r="F44" s="30">
        <v>9.6420603493572923</v>
      </c>
      <c r="G44" s="30">
        <v>9.5614769900525687</v>
      </c>
      <c r="H44" s="30">
        <v>9.6918456308911374</v>
      </c>
      <c r="I44" s="30">
        <v>8.2976040874943831</v>
      </c>
      <c r="J44" s="30">
        <v>8.5860676636588682</v>
      </c>
      <c r="K44" s="30">
        <v>9.074505068630307</v>
      </c>
      <c r="L44" s="87">
        <v>8.8428807915305701</v>
      </c>
      <c r="M44" s="178">
        <v>9.1817763405526609</v>
      </c>
      <c r="N44" s="178">
        <v>9.2559229239346266</v>
      </c>
      <c r="O44" s="178">
        <v>9.0454356508031015</v>
      </c>
      <c r="P44" s="191">
        <v>8.6947710847949402</v>
      </c>
      <c r="Q44" s="211">
        <v>9.0557710104949702</v>
      </c>
      <c r="R44" s="211">
        <v>9.1561849851800616</v>
      </c>
      <c r="S44" s="211">
        <v>9.5278881294000222</v>
      </c>
      <c r="T44" s="211">
        <v>8.8124968336975513</v>
      </c>
      <c r="U44" s="211">
        <v>9.0405815140319792</v>
      </c>
      <c r="V44" s="211">
        <v>10.226176106489117</v>
      </c>
      <c r="W44" s="211">
        <v>6.7563058916085135</v>
      </c>
      <c r="X44" s="211">
        <v>6.2743867857871756</v>
      </c>
      <c r="Y44" s="211">
        <v>6.1358584219849854</v>
      </c>
      <c r="Z44" s="167" t="s">
        <v>187</v>
      </c>
      <c r="AB44" s="83">
        <f t="shared" si="8"/>
        <v>0.42477917150401234</v>
      </c>
      <c r="AC44" s="83">
        <f t="shared" si="0"/>
        <v>0.394524538272087</v>
      </c>
      <c r="AD44" s="83">
        <f t="shared" si="1"/>
        <v>0.35483230646898589</v>
      </c>
      <c r="AE44" s="83">
        <f t="shared" si="2"/>
        <v>0.34865889726710558</v>
      </c>
      <c r="AF44" s="203">
        <f t="shared" si="3"/>
        <v>0.33431817309170098</v>
      </c>
      <c r="AG44" s="203">
        <f t="shared" si="4"/>
        <v>0.29386169472709317</v>
      </c>
      <c r="AH44" s="83">
        <f t="shared" si="5"/>
        <v>0.2510088430702071</v>
      </c>
      <c r="AI44" s="83">
        <f t="shared" si="6"/>
        <v>0.20052831094193202</v>
      </c>
      <c r="AJ44" s="83">
        <f t="shared" si="7"/>
        <v>0.1744922076376545</v>
      </c>
      <c r="AK44" s="83">
        <f t="shared" si="7"/>
        <v>0.17525773465983557</v>
      </c>
      <c r="AL44" s="83">
        <f t="shared" si="7"/>
        <v>0.28217715720201186</v>
      </c>
      <c r="AM44" s="83">
        <f t="shared" si="7"/>
        <v>0.52157728580589169</v>
      </c>
      <c r="AN44" s="83">
        <f t="shared" si="7"/>
        <v>0.85746138421235929</v>
      </c>
      <c r="AO44" s="83">
        <f t="shared" si="7"/>
        <v>1.1875150259320244</v>
      </c>
      <c r="AP44" s="86"/>
    </row>
    <row r="45" spans="1:42" s="69" customFormat="1" ht="14.1" customHeight="1">
      <c r="A45" s="80" t="s">
        <v>24</v>
      </c>
      <c r="B45" s="81"/>
      <c r="C45" s="81"/>
      <c r="D45" s="78">
        <f t="shared" ref="D45:S45" si="9">MIN(D24:D44)</f>
        <v>3.6607158979623224</v>
      </c>
      <c r="E45" s="78">
        <f t="shared" si="9"/>
        <v>4.9076160207426289</v>
      </c>
      <c r="F45" s="78">
        <f t="shared" si="9"/>
        <v>3.2566972876110225</v>
      </c>
      <c r="G45" s="78">
        <f t="shared" si="9"/>
        <v>2.9074756234582062</v>
      </c>
      <c r="H45" s="78">
        <f t="shared" si="9"/>
        <v>2.1492186464953926</v>
      </c>
      <c r="I45" s="78">
        <f t="shared" si="9"/>
        <v>1.542256056955998</v>
      </c>
      <c r="J45" s="79">
        <f t="shared" si="9"/>
        <v>0.8955716914211922</v>
      </c>
      <c r="K45" s="78">
        <f t="shared" si="9"/>
        <v>0.45219198184043086</v>
      </c>
      <c r="L45" s="79">
        <f t="shared" si="9"/>
        <v>9.9750546269039883E-2</v>
      </c>
      <c r="M45" s="79">
        <f t="shared" si="9"/>
        <v>0.33073336483025251</v>
      </c>
      <c r="N45" s="79">
        <f t="shared" si="9"/>
        <v>0.3408630151083043</v>
      </c>
      <c r="O45" s="79">
        <f t="shared" si="9"/>
        <v>0.43808624784230904</v>
      </c>
      <c r="P45" s="197">
        <f t="shared" si="9"/>
        <v>0.91825216811055177</v>
      </c>
      <c r="Q45" s="213">
        <f t="shared" si="9"/>
        <v>0.76651846434558768</v>
      </c>
      <c r="R45" s="213">
        <f t="shared" si="9"/>
        <v>-7.3328869433759145E-2</v>
      </c>
      <c r="S45" s="213">
        <f t="shared" si="9"/>
        <v>-0.47830947449920141</v>
      </c>
      <c r="T45" s="213">
        <f>MIN(T24:T44)</f>
        <v>-0.28782352867440614</v>
      </c>
      <c r="U45" s="213">
        <f>MIN(U24:U44)</f>
        <v>-0.24131233633928637</v>
      </c>
      <c r="V45" s="213">
        <f t="shared" ref="V45:W45" si="10">MIN(V24:V44)</f>
        <v>4.5010815759049372</v>
      </c>
      <c r="W45" s="213">
        <f t="shared" si="10"/>
        <v>4.5244717947458479</v>
      </c>
      <c r="X45" s="213">
        <f t="shared" ref="X45:Y45" si="11">MIN(X24:X44)</f>
        <v>4.6275306733610773</v>
      </c>
      <c r="Y45" s="213">
        <f t="shared" si="11"/>
        <v>4.1479130768195143</v>
      </c>
      <c r="Z45" s="169" t="s">
        <v>24</v>
      </c>
      <c r="AB45" s="84">
        <f t="shared" si="8"/>
        <v>1.2789046627275737</v>
      </c>
      <c r="AC45" s="84">
        <f t="shared" si="0"/>
        <v>1.356121983495266</v>
      </c>
      <c r="AD45" s="84">
        <f t="shared" si="1"/>
        <v>1.2936115768828524</v>
      </c>
      <c r="AE45" s="84">
        <f t="shared" si="2"/>
        <v>0.97810196595755206</v>
      </c>
      <c r="AF45" s="206">
        <f t="shared" si="3"/>
        <v>0.71532610484201864</v>
      </c>
      <c r="AG45" s="206">
        <f t="shared" si="4"/>
        <v>0.46638433793910217</v>
      </c>
      <c r="AH45" s="217">
        <f t="shared" si="5"/>
        <v>0.36764810278347337</v>
      </c>
      <c r="AI45" s="217">
        <f t="shared" si="6"/>
        <v>0.32509119712854351</v>
      </c>
      <c r="AJ45" s="217">
        <f t="shared" si="7"/>
        <v>0.34849697852679407</v>
      </c>
      <c r="AK45" s="217">
        <f t="shared" si="7"/>
        <v>0.37754769229146184</v>
      </c>
      <c r="AL45" s="217">
        <f t="shared" si="7"/>
        <v>0.86428480404049801</v>
      </c>
      <c r="AM45" s="217">
        <f t="shared" si="7"/>
        <v>1.3887707118457215</v>
      </c>
      <c r="AN45" s="217">
        <f t="shared" si="7"/>
        <v>1.8489068058805529</v>
      </c>
      <c r="AO45" s="217">
        <f t="shared" si="7"/>
        <v>2.0877999406190062</v>
      </c>
      <c r="AP45" s="86"/>
    </row>
    <row r="46" spans="1:42" s="128" customFormat="1" ht="14.1" customHeight="1">
      <c r="A46" s="159" t="s">
        <v>25</v>
      </c>
      <c r="B46" s="160"/>
      <c r="C46" s="160"/>
      <c r="D46" s="126">
        <f t="shared" ref="D46:Q46" si="12">MAX(D24:D44)</f>
        <v>14.000476627965908</v>
      </c>
      <c r="E46" s="126">
        <f t="shared" si="12"/>
        <v>14.926928965555565</v>
      </c>
      <c r="F46" s="126">
        <f t="shared" si="12"/>
        <v>15.579629701633541</v>
      </c>
      <c r="G46" s="126">
        <f t="shared" si="12"/>
        <v>15.926212816032232</v>
      </c>
      <c r="H46" s="126">
        <f t="shared" si="12"/>
        <v>15.710164359193367</v>
      </c>
      <c r="I46" s="126">
        <f t="shared" si="12"/>
        <v>14.285104904674558</v>
      </c>
      <c r="J46" s="127">
        <f t="shared" si="12"/>
        <v>13.272880507551848</v>
      </c>
      <c r="K46" s="126">
        <f t="shared" si="12"/>
        <v>12.71807302328429</v>
      </c>
      <c r="L46" s="127">
        <f t="shared" si="12"/>
        <v>10.51292677552779</v>
      </c>
      <c r="M46" s="127">
        <f t="shared" si="12"/>
        <v>12.059629957789253</v>
      </c>
      <c r="N46" s="127">
        <f t="shared" si="12"/>
        <v>10.874091728576614</v>
      </c>
      <c r="O46" s="127">
        <f t="shared" si="12"/>
        <v>11.106116073322562</v>
      </c>
      <c r="P46" s="198">
        <f t="shared" si="12"/>
        <v>11.735451881832489</v>
      </c>
      <c r="Q46" s="214">
        <f t="shared" si="12"/>
        <v>11.126962579375402</v>
      </c>
      <c r="R46" s="214">
        <f t="shared" ref="R46:U46" si="13">MAX(R24:R44)</f>
        <v>12.058647976223348</v>
      </c>
      <c r="S46" s="214">
        <f t="shared" si="13"/>
        <v>14.609884402560851</v>
      </c>
      <c r="T46" s="214">
        <f t="shared" si="13"/>
        <v>14.020289843534483</v>
      </c>
      <c r="U46" s="214">
        <f t="shared" si="13"/>
        <v>18.499741483795614</v>
      </c>
      <c r="V46" s="214">
        <f t="shared" ref="V46:W46" si="14">MAX(V24:V44)</f>
        <v>13.760691463486607</v>
      </c>
      <c r="W46" s="214">
        <f t="shared" si="14"/>
        <v>14.725577184373364</v>
      </c>
      <c r="X46" s="214">
        <f t="shared" ref="X46:Y46" si="15">MAX(X24:X44)</f>
        <v>15.330335615117377</v>
      </c>
      <c r="Y46" s="214">
        <f t="shared" si="15"/>
        <v>13.528629369301498</v>
      </c>
      <c r="Z46" s="170" t="s">
        <v>25</v>
      </c>
      <c r="AB46" s="129">
        <f t="shared" si="8"/>
        <v>1.4613975221702549</v>
      </c>
      <c r="AC46" s="129">
        <f t="shared" si="0"/>
        <v>1.4066601583060319</v>
      </c>
      <c r="AD46" s="129">
        <f t="shared" si="1"/>
        <v>1.6990438754359467</v>
      </c>
      <c r="AE46" s="129">
        <f t="shared" si="2"/>
        <v>1.7503154730585038</v>
      </c>
      <c r="AF46" s="206">
        <f t="shared" si="3"/>
        <v>1.5828203552676006</v>
      </c>
      <c r="AG46" s="206">
        <f t="shared" si="4"/>
        <v>1.3251324156505591</v>
      </c>
      <c r="AH46" s="217">
        <f t="shared" si="5"/>
        <v>0.90387873308884414</v>
      </c>
      <c r="AI46" s="217">
        <f t="shared" si="6"/>
        <v>0.93635668287747342</v>
      </c>
      <c r="AJ46" s="217">
        <f t="shared" si="7"/>
        <v>1.0203249993543002</v>
      </c>
      <c r="AK46" s="217">
        <f t="shared" si="7"/>
        <v>1.8297585838258854</v>
      </c>
      <c r="AL46" s="217">
        <f t="shared" si="7"/>
        <v>1.7900008474357332</v>
      </c>
      <c r="AM46" s="217">
        <f t="shared" si="7"/>
        <v>1.8714914138420504</v>
      </c>
      <c r="AN46" s="217">
        <f t="shared" si="7"/>
        <v>1.7524601781390075</v>
      </c>
      <c r="AO46" s="217">
        <f t="shared" si="7"/>
        <v>1.4975445259162345</v>
      </c>
      <c r="AP46" s="136"/>
    </row>
    <row r="47" spans="1:42" s="70" customFormat="1" ht="14.1" customHeight="1">
      <c r="A47" s="125" t="s">
        <v>163</v>
      </c>
      <c r="B47" s="160"/>
      <c r="C47" s="160"/>
      <c r="D47" s="126">
        <f t="shared" ref="D47:Q47" si="16">MEDIAN(D24:D44)</f>
        <v>9.4974826582997789</v>
      </c>
      <c r="E47" s="126">
        <f t="shared" si="16"/>
        <v>9.9477206383062438</v>
      </c>
      <c r="F47" s="126">
        <f t="shared" si="16"/>
        <v>9.0318884107455126</v>
      </c>
      <c r="G47" s="126">
        <f t="shared" si="16"/>
        <v>8.9677066148480797</v>
      </c>
      <c r="H47" s="126">
        <f t="shared" si="16"/>
        <v>9.0469299401937686</v>
      </c>
      <c r="I47" s="126">
        <f t="shared" si="16"/>
        <v>8.841930164763685</v>
      </c>
      <c r="J47" s="127">
        <f t="shared" si="16"/>
        <v>8.1496305601594354</v>
      </c>
      <c r="K47" s="126">
        <f t="shared" si="16"/>
        <v>8.2868155083985968</v>
      </c>
      <c r="L47" s="127">
        <f t="shared" si="16"/>
        <v>8.0597590361244826</v>
      </c>
      <c r="M47" s="127">
        <f t="shared" si="16"/>
        <v>8.249348471288485</v>
      </c>
      <c r="N47" s="127">
        <f t="shared" si="16"/>
        <v>8.1743762867944909</v>
      </c>
      <c r="O47" s="127">
        <f t="shared" si="16"/>
        <v>7.789124285712842</v>
      </c>
      <c r="P47" s="198">
        <f t="shared" si="16"/>
        <v>7.6721281326825572</v>
      </c>
      <c r="Q47" s="214">
        <f t="shared" si="16"/>
        <v>7.7552052927619588</v>
      </c>
      <c r="R47" s="214">
        <f t="shared" ref="R47:U47" si="17">MEDIAN(R24:R44)</f>
        <v>7.8598731749247568</v>
      </c>
      <c r="S47" s="214">
        <f t="shared" si="17"/>
        <v>7.2086761865135518</v>
      </c>
      <c r="T47" s="214">
        <f t="shared" si="17"/>
        <v>6.8567275546515667</v>
      </c>
      <c r="U47" s="214">
        <f t="shared" si="17"/>
        <v>8.1634029045421226</v>
      </c>
      <c r="V47" s="214">
        <f t="shared" ref="V47:W47" si="18">MEDIAN(V24:V44)</f>
        <v>7.7016592616737576</v>
      </c>
      <c r="W47" s="214">
        <f t="shared" si="18"/>
        <v>7.0557113855392064</v>
      </c>
      <c r="X47" s="214">
        <f t="shared" ref="X47:Y47" si="19">MEDIAN(X24:X44)</f>
        <v>7.6246004853516798</v>
      </c>
      <c r="Y47" s="214">
        <f t="shared" si="19"/>
        <v>7.0934339646700248</v>
      </c>
      <c r="Z47" s="170" t="s">
        <v>163</v>
      </c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86"/>
    </row>
    <row r="48" spans="1:42" s="70" customFormat="1" ht="14.1" customHeight="1">
      <c r="A48" s="125" t="s">
        <v>164</v>
      </c>
      <c r="B48" s="160"/>
      <c r="C48" s="160"/>
      <c r="D48" s="126">
        <f t="shared" ref="D48:Q48" si="20">AVERAGE(D24:D44)</f>
        <v>9.5778089302603853</v>
      </c>
      <c r="E48" s="126">
        <f t="shared" si="20"/>
        <v>9.7859041631483077</v>
      </c>
      <c r="F48" s="126">
        <f t="shared" si="20"/>
        <v>9.1995879044968376</v>
      </c>
      <c r="G48" s="126">
        <f t="shared" si="20"/>
        <v>9.0397496067534799</v>
      </c>
      <c r="H48" s="126">
        <f t="shared" si="20"/>
        <v>8.9742784839312488</v>
      </c>
      <c r="I48" s="126">
        <f t="shared" si="20"/>
        <v>8.8351123962452185</v>
      </c>
      <c r="J48" s="127">
        <f t="shared" si="20"/>
        <v>8.0944184259767695</v>
      </c>
      <c r="K48" s="126">
        <f t="shared" si="20"/>
        <v>8.1006875168266195</v>
      </c>
      <c r="L48" s="127">
        <f t="shared" si="20"/>
        <v>7.6008439111298927</v>
      </c>
      <c r="M48" s="127">
        <f t="shared" si="20"/>
        <v>7.8540995240499756</v>
      </c>
      <c r="N48" s="127">
        <f t="shared" si="20"/>
        <v>7.473457233449504</v>
      </c>
      <c r="O48" s="127">
        <f t="shared" si="20"/>
        <v>7.1921781237819671</v>
      </c>
      <c r="P48" s="198">
        <f t="shared" si="20"/>
        <v>7.0273474804107803</v>
      </c>
      <c r="Q48" s="214">
        <f t="shared" si="20"/>
        <v>7.3647643666764093</v>
      </c>
      <c r="R48" s="214">
        <f t="shared" ref="R48:U48" si="21">AVERAGE(R24:R44)</f>
        <v>7.5201400586289049</v>
      </c>
      <c r="S48" s="214">
        <f t="shared" si="21"/>
        <v>7.2103903403796865</v>
      </c>
      <c r="T48" s="214">
        <f t="shared" si="21"/>
        <v>7.0906729264369099</v>
      </c>
      <c r="U48" s="214">
        <f t="shared" si="21"/>
        <v>8.2508232595001907</v>
      </c>
      <c r="V48" s="214">
        <f t="shared" ref="V48:W48" si="22">AVERAGE(V24:V44)</f>
        <v>7.7788168102643152</v>
      </c>
      <c r="W48" s="214">
        <f t="shared" si="22"/>
        <v>7.7897732273567426</v>
      </c>
      <c r="X48" s="214">
        <f t="shared" ref="X48:Y48" si="23">AVERAGE(X24:X44)</f>
        <v>7.5826579415531032</v>
      </c>
      <c r="Y48" s="214">
        <f t="shared" si="23"/>
        <v>7.1817331483576297</v>
      </c>
      <c r="Z48" s="170" t="s">
        <v>164</v>
      </c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86"/>
    </row>
    <row r="49" spans="1:26" ht="14.1" customHeight="1">
      <c r="A49" s="34"/>
      <c r="B49" s="31"/>
      <c r="C49" s="31"/>
      <c r="D49" s="31"/>
      <c r="E49" s="31"/>
      <c r="F49" s="31"/>
      <c r="G49" s="31"/>
      <c r="Z49" s="171" t="s">
        <v>0</v>
      </c>
    </row>
    <row r="50" spans="1:26" ht="14.1" customHeight="1">
      <c r="A50" s="1" t="str">
        <f>+$A$1</f>
        <v>K13/I13</v>
      </c>
      <c r="B50" s="2" t="str">
        <f>+$B$1</f>
        <v>Comparatif des finances cantonales et communales</v>
      </c>
      <c r="C50" s="3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45190.410039351853</v>
      </c>
    </row>
    <row r="51" spans="1:26" ht="14.1" customHeight="1">
      <c r="A51" s="292" t="str">
        <f>$A$2</f>
        <v>Kapitaldienstanteil</v>
      </c>
      <c r="B51" s="292"/>
      <c r="C51" s="292"/>
      <c r="D51" s="292"/>
      <c r="E51" s="292"/>
      <c r="F51" s="298"/>
      <c r="G51" s="298"/>
      <c r="H51" s="298"/>
      <c r="I51" s="298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4.1" customHeight="1" thickBot="1">
      <c r="A52" s="293" t="str">
        <f>A$3</f>
        <v>Kapitaldienst in % des laufenden Ertrags</v>
      </c>
      <c r="B52" s="293"/>
      <c r="C52" s="293"/>
      <c r="D52" s="293"/>
      <c r="E52" s="293"/>
      <c r="F52" s="293"/>
      <c r="G52" s="293"/>
      <c r="H52" s="243"/>
      <c r="I52" s="243"/>
      <c r="J52" s="24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Gewichtung_Pondération!$E$11</f>
        <v>1</v>
      </c>
    </row>
    <row r="53" spans="1:26" ht="14.1" customHeight="1" thickTop="1">
      <c r="A53" s="292" t="str">
        <f>$A$4</f>
        <v>Part du service de la dette</v>
      </c>
      <c r="B53" s="292"/>
      <c r="C53" s="292"/>
      <c r="D53" s="292"/>
      <c r="E53" s="292"/>
      <c r="F53" s="298"/>
      <c r="G53" s="298"/>
      <c r="H53" s="298"/>
      <c r="I53" s="29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26" ht="14.1" customHeight="1" thickBot="1">
      <c r="A54" s="293" t="str">
        <f>+A5</f>
        <v>Service de la dette en % des revenus courants</v>
      </c>
      <c r="B54" s="293"/>
      <c r="C54" s="293"/>
      <c r="D54" s="293"/>
      <c r="E54" s="293"/>
      <c r="F54" s="293"/>
      <c r="G54" s="293"/>
      <c r="H54" s="243"/>
      <c r="I54" s="243"/>
      <c r="J54" s="24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Gewichtung_Pondération!$E$11</f>
        <v>1</v>
      </c>
    </row>
    <row r="55" spans="1:26" ht="14.1" customHeight="1" thickTop="1">
      <c r="A55" s="34"/>
      <c r="B55" s="31"/>
      <c r="C55" s="31"/>
      <c r="D55" s="31"/>
      <c r="E55" s="31"/>
      <c r="F55" s="31"/>
      <c r="G55" s="3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62" t="s">
        <v>81</v>
      </c>
      <c r="M57" s="22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</row>
    <row r="58" spans="1:26" ht="14.1" customHeight="1">
      <c r="A58" s="23"/>
      <c r="B58" s="24"/>
      <c r="C58" s="25"/>
      <c r="D58" s="25"/>
      <c r="E58" s="25"/>
      <c r="F58" s="25"/>
      <c r="G58" s="25"/>
      <c r="I58" s="7"/>
      <c r="K58" s="8"/>
      <c r="L58" s="8"/>
      <c r="M58" s="8"/>
      <c r="N58" s="8"/>
      <c r="O58" s="8"/>
      <c r="P58" s="202"/>
      <c r="Q58" s="8"/>
      <c r="R58" s="8"/>
      <c r="S58" s="8"/>
      <c r="T58" s="8"/>
      <c r="U58" s="8"/>
      <c r="V58" s="8"/>
      <c r="W58" s="8"/>
      <c r="X58" s="8"/>
      <c r="Y58" s="8"/>
      <c r="Z58" s="166"/>
    </row>
    <row r="59" spans="1:26" ht="14.1" customHeight="1">
      <c r="A59" s="74" t="s">
        <v>28</v>
      </c>
      <c r="B59" s="30"/>
      <c r="C59" s="30"/>
      <c r="D59" s="30"/>
      <c r="E59" s="30"/>
      <c r="F59" s="30">
        <f t="shared" ref="F59:U74" si="24">SUM(D24:F24)/3</f>
        <v>8.5859711066845126</v>
      </c>
      <c r="G59" s="30">
        <f t="shared" si="24"/>
        <v>7.7524796432003109</v>
      </c>
      <c r="H59" s="30">
        <f t="shared" si="24"/>
        <v>7.1173530168257733</v>
      </c>
      <c r="I59" s="30">
        <f t="shared" si="24"/>
        <v>7.0923405994025943</v>
      </c>
      <c r="J59" s="30">
        <f t="shared" si="24"/>
        <v>7.2199207832439853</v>
      </c>
      <c r="K59" s="30">
        <f t="shared" si="24"/>
        <v>7.7387742729482367</v>
      </c>
      <c r="L59" s="30">
        <f t="shared" si="24"/>
        <v>7.6604596168262402</v>
      </c>
      <c r="M59" s="30">
        <f t="shared" si="24"/>
        <v>7.8457624429630926</v>
      </c>
      <c r="N59" s="87">
        <f t="shared" si="24"/>
        <v>7.6853427465315045</v>
      </c>
      <c r="O59" s="201">
        <f t="shared" si="24"/>
        <v>7.6677621026842688</v>
      </c>
      <c r="P59" s="191">
        <f t="shared" si="24"/>
        <v>7.7301792093877646</v>
      </c>
      <c r="Q59" s="211">
        <f t="shared" si="24"/>
        <v>7.4611166217200591</v>
      </c>
      <c r="R59" s="211">
        <f t="shared" si="24"/>
        <v>7.1363737292505824</v>
      </c>
      <c r="S59" s="211">
        <f t="shared" si="24"/>
        <v>7.1113030511356188</v>
      </c>
      <c r="T59" s="211">
        <f t="shared" si="24"/>
        <v>7.0811713422087612</v>
      </c>
      <c r="U59" s="211">
        <f t="shared" si="24"/>
        <v>10.976119967372496</v>
      </c>
      <c r="V59" s="211">
        <f t="shared" ref="V59:Y79" si="25">SUM(T24:V24)/3</f>
        <v>11.015444779730258</v>
      </c>
      <c r="W59" s="211">
        <f t="shared" si="25"/>
        <v>10.491008340236531</v>
      </c>
      <c r="X59" s="211">
        <f t="shared" si="25"/>
        <v>6.0856058848660135</v>
      </c>
      <c r="Y59" s="211">
        <f t="shared" si="25"/>
        <v>5.4367917269794477</v>
      </c>
      <c r="Z59" s="167" t="s">
        <v>188</v>
      </c>
    </row>
    <row r="60" spans="1:26" ht="14.1" customHeight="1">
      <c r="A60" s="75" t="s">
        <v>29</v>
      </c>
      <c r="B60" s="28"/>
      <c r="C60" s="28"/>
      <c r="D60" s="28"/>
      <c r="E60" s="28"/>
      <c r="F60" s="28">
        <f t="shared" si="24"/>
        <v>9.3900156705651661</v>
      </c>
      <c r="G60" s="28">
        <f t="shared" si="24"/>
        <v>9.0401532809017144</v>
      </c>
      <c r="H60" s="28">
        <f t="shared" si="24"/>
        <v>8.3058862472341435</v>
      </c>
      <c r="I60" s="28">
        <f t="shared" si="24"/>
        <v>7.3451625458430456</v>
      </c>
      <c r="J60" s="28">
        <f t="shared" si="24"/>
        <v>6.679764902822753</v>
      </c>
      <c r="K60" s="28">
        <f t="shared" si="24"/>
        <v>6.2659059481652823</v>
      </c>
      <c r="L60" s="28">
        <f t="shared" si="24"/>
        <v>5.9000632071478707</v>
      </c>
      <c r="M60" s="28">
        <f t="shared" si="24"/>
        <v>5.122376154305833</v>
      </c>
      <c r="N60" s="31">
        <f t="shared" si="24"/>
        <v>4.2616097180163033</v>
      </c>
      <c r="O60" s="200">
        <f t="shared" si="24"/>
        <v>3.8224850519251592</v>
      </c>
      <c r="P60" s="192">
        <f t="shared" si="24"/>
        <v>3.4733466627694578</v>
      </c>
      <c r="Q60" s="212">
        <f t="shared" si="24"/>
        <v>4.3404559183192424</v>
      </c>
      <c r="R60" s="212">
        <f t="shared" si="24"/>
        <v>5.5283653390898122</v>
      </c>
      <c r="S60" s="212">
        <f t="shared" si="24"/>
        <v>6.7850893590811694</v>
      </c>
      <c r="T60" s="212">
        <f t="shared" si="24"/>
        <v>6.8334472024128985</v>
      </c>
      <c r="U60" s="212">
        <f t="shared" si="24"/>
        <v>6.8389879067036148</v>
      </c>
      <c r="V60" s="212">
        <f t="shared" si="25"/>
        <v>7.226693467483881</v>
      </c>
      <c r="W60" s="212">
        <f t="shared" si="25"/>
        <v>8.0836438827537958</v>
      </c>
      <c r="X60" s="212">
        <f t="shared" si="25"/>
        <v>8.4464611427808887</v>
      </c>
      <c r="Y60" s="212">
        <f t="shared" si="25"/>
        <v>8.7211421230215116</v>
      </c>
      <c r="Z60" s="168" t="s">
        <v>168</v>
      </c>
    </row>
    <row r="61" spans="1:26" ht="14.1" customHeight="1">
      <c r="A61" s="74" t="s">
        <v>54</v>
      </c>
      <c r="B61" s="30"/>
      <c r="C61" s="30"/>
      <c r="D61" s="30"/>
      <c r="E61" s="30"/>
      <c r="F61" s="30">
        <f t="shared" si="24"/>
        <v>12.874199357792628</v>
      </c>
      <c r="G61" s="30">
        <f t="shared" si="24"/>
        <v>12.119713725369506</v>
      </c>
      <c r="H61" s="30">
        <f t="shared" si="24"/>
        <v>11.129595699776205</v>
      </c>
      <c r="I61" s="30">
        <f t="shared" si="24"/>
        <v>10.287118337658647</v>
      </c>
      <c r="J61" s="30">
        <f t="shared" si="24"/>
        <v>9.4114911342624534</v>
      </c>
      <c r="K61" s="30">
        <f t="shared" si="24"/>
        <v>8.4613495549523456</v>
      </c>
      <c r="L61" s="30">
        <f t="shared" si="24"/>
        <v>8.3630099639431261</v>
      </c>
      <c r="M61" s="30">
        <f t="shared" si="24"/>
        <v>8.990066510856467</v>
      </c>
      <c r="N61" s="87">
        <f t="shared" si="24"/>
        <v>9.3798026759282394</v>
      </c>
      <c r="O61" s="201">
        <f t="shared" si="24"/>
        <v>8.9623625521043238</v>
      </c>
      <c r="P61" s="191">
        <f t="shared" si="24"/>
        <v>7.8093223353034373</v>
      </c>
      <c r="Q61" s="211">
        <f t="shared" si="24"/>
        <v>8.3707109363330137</v>
      </c>
      <c r="R61" s="211">
        <f t="shared" si="24"/>
        <v>9.2058603995988388</v>
      </c>
      <c r="S61" s="211">
        <f t="shared" si="24"/>
        <v>9.5953617553470778</v>
      </c>
      <c r="T61" s="211">
        <f t="shared" si="24"/>
        <v>8.418682525422776</v>
      </c>
      <c r="U61" s="211">
        <f t="shared" si="24"/>
        <v>7.2269671331465863</v>
      </c>
      <c r="V61" s="211">
        <f t="shared" si="25"/>
        <v>7.1733348699688264</v>
      </c>
      <c r="W61" s="211">
        <f t="shared" si="25"/>
        <v>7.2053205434178791</v>
      </c>
      <c r="X61" s="211">
        <f t="shared" si="25"/>
        <v>7.4162656041845691</v>
      </c>
      <c r="Y61" s="211">
        <f t="shared" si="25"/>
        <v>7.7170777432683302</v>
      </c>
      <c r="Z61" s="167" t="s">
        <v>169</v>
      </c>
    </row>
    <row r="62" spans="1:26" ht="14.1" customHeight="1">
      <c r="A62" s="75" t="s">
        <v>30</v>
      </c>
      <c r="B62" s="28"/>
      <c r="C62" s="28"/>
      <c r="D62" s="28"/>
      <c r="E62" s="28"/>
      <c r="F62" s="28">
        <f t="shared" si="24"/>
        <v>8.8070802228759835</v>
      </c>
      <c r="G62" s="28">
        <f t="shared" si="24"/>
        <v>9.1135122662515311</v>
      </c>
      <c r="H62" s="28">
        <f t="shared" si="24"/>
        <v>9.2986531111362769</v>
      </c>
      <c r="I62" s="28">
        <f t="shared" si="24"/>
        <v>9.239703795327884</v>
      </c>
      <c r="J62" s="28">
        <f t="shared" si="24"/>
        <v>8.6838669878911805</v>
      </c>
      <c r="K62" s="28">
        <f t="shared" si="24"/>
        <v>8.0242332511541985</v>
      </c>
      <c r="L62" s="28">
        <f t="shared" si="24"/>
        <v>7.5723641320665562</v>
      </c>
      <c r="M62" s="28">
        <f t="shared" si="24"/>
        <v>7.4223499230166583</v>
      </c>
      <c r="N62" s="31">
        <f t="shared" si="24"/>
        <v>7.752201159951956</v>
      </c>
      <c r="O62" s="200">
        <f t="shared" si="24"/>
        <v>8.0633547454032222</v>
      </c>
      <c r="P62" s="192">
        <f t="shared" si="24"/>
        <v>8.2979122917448809</v>
      </c>
      <c r="Q62" s="212">
        <f t="shared" si="24"/>
        <v>8.5568306024685263</v>
      </c>
      <c r="R62" s="212">
        <f t="shared" si="24"/>
        <v>7.9651184769833607</v>
      </c>
      <c r="S62" s="212">
        <f t="shared" si="24"/>
        <v>7.5189763245066494</v>
      </c>
      <c r="T62" s="212">
        <f t="shared" si="24"/>
        <v>6.7123231910236454</v>
      </c>
      <c r="U62" s="212">
        <f t="shared" si="24"/>
        <v>6.7792298910787494</v>
      </c>
      <c r="V62" s="212">
        <f t="shared" si="25"/>
        <v>6.5344372515364846</v>
      </c>
      <c r="W62" s="212">
        <f t="shared" si="25"/>
        <v>6.6609357044251354</v>
      </c>
      <c r="X62" s="212">
        <f t="shared" si="25"/>
        <v>6.83002084072871</v>
      </c>
      <c r="Y62" s="212">
        <f t="shared" si="25"/>
        <v>7.1022042944946451</v>
      </c>
      <c r="Z62" s="168" t="s">
        <v>170</v>
      </c>
    </row>
    <row r="63" spans="1:26" ht="14.1" customHeight="1">
      <c r="A63" s="74" t="s">
        <v>31</v>
      </c>
      <c r="B63" s="30"/>
      <c r="C63" s="30"/>
      <c r="D63" s="30"/>
      <c r="E63" s="30"/>
      <c r="F63" s="30">
        <f t="shared" si="24"/>
        <v>9.9540114764806784</v>
      </c>
      <c r="G63" s="30">
        <f t="shared" si="24"/>
        <v>9.6042809114179111</v>
      </c>
      <c r="H63" s="30">
        <f t="shared" si="24"/>
        <v>9.4934003696655314</v>
      </c>
      <c r="I63" s="30">
        <f t="shared" si="24"/>
        <v>9.3902173623340719</v>
      </c>
      <c r="J63" s="30">
        <f t="shared" si="24"/>
        <v>9.4291122674708934</v>
      </c>
      <c r="K63" s="30">
        <f t="shared" si="24"/>
        <v>9.169040923386822</v>
      </c>
      <c r="L63" s="30">
        <f t="shared" si="24"/>
        <v>8.7672736231550328</v>
      </c>
      <c r="M63" s="30">
        <f t="shared" si="24"/>
        <v>8.2726527127408644</v>
      </c>
      <c r="N63" s="87">
        <f t="shared" si="24"/>
        <v>7.5907486600270877</v>
      </c>
      <c r="O63" s="201">
        <f t="shared" si="24"/>
        <v>6.9622596395890453</v>
      </c>
      <c r="P63" s="191">
        <f t="shared" si="24"/>
        <v>6.4432130651564243</v>
      </c>
      <c r="Q63" s="211">
        <f t="shared" si="24"/>
        <v>5.9811599579433414</v>
      </c>
      <c r="R63" s="211">
        <f t="shared" si="24"/>
        <v>5.4738108639811927</v>
      </c>
      <c r="S63" s="211">
        <f t="shared" si="24"/>
        <v>5.0134167146381721</v>
      </c>
      <c r="T63" s="211">
        <f t="shared" si="24"/>
        <v>4.8378230912687661</v>
      </c>
      <c r="U63" s="211">
        <f t="shared" si="24"/>
        <v>5.0243428572457729</v>
      </c>
      <c r="V63" s="211">
        <f t="shared" si="25"/>
        <v>5.47946908613293</v>
      </c>
      <c r="W63" s="211">
        <f t="shared" si="25"/>
        <v>6.0416973325562253</v>
      </c>
      <c r="X63" s="211">
        <f t="shared" si="25"/>
        <v>6.3742539648433763</v>
      </c>
      <c r="Y63" s="211">
        <f t="shared" si="25"/>
        <v>6.6316096779765532</v>
      </c>
      <c r="Z63" s="167" t="s">
        <v>171</v>
      </c>
    </row>
    <row r="64" spans="1:26" ht="14.1" customHeight="1">
      <c r="A64" s="75" t="s">
        <v>48</v>
      </c>
      <c r="B64" s="28"/>
      <c r="C64" s="28"/>
      <c r="D64" s="28"/>
      <c r="E64" s="28"/>
      <c r="F64" s="28">
        <f t="shared" si="24"/>
        <v>6.7085388393263488</v>
      </c>
      <c r="G64" s="28">
        <f t="shared" si="24"/>
        <v>6.6124505192028993</v>
      </c>
      <c r="H64" s="28">
        <f t="shared" si="24"/>
        <v>6.6032200144966842</v>
      </c>
      <c r="I64" s="28">
        <f t="shared" si="24"/>
        <v>6.3033710611818998</v>
      </c>
      <c r="J64" s="28">
        <f t="shared" si="24"/>
        <v>6.004809659765737</v>
      </c>
      <c r="K64" s="28">
        <f t="shared" si="24"/>
        <v>5.4838971767298323</v>
      </c>
      <c r="L64" s="28">
        <f t="shared" si="24"/>
        <v>5.2161625566158571</v>
      </c>
      <c r="M64" s="28">
        <f t="shared" si="24"/>
        <v>5.2418682706855648</v>
      </c>
      <c r="N64" s="31">
        <f t="shared" si="24"/>
        <v>5.5258306868666551</v>
      </c>
      <c r="O64" s="200">
        <f t="shared" si="24"/>
        <v>5.7006347652055389</v>
      </c>
      <c r="P64" s="192">
        <f t="shared" si="24"/>
        <v>5.5463234342498566</v>
      </c>
      <c r="Q64" s="212">
        <f t="shared" si="24"/>
        <v>5.6356025488210264</v>
      </c>
      <c r="R64" s="212">
        <f t="shared" si="24"/>
        <v>5.8311753055227795</v>
      </c>
      <c r="S64" s="212">
        <f t="shared" si="24"/>
        <v>6.3029760698493407</v>
      </c>
      <c r="T64" s="212">
        <f t="shared" si="24"/>
        <v>6.5791740024922243</v>
      </c>
      <c r="U64" s="212">
        <f t="shared" si="24"/>
        <v>6.7017605635706667</v>
      </c>
      <c r="V64" s="212">
        <f t="shared" si="25"/>
        <v>6.8899669289028083</v>
      </c>
      <c r="W64" s="212">
        <f t="shared" si="25"/>
        <v>6.2118603353719735</v>
      </c>
      <c r="X64" s="212">
        <f t="shared" si="25"/>
        <v>5.7171596501490773</v>
      </c>
      <c r="Y64" s="212">
        <f t="shared" si="25"/>
        <v>4.9708316693555528</v>
      </c>
      <c r="Z64" s="168" t="s">
        <v>172</v>
      </c>
    </row>
    <row r="65" spans="1:35" ht="14.1" customHeight="1">
      <c r="A65" s="74" t="s">
        <v>49</v>
      </c>
      <c r="B65" s="30"/>
      <c r="C65" s="30"/>
      <c r="D65" s="30"/>
      <c r="E65" s="30"/>
      <c r="F65" s="30">
        <f t="shared" si="24"/>
        <v>10.066623588203955</v>
      </c>
      <c r="G65" s="30">
        <f t="shared" si="24"/>
        <v>8.9326682048885981</v>
      </c>
      <c r="H65" s="30">
        <f t="shared" si="24"/>
        <v>7.4695128451896666</v>
      </c>
      <c r="I65" s="30">
        <f t="shared" si="24"/>
        <v>6.7903784426264222</v>
      </c>
      <c r="J65" s="30">
        <f t="shared" si="24"/>
        <v>6.3348804869907269</v>
      </c>
      <c r="K65" s="30">
        <f t="shared" si="24"/>
        <v>7.4329592190135854</v>
      </c>
      <c r="L65" s="30">
        <f t="shared" si="24"/>
        <v>8.8432465941687592</v>
      </c>
      <c r="M65" s="30">
        <f t="shared" si="24"/>
        <v>10.703263596965776</v>
      </c>
      <c r="N65" s="87">
        <f t="shared" si="24"/>
        <v>10.705984139758144</v>
      </c>
      <c r="O65" s="201">
        <f t="shared" si="24"/>
        <v>8.6976828983969998</v>
      </c>
      <c r="P65" s="191">
        <f t="shared" si="24"/>
        <v>6.2770167900812091</v>
      </c>
      <c r="Q65" s="211">
        <f t="shared" si="24"/>
        <v>4.5084819927599833</v>
      </c>
      <c r="R65" s="211">
        <f t="shared" si="24"/>
        <v>4.1740905464290199</v>
      </c>
      <c r="S65" s="211">
        <f t="shared" si="24"/>
        <v>3.7454047392358754</v>
      </c>
      <c r="T65" s="211">
        <f t="shared" si="24"/>
        <v>3.726506954785727</v>
      </c>
      <c r="U65" s="211">
        <f t="shared" si="24"/>
        <v>5.8947572933401196</v>
      </c>
      <c r="V65" s="211">
        <f t="shared" si="25"/>
        <v>6.224593081554282</v>
      </c>
      <c r="W65" s="211">
        <f t="shared" si="25"/>
        <v>6.338384366255144</v>
      </c>
      <c r="X65" s="211">
        <f t="shared" si="25"/>
        <v>4.6901841845630319</v>
      </c>
      <c r="Y65" s="211">
        <f t="shared" si="25"/>
        <v>4.6389393294066608</v>
      </c>
      <c r="Z65" s="167" t="s">
        <v>173</v>
      </c>
    </row>
    <row r="66" spans="1:35" ht="14.1" customHeight="1">
      <c r="A66" s="75" t="s">
        <v>32</v>
      </c>
      <c r="B66" s="28"/>
      <c r="C66" s="28"/>
      <c r="D66" s="28"/>
      <c r="E66" s="28"/>
      <c r="F66" s="28">
        <f t="shared" si="24"/>
        <v>8.4516069931325948</v>
      </c>
      <c r="G66" s="28">
        <f t="shared" si="24"/>
        <v>8.640953328702917</v>
      </c>
      <c r="H66" s="28">
        <f t="shared" si="24"/>
        <v>8.7021094392082414</v>
      </c>
      <c r="I66" s="28">
        <f t="shared" si="24"/>
        <v>8.1950077190588519</v>
      </c>
      <c r="J66" s="28">
        <f t="shared" si="24"/>
        <v>7.9294312431970573</v>
      </c>
      <c r="K66" s="28">
        <f t="shared" si="24"/>
        <v>7.6921709709825103</v>
      </c>
      <c r="L66" s="28">
        <f t="shared" si="24"/>
        <v>7.2568582091133598</v>
      </c>
      <c r="M66" s="28">
        <f t="shared" si="24"/>
        <v>6.6705688320870982</v>
      </c>
      <c r="N66" s="31">
        <f t="shared" si="24"/>
        <v>5.9788837968528439</v>
      </c>
      <c r="O66" s="200">
        <f t="shared" si="24"/>
        <v>5.7912635881793584</v>
      </c>
      <c r="P66" s="192">
        <f t="shared" si="24"/>
        <v>5.3784793757032894</v>
      </c>
      <c r="Q66" s="212">
        <f t="shared" si="24"/>
        <v>5.639505627869184</v>
      </c>
      <c r="R66" s="212">
        <f t="shared" si="24"/>
        <v>5.6945247957926286</v>
      </c>
      <c r="S66" s="212">
        <f t="shared" si="24"/>
        <v>6.1331808204228553</v>
      </c>
      <c r="T66" s="212">
        <f t="shared" si="24"/>
        <v>5.8230347547650121</v>
      </c>
      <c r="U66" s="212">
        <f t="shared" si="24"/>
        <v>5.8063508553069809</v>
      </c>
      <c r="V66" s="212">
        <f t="shared" si="25"/>
        <v>5.7370264787183594</v>
      </c>
      <c r="W66" s="212">
        <f t="shared" si="25"/>
        <v>6.0045361271544477</v>
      </c>
      <c r="X66" s="212">
        <f t="shared" si="25"/>
        <v>5.7573930035704377</v>
      </c>
      <c r="Y66" s="212">
        <f t="shared" si="25"/>
        <v>5.321379735932493</v>
      </c>
      <c r="Z66" s="168" t="s">
        <v>189</v>
      </c>
    </row>
    <row r="67" spans="1:35" ht="14.1" customHeight="1">
      <c r="A67" s="74" t="s">
        <v>33</v>
      </c>
      <c r="B67" s="30"/>
      <c r="C67" s="30"/>
      <c r="D67" s="30"/>
      <c r="E67" s="30"/>
      <c r="F67" s="30">
        <f t="shared" si="24"/>
        <v>13.420854082304158</v>
      </c>
      <c r="G67" s="30">
        <f t="shared" si="24"/>
        <v>12.826372176746405</v>
      </c>
      <c r="H67" s="30">
        <f t="shared" si="24"/>
        <v>12.459454106014919</v>
      </c>
      <c r="I67" s="30">
        <f t="shared" si="24"/>
        <v>11.942772755789406</v>
      </c>
      <c r="J67" s="30">
        <f t="shared" si="24"/>
        <v>11.635150078579814</v>
      </c>
      <c r="K67" s="30">
        <f t="shared" si="24"/>
        <v>10.829972584864436</v>
      </c>
      <c r="L67" s="30">
        <f t="shared" si="24"/>
        <v>9.9109936716509797</v>
      </c>
      <c r="M67" s="30">
        <f t="shared" si="24"/>
        <v>8.8995564977962758</v>
      </c>
      <c r="N67" s="87">
        <f t="shared" si="24"/>
        <v>8.4323262407875568</v>
      </c>
      <c r="O67" s="201">
        <f t="shared" si="24"/>
        <v>8.3064836645795221</v>
      </c>
      <c r="P67" s="191">
        <f t="shared" si="24"/>
        <v>8.1277858641766034</v>
      </c>
      <c r="Q67" s="211">
        <f t="shared" si="24"/>
        <v>8.1099306967559261</v>
      </c>
      <c r="R67" s="211">
        <f t="shared" si="24"/>
        <v>8.3157460114680859</v>
      </c>
      <c r="S67" s="211">
        <f t="shared" si="24"/>
        <v>8.6091556213614648</v>
      </c>
      <c r="T67" s="211">
        <f t="shared" si="24"/>
        <v>8.6350821539751017</v>
      </c>
      <c r="U67" s="211">
        <f t="shared" si="24"/>
        <v>8.4667973584589067</v>
      </c>
      <c r="V67" s="211">
        <f t="shared" si="25"/>
        <v>8.4703677010785281</v>
      </c>
      <c r="W67" s="211">
        <f t="shared" si="25"/>
        <v>8.6249624848133646</v>
      </c>
      <c r="X67" s="211">
        <f t="shared" si="25"/>
        <v>8.7216388557096938</v>
      </c>
      <c r="Y67" s="211">
        <f t="shared" si="25"/>
        <v>8.5698071177987973</v>
      </c>
      <c r="Z67" s="167" t="s">
        <v>175</v>
      </c>
    </row>
    <row r="68" spans="1:35" ht="14.1" customHeight="1">
      <c r="A68" s="75" t="s">
        <v>50</v>
      </c>
      <c r="B68" s="28"/>
      <c r="C68" s="28"/>
      <c r="D68" s="28"/>
      <c r="E68" s="28"/>
      <c r="F68" s="28">
        <f t="shared" si="24"/>
        <v>9.2338106353351392</v>
      </c>
      <c r="G68" s="28">
        <f t="shared" si="24"/>
        <v>9.6429418661936026</v>
      </c>
      <c r="H68" s="28">
        <f t="shared" si="24"/>
        <v>8.8614160560918105</v>
      </c>
      <c r="I68" s="28">
        <f t="shared" si="24"/>
        <v>8.2075498009484864</v>
      </c>
      <c r="J68" s="28">
        <f t="shared" si="24"/>
        <v>7.5696692698135388</v>
      </c>
      <c r="K68" s="28">
        <f t="shared" si="24"/>
        <v>7.7294484941797608</v>
      </c>
      <c r="L68" s="28">
        <f t="shared" si="24"/>
        <v>7.8863136136236243</v>
      </c>
      <c r="M68" s="28">
        <f t="shared" si="24"/>
        <v>8.2072788382094384</v>
      </c>
      <c r="N68" s="31">
        <f t="shared" si="24"/>
        <v>8.1821538541548211</v>
      </c>
      <c r="O68" s="200">
        <f t="shared" si="24"/>
        <v>8.1217494185570729</v>
      </c>
      <c r="P68" s="192">
        <f t="shared" si="24"/>
        <v>7.9939425293535811</v>
      </c>
      <c r="Q68" s="212">
        <f t="shared" si="24"/>
        <v>7.9756485756696671</v>
      </c>
      <c r="R68" s="212">
        <f t="shared" si="24"/>
        <v>7.9694243908675064</v>
      </c>
      <c r="S68" s="212">
        <f t="shared" si="24"/>
        <v>6.9180336292444267</v>
      </c>
      <c r="T68" s="212">
        <f t="shared" si="24"/>
        <v>5.7812134185534338</v>
      </c>
      <c r="U68" s="212">
        <f t="shared" si="24"/>
        <v>4.701620308957696</v>
      </c>
      <c r="V68" s="212">
        <f t="shared" si="25"/>
        <v>4.6847965754330856</v>
      </c>
      <c r="W68" s="212">
        <f t="shared" si="25"/>
        <v>4.85885948824395</v>
      </c>
      <c r="X68" s="212">
        <f t="shared" si="25"/>
        <v>5.1575623220261422</v>
      </c>
      <c r="Y68" s="212">
        <f t="shared" si="25"/>
        <v>5.3519474872301229</v>
      </c>
      <c r="Z68" s="168" t="s">
        <v>176</v>
      </c>
    </row>
    <row r="69" spans="1:35" ht="14.1" customHeight="1">
      <c r="A69" s="74" t="s">
        <v>57</v>
      </c>
      <c r="B69" s="30"/>
      <c r="C69" s="30"/>
      <c r="D69" s="30"/>
      <c r="E69" s="30"/>
      <c r="F69" s="30">
        <f t="shared" si="24"/>
        <v>10.57996877200763</v>
      </c>
      <c r="G69" s="30">
        <f t="shared" si="24"/>
        <v>9.1867925998321596</v>
      </c>
      <c r="H69" s="30">
        <f t="shared" si="24"/>
        <v>8.1344024137092941</v>
      </c>
      <c r="I69" s="30">
        <f t="shared" si="24"/>
        <v>9.6614451424544558</v>
      </c>
      <c r="J69" s="30">
        <f t="shared" si="24"/>
        <v>10.329074658324842</v>
      </c>
      <c r="K69" s="30">
        <f t="shared" si="24"/>
        <v>9.3544330918062961</v>
      </c>
      <c r="L69" s="30">
        <f t="shared" si="24"/>
        <v>8.1611521690729329</v>
      </c>
      <c r="M69" s="30">
        <f t="shared" si="24"/>
        <v>7.1591072914393017</v>
      </c>
      <c r="N69" s="87">
        <f t="shared" si="24"/>
        <v>7.4940608678305543</v>
      </c>
      <c r="O69" s="201">
        <f t="shared" si="24"/>
        <v>7.3371088627417054</v>
      </c>
      <c r="P69" s="191">
        <f t="shared" si="24"/>
        <v>7.4234275453548308</v>
      </c>
      <c r="Q69" s="211">
        <f t="shared" si="24"/>
        <v>8.1452757352679352</v>
      </c>
      <c r="R69" s="211">
        <f t="shared" si="24"/>
        <v>9.7243999376510075</v>
      </c>
      <c r="S69" s="211">
        <f t="shared" si="24"/>
        <v>12.021965911013362</v>
      </c>
      <c r="T69" s="211">
        <f t="shared" si="24"/>
        <v>13.562940740772895</v>
      </c>
      <c r="U69" s="211">
        <f t="shared" si="24"/>
        <v>14.062825087468996</v>
      </c>
      <c r="V69" s="211">
        <f t="shared" si="25"/>
        <v>13.779760774444249</v>
      </c>
      <c r="W69" s="211">
        <f t="shared" si="25"/>
        <v>14.014856554723876</v>
      </c>
      <c r="X69" s="211">
        <f t="shared" si="25"/>
        <v>14.605534754325783</v>
      </c>
      <c r="Y69" s="211">
        <f t="shared" si="25"/>
        <v>14.528180722930747</v>
      </c>
      <c r="Z69" s="167" t="s">
        <v>177</v>
      </c>
    </row>
    <row r="70" spans="1:35" ht="14.1" customHeight="1">
      <c r="A70" s="75" t="s">
        <v>34</v>
      </c>
      <c r="B70" s="28"/>
      <c r="C70" s="28"/>
      <c r="D70" s="28"/>
      <c r="E70" s="28"/>
      <c r="F70" s="28">
        <f t="shared" si="24"/>
        <v>14.822529382783026</v>
      </c>
      <c r="G70" s="28">
        <f t="shared" si="24"/>
        <v>15.477590494407112</v>
      </c>
      <c r="H70" s="28">
        <f t="shared" si="24"/>
        <v>15.738668958953047</v>
      </c>
      <c r="I70" s="28">
        <f t="shared" si="24"/>
        <v>15.259086615659831</v>
      </c>
      <c r="J70" s="28">
        <f t="shared" si="24"/>
        <v>14.374642512833034</v>
      </c>
      <c r="K70" s="28">
        <f t="shared" si="24"/>
        <v>13.377278734196677</v>
      </c>
      <c r="L70" s="28">
        <f t="shared" si="24"/>
        <v>12.08220852113714</v>
      </c>
      <c r="M70" s="28">
        <f t="shared" si="24"/>
        <v>11.406743484260874</v>
      </c>
      <c r="N70" s="31">
        <f t="shared" si="24"/>
        <v>10.79208305269165</v>
      </c>
      <c r="O70" s="200">
        <f t="shared" si="24"/>
        <v>11.075564399607408</v>
      </c>
      <c r="P70" s="192">
        <f t="shared" si="24"/>
        <v>11.238553227910556</v>
      </c>
      <c r="Q70" s="212">
        <f t="shared" si="24"/>
        <v>11.32284351151015</v>
      </c>
      <c r="R70" s="212">
        <f t="shared" si="24"/>
        <v>11.299379022212898</v>
      </c>
      <c r="S70" s="212">
        <f t="shared" si="24"/>
        <v>10.952295033674512</v>
      </c>
      <c r="T70" s="212">
        <f t="shared" si="24"/>
        <v>10.761346348932472</v>
      </c>
      <c r="U70" s="212">
        <f t="shared" si="24"/>
        <v>10.641714427745434</v>
      </c>
      <c r="V70" s="212">
        <f t="shared" si="25"/>
        <v>10.513556233113382</v>
      </c>
      <c r="W70" s="212">
        <f t="shared" si="25"/>
        <v>10.273755877787677</v>
      </c>
      <c r="X70" s="212">
        <f t="shared" si="25"/>
        <v>9.694690191113688</v>
      </c>
      <c r="Y70" s="212">
        <f t="shared" si="25"/>
        <v>9.1835429347220572</v>
      </c>
      <c r="Z70" s="168" t="s">
        <v>190</v>
      </c>
    </row>
    <row r="71" spans="1:35" ht="14.1" customHeight="1">
      <c r="A71" s="74" t="s">
        <v>167</v>
      </c>
      <c r="B71" s="30"/>
      <c r="C71" s="30"/>
      <c r="D71" s="30"/>
      <c r="E71" s="30"/>
      <c r="F71" s="30">
        <f t="shared" si="24"/>
        <v>5.3836412329847461</v>
      </c>
      <c r="G71" s="30">
        <f t="shared" si="24"/>
        <v>6.7779894217865495</v>
      </c>
      <c r="H71" s="30">
        <f t="shared" si="24"/>
        <v>7.9151453663862172</v>
      </c>
      <c r="I71" s="30">
        <f t="shared" si="24"/>
        <v>8.2288374482421478</v>
      </c>
      <c r="J71" s="30">
        <f t="shared" si="24"/>
        <v>8.6169686001552659</v>
      </c>
      <c r="K71" s="30">
        <f t="shared" si="24"/>
        <v>9.3702369204347082</v>
      </c>
      <c r="L71" s="30">
        <f t="shared" si="24"/>
        <v>9.3218206027735437</v>
      </c>
      <c r="M71" s="30">
        <f t="shared" si="24"/>
        <v>9.8413263973200653</v>
      </c>
      <c r="N71" s="87">
        <f t="shared" si="24"/>
        <v>8.9338740904611917</v>
      </c>
      <c r="O71" s="201">
        <f t="shared" si="24"/>
        <v>9.6199015504326209</v>
      </c>
      <c r="P71" s="191">
        <f t="shared" si="24"/>
        <v>9.7634187723715566</v>
      </c>
      <c r="Q71" s="211">
        <f t="shared" si="24"/>
        <v>10.258623524688529</v>
      </c>
      <c r="R71" s="211">
        <f t="shared" si="24"/>
        <v>10.454548772301024</v>
      </c>
      <c r="S71" s="211">
        <f t="shared" si="24"/>
        <v>9.9301241750899418</v>
      </c>
      <c r="T71" s="211">
        <f t="shared" si="24"/>
        <v>9.568587738044938</v>
      </c>
      <c r="U71" s="211">
        <f t="shared" si="24"/>
        <v>8.7657397700642345</v>
      </c>
      <c r="V71" s="211">
        <f t="shared" si="25"/>
        <v>8.2112419544569573</v>
      </c>
      <c r="W71" s="211">
        <f t="shared" si="25"/>
        <v>8.5914855868701547</v>
      </c>
      <c r="X71" s="211">
        <f t="shared" si="25"/>
        <v>9.1779684356289088</v>
      </c>
      <c r="Y71" s="211">
        <f t="shared" si="25"/>
        <v>9.3986714605785817</v>
      </c>
      <c r="Z71" s="167" t="s">
        <v>179</v>
      </c>
    </row>
    <row r="72" spans="1:35" ht="14.1" customHeight="1">
      <c r="A72" s="75" t="s">
        <v>35</v>
      </c>
      <c r="B72" s="28"/>
      <c r="C72" s="28"/>
      <c r="D72" s="28"/>
      <c r="E72" s="28"/>
      <c r="F72" s="28">
        <f t="shared" si="24"/>
        <v>4.3737147450940519</v>
      </c>
      <c r="G72" s="28">
        <f t="shared" si="24"/>
        <v>3.6905963106039525</v>
      </c>
      <c r="H72" s="28">
        <f t="shared" si="24"/>
        <v>2.771130519188207</v>
      </c>
      <c r="I72" s="28">
        <f t="shared" si="24"/>
        <v>2.1996501089698657</v>
      </c>
      <c r="J72" s="28">
        <f t="shared" si="24"/>
        <v>1.5290154649575278</v>
      </c>
      <c r="K72" s="28">
        <f t="shared" si="24"/>
        <v>0.96333991007254027</v>
      </c>
      <c r="L72" s="28">
        <f t="shared" si="24"/>
        <v>0.48250473984355424</v>
      </c>
      <c r="M72" s="28">
        <f t="shared" si="24"/>
        <v>0.2942252976465744</v>
      </c>
      <c r="N72" s="31">
        <f t="shared" si="24"/>
        <v>0.2571156420691989</v>
      </c>
      <c r="O72" s="200">
        <f t="shared" si="24"/>
        <v>0.3698942092602886</v>
      </c>
      <c r="P72" s="192">
        <f t="shared" si="24"/>
        <v>0.56573381035372172</v>
      </c>
      <c r="Q72" s="212">
        <f t="shared" si="24"/>
        <v>0.70761896009948277</v>
      </c>
      <c r="R72" s="212">
        <f t="shared" si="24"/>
        <v>0.53714725434079347</v>
      </c>
      <c r="S72" s="212">
        <f t="shared" si="24"/>
        <v>7.1626706804209031E-2</v>
      </c>
      <c r="T72" s="212">
        <f t="shared" si="24"/>
        <v>-0.27982062420245551</v>
      </c>
      <c r="U72" s="212">
        <f t="shared" si="24"/>
        <v>-0.33581511317096463</v>
      </c>
      <c r="V72" s="212">
        <f t="shared" si="25"/>
        <v>1.8988455998676599</v>
      </c>
      <c r="W72" s="212">
        <f t="shared" si="25"/>
        <v>4.0207432022425191</v>
      </c>
      <c r="X72" s="212">
        <f t="shared" si="25"/>
        <v>6.207533848939808</v>
      </c>
      <c r="Y72" s="212">
        <f t="shared" si="25"/>
        <v>6.1798138137997567</v>
      </c>
      <c r="Z72" s="168" t="s">
        <v>180</v>
      </c>
    </row>
    <row r="73" spans="1:35" ht="14.1" customHeight="1">
      <c r="A73" s="74" t="s">
        <v>36</v>
      </c>
      <c r="B73" s="30"/>
      <c r="C73" s="30"/>
      <c r="D73" s="30"/>
      <c r="E73" s="30"/>
      <c r="F73" s="30">
        <f t="shared" si="24"/>
        <v>9.2101088481081774</v>
      </c>
      <c r="G73" s="30">
        <f t="shared" si="24"/>
        <v>9.2601128946914368</v>
      </c>
      <c r="H73" s="30">
        <f t="shared" si="24"/>
        <v>10.003042120547377</v>
      </c>
      <c r="I73" s="30">
        <f t="shared" si="24"/>
        <v>11.665870931923445</v>
      </c>
      <c r="J73" s="30">
        <f t="shared" si="24"/>
        <v>11.872715058576915</v>
      </c>
      <c r="K73" s="30">
        <f t="shared" si="24"/>
        <v>11.706027327189963</v>
      </c>
      <c r="L73" s="30">
        <f t="shared" si="24"/>
        <v>9.9921857245766361</v>
      </c>
      <c r="M73" s="30">
        <f t="shared" si="24"/>
        <v>9.4201046251448339</v>
      </c>
      <c r="N73" s="87">
        <f t="shared" si="24"/>
        <v>8.231360787643661</v>
      </c>
      <c r="O73" s="201">
        <f t="shared" si="24"/>
        <v>7.1440302304499239</v>
      </c>
      <c r="P73" s="191">
        <f t="shared" si="24"/>
        <v>6.1018879034582296</v>
      </c>
      <c r="Q73" s="211">
        <f t="shared" si="24"/>
        <v>5.4883836363751612</v>
      </c>
      <c r="R73" s="211">
        <f t="shared" si="24"/>
        <v>6.3029228571447078</v>
      </c>
      <c r="S73" s="211">
        <f t="shared" si="24"/>
        <v>7.2734887274538238</v>
      </c>
      <c r="T73" s="211">
        <f t="shared" si="24"/>
        <v>8.5318706140365013</v>
      </c>
      <c r="U73" s="211">
        <f t="shared" si="24"/>
        <v>8.81509488762409</v>
      </c>
      <c r="V73" s="211">
        <f t="shared" si="25"/>
        <v>8.7755585286554574</v>
      </c>
      <c r="W73" s="211">
        <f t="shared" si="25"/>
        <v>8.9466523978682204</v>
      </c>
      <c r="X73" s="211">
        <f t="shared" si="25"/>
        <v>9.0687703894288898</v>
      </c>
      <c r="Y73" s="211">
        <f t="shared" si="25"/>
        <v>8.7767208386720874</v>
      </c>
      <c r="Z73" s="167" t="s">
        <v>181</v>
      </c>
    </row>
    <row r="74" spans="1:35" ht="14.1" customHeight="1">
      <c r="A74" s="75" t="s">
        <v>37</v>
      </c>
      <c r="B74" s="28"/>
      <c r="C74" s="28"/>
      <c r="D74" s="28"/>
      <c r="E74" s="28"/>
      <c r="F74" s="28">
        <f t="shared" si="24"/>
        <v>7.8540548002639596</v>
      </c>
      <c r="G74" s="28">
        <f t="shared" si="24"/>
        <v>7.5063654852640935</v>
      </c>
      <c r="H74" s="28">
        <f t="shared" si="24"/>
        <v>7.9894571460811035</v>
      </c>
      <c r="I74" s="28">
        <f t="shared" si="24"/>
        <v>9.3615350622973565</v>
      </c>
      <c r="J74" s="28">
        <f t="shared" si="24"/>
        <v>9.1123359975995246</v>
      </c>
      <c r="K74" s="28">
        <f t="shared" si="24"/>
        <v>8.5140645667794299</v>
      </c>
      <c r="L74" s="28">
        <f t="shared" si="24"/>
        <v>7.2118524209388317</v>
      </c>
      <c r="M74" s="28">
        <f t="shared" si="24"/>
        <v>7.3915179750155078</v>
      </c>
      <c r="N74" s="31">
        <f t="shared" si="24"/>
        <v>7.7282999293603849</v>
      </c>
      <c r="O74" s="200">
        <f t="shared" si="24"/>
        <v>7.7797918829488752</v>
      </c>
      <c r="P74" s="192">
        <f t="shared" si="24"/>
        <v>7.2883143637197669</v>
      </c>
      <c r="Q74" s="212">
        <f t="shared" si="24"/>
        <v>6.6089981836993106</v>
      </c>
      <c r="R74" s="212">
        <f t="shared" si="24"/>
        <v>6.1285287808487174</v>
      </c>
      <c r="S74" s="212">
        <f t="shared" si="24"/>
        <v>5.5697395053779912</v>
      </c>
      <c r="T74" s="212">
        <f t="shared" si="24"/>
        <v>5.1554209779672853</v>
      </c>
      <c r="U74" s="212">
        <f t="shared" ref="U74" si="26">SUM(S39:U39)/3</f>
        <v>4.9118592028282313</v>
      </c>
      <c r="V74" s="212">
        <f t="shared" si="25"/>
        <v>5.1829199133616699</v>
      </c>
      <c r="W74" s="212">
        <f t="shared" si="25"/>
        <v>5.3517986731707596</v>
      </c>
      <c r="X74" s="212">
        <f t="shared" si="25"/>
        <v>5.2546847948113031</v>
      </c>
      <c r="Y74" s="212">
        <f t="shared" si="25"/>
        <v>4.7251840647029555</v>
      </c>
      <c r="Z74" s="168" t="s">
        <v>182</v>
      </c>
    </row>
    <row r="75" spans="1:35" ht="14.1" customHeight="1">
      <c r="A75" s="74" t="s">
        <v>38</v>
      </c>
      <c r="B75" s="30"/>
      <c r="C75" s="30"/>
      <c r="D75" s="30"/>
      <c r="E75" s="30"/>
      <c r="F75" s="30">
        <f t="shared" ref="F75:U79" si="27">SUM(D40:F40)/3</f>
        <v>12.611636579065717</v>
      </c>
      <c r="G75" s="30">
        <f t="shared" si="27"/>
        <v>12.243547929339352</v>
      </c>
      <c r="H75" s="30">
        <f t="shared" si="27"/>
        <v>11.713253126558074</v>
      </c>
      <c r="I75" s="30">
        <f t="shared" si="27"/>
        <v>11.137223413601559</v>
      </c>
      <c r="J75" s="30">
        <f t="shared" si="27"/>
        <v>10.607887721582921</v>
      </c>
      <c r="K75" s="30">
        <f t="shared" si="27"/>
        <v>9.8246365973508478</v>
      </c>
      <c r="L75" s="30">
        <f t="shared" si="27"/>
        <v>9.1372659247042343</v>
      </c>
      <c r="M75" s="30">
        <f t="shared" si="27"/>
        <v>8.7690434572718292</v>
      </c>
      <c r="N75" s="87">
        <f t="shared" si="27"/>
        <v>8.8988456576720463</v>
      </c>
      <c r="O75" s="201">
        <f t="shared" si="27"/>
        <v>9.1492448920426686</v>
      </c>
      <c r="P75" s="191">
        <f t="shared" si="27"/>
        <v>9.5073787875180535</v>
      </c>
      <c r="Q75" s="211">
        <f t="shared" si="27"/>
        <v>9.9904450293571703</v>
      </c>
      <c r="R75" s="211">
        <f t="shared" si="27"/>
        <v>10.390027927693666</v>
      </c>
      <c r="S75" s="211">
        <f t="shared" si="27"/>
        <v>10.867576658392396</v>
      </c>
      <c r="T75" s="211">
        <f t="shared" si="27"/>
        <v>11.011704913166062</v>
      </c>
      <c r="U75" s="211">
        <f t="shared" si="27"/>
        <v>11.069857894108752</v>
      </c>
      <c r="V75" s="211">
        <f t="shared" si="25"/>
        <v>10.882749543147009</v>
      </c>
      <c r="W75" s="211">
        <f t="shared" si="25"/>
        <v>11.061577934008644</v>
      </c>
      <c r="X75" s="211">
        <f t="shared" si="25"/>
        <v>10.667230438814693</v>
      </c>
      <c r="Y75" s="211">
        <f t="shared" si="25"/>
        <v>10.210159737658474</v>
      </c>
      <c r="Z75" s="167" t="s">
        <v>183</v>
      </c>
    </row>
    <row r="76" spans="1:35" ht="14.1" customHeight="1">
      <c r="A76" s="75" t="s">
        <v>66</v>
      </c>
      <c r="B76" s="28"/>
      <c r="C76" s="28"/>
      <c r="D76" s="28"/>
      <c r="E76" s="28"/>
      <c r="F76" s="28">
        <f t="shared" si="27"/>
        <v>11.210718710040817</v>
      </c>
      <c r="G76" s="28">
        <f t="shared" si="27"/>
        <v>11.133858284627019</v>
      </c>
      <c r="H76" s="28">
        <f t="shared" si="27"/>
        <v>10.818250525346478</v>
      </c>
      <c r="I76" s="28">
        <f t="shared" si="27"/>
        <v>10.451189618289638</v>
      </c>
      <c r="J76" s="28">
        <f t="shared" si="27"/>
        <v>9.9574404327382311</v>
      </c>
      <c r="K76" s="28">
        <f t="shared" si="27"/>
        <v>9.5446297092686745</v>
      </c>
      <c r="L76" s="28">
        <f t="shared" si="27"/>
        <v>9.2476286844128897</v>
      </c>
      <c r="M76" s="28">
        <f t="shared" si="27"/>
        <v>9.0979088566609807</v>
      </c>
      <c r="N76" s="31">
        <f t="shared" si="27"/>
        <v>9.0633468822805412</v>
      </c>
      <c r="O76" s="200">
        <f t="shared" si="27"/>
        <v>9.4237200570493798</v>
      </c>
      <c r="P76" s="192">
        <f t="shared" si="27"/>
        <v>9.9127726352893024</v>
      </c>
      <c r="Q76" s="212">
        <f t="shared" si="27"/>
        <v>9.9844273165677624</v>
      </c>
      <c r="R76" s="212">
        <f t="shared" si="27"/>
        <v>9.6091449623681573</v>
      </c>
      <c r="S76" s="212">
        <f t="shared" si="27"/>
        <v>9.1667044003797873</v>
      </c>
      <c r="T76" s="212">
        <f t="shared" si="27"/>
        <v>9.0116620408597896</v>
      </c>
      <c r="U76" s="212">
        <f t="shared" si="27"/>
        <v>9.2102351877384958</v>
      </c>
      <c r="V76" s="212">
        <f t="shared" si="25"/>
        <v>9.1028675343777721</v>
      </c>
      <c r="W76" s="212">
        <f t="shared" si="25"/>
        <v>8.9103676234196438</v>
      </c>
      <c r="X76" s="212">
        <f t="shared" si="25"/>
        <v>8.6383677174003584</v>
      </c>
      <c r="Y76" s="212">
        <f t="shared" si="25"/>
        <v>8.4843200132725176</v>
      </c>
      <c r="Z76" s="168" t="s">
        <v>184</v>
      </c>
    </row>
    <row r="77" spans="1:35" ht="14.1" customHeight="1">
      <c r="A77" s="74" t="s">
        <v>51</v>
      </c>
      <c r="B77" s="30"/>
      <c r="C77" s="30"/>
      <c r="D77" s="30"/>
      <c r="E77" s="30"/>
      <c r="F77" s="30">
        <f t="shared" si="27"/>
        <v>5.9414866298860121</v>
      </c>
      <c r="G77" s="30">
        <f t="shared" si="27"/>
        <v>6.5910993703088012</v>
      </c>
      <c r="H77" s="30">
        <f t="shared" si="27"/>
        <v>6.1717067159132428</v>
      </c>
      <c r="I77" s="30">
        <f t="shared" si="27"/>
        <v>6.2671451520172115</v>
      </c>
      <c r="J77" s="30">
        <f t="shared" si="27"/>
        <v>5.9007551652399028</v>
      </c>
      <c r="K77" s="30">
        <f t="shared" si="27"/>
        <v>6.0458291174273286</v>
      </c>
      <c r="L77" s="30">
        <f t="shared" si="27"/>
        <v>5.5208828401250258</v>
      </c>
      <c r="M77" s="30">
        <f t="shared" si="27"/>
        <v>5.277109924816302</v>
      </c>
      <c r="N77" s="87">
        <f t="shared" si="27"/>
        <v>4.6579393157091751</v>
      </c>
      <c r="O77" s="201">
        <f t="shared" si="27"/>
        <v>4.3169534193287031</v>
      </c>
      <c r="P77" s="191">
        <f t="shared" si="27"/>
        <v>4.0209958060531958</v>
      </c>
      <c r="Q77" s="211">
        <f t="shared" si="27"/>
        <v>3.8119095113469381</v>
      </c>
      <c r="R77" s="211">
        <f t="shared" si="27"/>
        <v>3.5792940117809824</v>
      </c>
      <c r="S77" s="211">
        <f t="shared" si="27"/>
        <v>3.1126144356979233</v>
      </c>
      <c r="T77" s="211">
        <f t="shared" si="27"/>
        <v>2.68180393430216</v>
      </c>
      <c r="U77" s="211"/>
      <c r="V77" s="211"/>
      <c r="W77" s="211"/>
      <c r="X77" s="211"/>
      <c r="Y77" s="211"/>
      <c r="Z77" s="167" t="s">
        <v>185</v>
      </c>
    </row>
    <row r="78" spans="1:35" ht="14.1" customHeight="1">
      <c r="A78" s="75" t="s">
        <v>52</v>
      </c>
      <c r="B78" s="28"/>
      <c r="C78" s="28"/>
      <c r="D78" s="28"/>
      <c r="E78" s="28"/>
      <c r="F78" s="28">
        <f t="shared" si="27"/>
        <v>10.904283074522089</v>
      </c>
      <c r="G78" s="28">
        <f t="shared" si="27"/>
        <v>10.520731222902802</v>
      </c>
      <c r="H78" s="28">
        <f t="shared" si="27"/>
        <v>10.16785984451497</v>
      </c>
      <c r="I78" s="28">
        <f t="shared" si="27"/>
        <v>9.7347352587367464</v>
      </c>
      <c r="J78" s="28">
        <f t="shared" si="27"/>
        <v>9.2692269230115247</v>
      </c>
      <c r="K78" s="28">
        <f t="shared" si="27"/>
        <v>9.0305743958422457</v>
      </c>
      <c r="L78" s="28">
        <f t="shared" si="27"/>
        <v>9.2029176536968311</v>
      </c>
      <c r="M78" s="28">
        <f t="shared" si="27"/>
        <v>9.8235315079375471</v>
      </c>
      <c r="N78" s="31">
        <f t="shared" si="27"/>
        <v>9.8534680904727896</v>
      </c>
      <c r="O78" s="200">
        <f t="shared" si="27"/>
        <v>10.164851266720566</v>
      </c>
      <c r="P78" s="192">
        <f t="shared" si="27"/>
        <v>9.9521655670291356</v>
      </c>
      <c r="Q78" s="212">
        <f t="shared" si="27"/>
        <v>9.2600683264806687</v>
      </c>
      <c r="R78" s="212">
        <f t="shared" si="27"/>
        <v>9.0969709278635822</v>
      </c>
      <c r="S78" s="212">
        <f t="shared" si="27"/>
        <v>8.7214150127300645</v>
      </c>
      <c r="T78" s="212">
        <f t="shared" si="27"/>
        <v>9.1489246412379952</v>
      </c>
      <c r="U78" s="212">
        <f t="shared" si="27"/>
        <v>8.912230835134622</v>
      </c>
      <c r="V78" s="212">
        <f t="shared" si="25"/>
        <v>8.6066326730438991</v>
      </c>
      <c r="W78" s="212">
        <f t="shared" si="25"/>
        <v>8.4292876881118683</v>
      </c>
      <c r="X78" s="212">
        <f t="shared" si="25"/>
        <v>8.0780375759807796</v>
      </c>
      <c r="Y78" s="212">
        <f t="shared" si="25"/>
        <v>8.0239205901883217</v>
      </c>
      <c r="Z78" s="168" t="s">
        <v>186</v>
      </c>
    </row>
    <row r="79" spans="1:35" ht="14.1" customHeight="1">
      <c r="A79" s="74" t="s">
        <v>39</v>
      </c>
      <c r="B79" s="30"/>
      <c r="C79" s="30"/>
      <c r="D79" s="30"/>
      <c r="E79" s="30"/>
      <c r="F79" s="30">
        <f t="shared" si="27"/>
        <v>9.5582522378813177</v>
      </c>
      <c r="G79" s="30">
        <f t="shared" si="27"/>
        <v>9.502481784151696</v>
      </c>
      <c r="H79" s="30">
        <f t="shared" si="27"/>
        <v>9.6317943234336667</v>
      </c>
      <c r="I79" s="30">
        <f t="shared" si="27"/>
        <v>9.1836422361460297</v>
      </c>
      <c r="J79" s="30">
        <f t="shared" si="27"/>
        <v>8.8585057940147962</v>
      </c>
      <c r="K79" s="30">
        <f t="shared" si="27"/>
        <v>8.6527256065945206</v>
      </c>
      <c r="L79" s="30">
        <f t="shared" si="27"/>
        <v>8.8344845079399139</v>
      </c>
      <c r="M79" s="30">
        <f t="shared" si="27"/>
        <v>9.0330540669045121</v>
      </c>
      <c r="N79" s="87">
        <f t="shared" si="27"/>
        <v>9.0935266853392864</v>
      </c>
      <c r="O79" s="201">
        <f t="shared" si="27"/>
        <v>9.1610449717634612</v>
      </c>
      <c r="P79" s="191">
        <f t="shared" si="27"/>
        <v>8.9987098865108894</v>
      </c>
      <c r="Q79" s="211">
        <f t="shared" si="27"/>
        <v>8.9319925820310058</v>
      </c>
      <c r="R79" s="211">
        <f t="shared" si="27"/>
        <v>8.968909026823324</v>
      </c>
      <c r="S79" s="211">
        <f t="shared" si="27"/>
        <v>9.2466147083583525</v>
      </c>
      <c r="T79" s="211">
        <f t="shared" si="27"/>
        <v>9.1655233160925444</v>
      </c>
      <c r="U79" s="211">
        <f t="shared" si="27"/>
        <v>9.1269888257098515</v>
      </c>
      <c r="V79" s="211">
        <f t="shared" si="25"/>
        <v>9.3597514847395491</v>
      </c>
      <c r="W79" s="211">
        <f t="shared" si="25"/>
        <v>8.6743545040432029</v>
      </c>
      <c r="X79" s="211">
        <f t="shared" si="25"/>
        <v>7.7522895946282686</v>
      </c>
      <c r="Y79" s="211">
        <f t="shared" si="25"/>
        <v>6.3888503664602245</v>
      </c>
      <c r="Z79" s="167" t="s">
        <v>187</v>
      </c>
    </row>
    <row r="80" spans="1:35" s="69" customFormat="1" ht="14.1" customHeight="1">
      <c r="A80" s="80" t="s">
        <v>24</v>
      </c>
      <c r="B80" s="81"/>
      <c r="C80" s="81"/>
      <c r="D80" s="81"/>
      <c r="E80" s="81"/>
      <c r="F80" s="78">
        <f>MIN(F59:F79)</f>
        <v>4.3737147450940519</v>
      </c>
      <c r="G80" s="78">
        <f t="shared" ref="G80:S80" si="28">MIN(G59:G79)</f>
        <v>3.6905963106039525</v>
      </c>
      <c r="H80" s="78">
        <f t="shared" si="28"/>
        <v>2.771130519188207</v>
      </c>
      <c r="I80" s="78">
        <f t="shared" si="28"/>
        <v>2.1996501089698657</v>
      </c>
      <c r="J80" s="79">
        <f t="shared" si="28"/>
        <v>1.5290154649575278</v>
      </c>
      <c r="K80" s="78">
        <f t="shared" si="28"/>
        <v>0.96333991007254027</v>
      </c>
      <c r="L80" s="78">
        <f t="shared" si="28"/>
        <v>0.48250473984355424</v>
      </c>
      <c r="M80" s="78">
        <f t="shared" si="28"/>
        <v>0.2942252976465744</v>
      </c>
      <c r="N80" s="163">
        <f t="shared" si="28"/>
        <v>0.2571156420691989</v>
      </c>
      <c r="O80" s="163">
        <f t="shared" si="28"/>
        <v>0.3698942092602886</v>
      </c>
      <c r="P80" s="197">
        <f t="shared" si="28"/>
        <v>0.56573381035372172</v>
      </c>
      <c r="Q80" s="213">
        <f t="shared" si="28"/>
        <v>0.70761896009948277</v>
      </c>
      <c r="R80" s="197">
        <f t="shared" si="28"/>
        <v>0.53714725434079347</v>
      </c>
      <c r="S80" s="163">
        <f t="shared" si="28"/>
        <v>7.1626706804209031E-2</v>
      </c>
      <c r="T80" s="197">
        <f t="shared" ref="T80:Y80" si="29">MIN(T59:T79)</f>
        <v>-0.27982062420245551</v>
      </c>
      <c r="U80" s="197">
        <f t="shared" si="29"/>
        <v>-0.33581511317096463</v>
      </c>
      <c r="V80" s="213">
        <f t="shared" si="29"/>
        <v>1.8988455998676599</v>
      </c>
      <c r="W80" s="213">
        <f t="shared" si="29"/>
        <v>4.0207432022425191</v>
      </c>
      <c r="X80" s="213">
        <f t="shared" si="29"/>
        <v>4.6901841845630319</v>
      </c>
      <c r="Y80" s="213">
        <f t="shared" si="29"/>
        <v>4.6389393294066608</v>
      </c>
      <c r="Z80" s="194" t="s">
        <v>24</v>
      </c>
      <c r="AB80" s="85"/>
      <c r="AC80" s="85"/>
      <c r="AD80" s="85"/>
      <c r="AE80" s="85"/>
      <c r="AF80" s="85"/>
      <c r="AG80" s="85"/>
      <c r="AH80" s="85"/>
      <c r="AI80" s="85"/>
    </row>
    <row r="81" spans="1:35" s="128" customFormat="1" ht="14.1" customHeight="1">
      <c r="A81" s="159" t="s">
        <v>25</v>
      </c>
      <c r="B81" s="160"/>
      <c r="C81" s="160"/>
      <c r="D81" s="160"/>
      <c r="E81" s="160"/>
      <c r="F81" s="126">
        <f>MAX(F59:F79)</f>
        <v>14.822529382783026</v>
      </c>
      <c r="G81" s="126">
        <f t="shared" ref="G81:R81" si="30">MAX(G59:G79)</f>
        <v>15.477590494407112</v>
      </c>
      <c r="H81" s="126">
        <f t="shared" si="30"/>
        <v>15.738668958953047</v>
      </c>
      <c r="I81" s="126">
        <f t="shared" si="30"/>
        <v>15.259086615659831</v>
      </c>
      <c r="J81" s="127">
        <f t="shared" si="30"/>
        <v>14.374642512833034</v>
      </c>
      <c r="K81" s="126">
        <f t="shared" si="30"/>
        <v>13.377278734196677</v>
      </c>
      <c r="L81" s="126">
        <f t="shared" si="30"/>
        <v>12.08220852113714</v>
      </c>
      <c r="M81" s="127">
        <f t="shared" si="30"/>
        <v>11.406743484260874</v>
      </c>
      <c r="N81" s="127">
        <f t="shared" si="30"/>
        <v>10.79208305269165</v>
      </c>
      <c r="O81" s="127">
        <f t="shared" si="30"/>
        <v>11.075564399607408</v>
      </c>
      <c r="P81" s="198">
        <f t="shared" si="30"/>
        <v>11.238553227910556</v>
      </c>
      <c r="Q81" s="214">
        <f t="shared" si="30"/>
        <v>11.32284351151015</v>
      </c>
      <c r="R81" s="198">
        <f t="shared" si="30"/>
        <v>11.299379022212898</v>
      </c>
      <c r="S81" s="164">
        <f t="shared" ref="S81:X81" si="31">MAX(S59:S79)</f>
        <v>12.021965911013362</v>
      </c>
      <c r="T81" s="198">
        <f t="shared" si="31"/>
        <v>13.562940740772895</v>
      </c>
      <c r="U81" s="198">
        <f t="shared" si="31"/>
        <v>14.062825087468996</v>
      </c>
      <c r="V81" s="284">
        <f t="shared" si="31"/>
        <v>13.779760774444249</v>
      </c>
      <c r="W81" s="214">
        <f t="shared" si="31"/>
        <v>14.014856554723876</v>
      </c>
      <c r="X81" s="214">
        <f t="shared" si="31"/>
        <v>14.605534754325783</v>
      </c>
      <c r="Y81" s="214">
        <f t="shared" ref="Y81" si="32">MAX(Y59:Y79)</f>
        <v>14.528180722930747</v>
      </c>
      <c r="Z81" s="195" t="s">
        <v>25</v>
      </c>
      <c r="AB81" s="132"/>
      <c r="AC81" s="132"/>
      <c r="AD81" s="132"/>
      <c r="AE81" s="132"/>
      <c r="AF81" s="132"/>
      <c r="AG81" s="132"/>
      <c r="AH81" s="132"/>
      <c r="AI81" s="132"/>
    </row>
    <row r="82" spans="1:35" s="70" customFormat="1" ht="14.1" customHeight="1">
      <c r="A82" s="125" t="s">
        <v>163</v>
      </c>
      <c r="B82" s="160"/>
      <c r="C82" s="160"/>
      <c r="D82" s="160"/>
      <c r="E82" s="160"/>
      <c r="F82" s="126">
        <f t="shared" ref="F82:Q82" si="33">MEDIAN(F59:F79)</f>
        <v>9.3900156705651661</v>
      </c>
      <c r="G82" s="126">
        <f t="shared" si="33"/>
        <v>9.1867925998321596</v>
      </c>
      <c r="H82" s="126">
        <f t="shared" si="33"/>
        <v>8.8614160560918105</v>
      </c>
      <c r="I82" s="126">
        <f t="shared" si="33"/>
        <v>9.239703795327884</v>
      </c>
      <c r="J82" s="127">
        <f t="shared" si="33"/>
        <v>8.8585057940147962</v>
      </c>
      <c r="K82" s="126">
        <f t="shared" si="33"/>
        <v>8.5140645667794299</v>
      </c>
      <c r="L82" s="126">
        <f t="shared" si="33"/>
        <v>8.3630099639431261</v>
      </c>
      <c r="M82" s="127">
        <f t="shared" si="33"/>
        <v>8.2726527127408644</v>
      </c>
      <c r="N82" s="127">
        <f t="shared" si="33"/>
        <v>8.1821538541548211</v>
      </c>
      <c r="O82" s="127">
        <f t="shared" si="33"/>
        <v>8.0633547454032222</v>
      </c>
      <c r="P82" s="198">
        <f t="shared" si="33"/>
        <v>7.7301792093877646</v>
      </c>
      <c r="Q82" s="214">
        <f t="shared" si="33"/>
        <v>7.9756485756696671</v>
      </c>
      <c r="R82" s="198">
        <f t="shared" ref="R82:W82" si="34">MEDIAN(R59:R79)</f>
        <v>7.9651184769833607</v>
      </c>
      <c r="S82" s="164">
        <f t="shared" si="34"/>
        <v>7.2734887274538238</v>
      </c>
      <c r="T82" s="198">
        <f t="shared" si="34"/>
        <v>7.0811713422087612</v>
      </c>
      <c r="U82" s="198">
        <f t="shared" si="34"/>
        <v>7.8468822458027461</v>
      </c>
      <c r="V82" s="284">
        <f t="shared" si="34"/>
        <v>7.7189677109704196</v>
      </c>
      <c r="W82" s="213">
        <f t="shared" si="34"/>
        <v>8.256465785432832</v>
      </c>
      <c r="X82" s="213">
        <f t="shared" ref="X82:Y82" si="35">MEDIAN(X59:X79)</f>
        <v>7.5842775994064189</v>
      </c>
      <c r="Y82" s="213">
        <f t="shared" si="35"/>
        <v>7.4096410188814872</v>
      </c>
      <c r="Z82" s="170" t="s">
        <v>163</v>
      </c>
      <c r="AB82" s="230"/>
      <c r="AC82" s="230"/>
      <c r="AD82" s="230"/>
      <c r="AE82" s="230"/>
      <c r="AF82" s="230"/>
      <c r="AG82" s="230"/>
      <c r="AH82" s="230"/>
      <c r="AI82" s="230"/>
    </row>
    <row r="83" spans="1:35" s="70" customFormat="1" ht="14.1" customHeight="1">
      <c r="A83" s="125" t="s">
        <v>164</v>
      </c>
      <c r="B83" s="160"/>
      <c r="C83" s="160"/>
      <c r="D83" s="160"/>
      <c r="E83" s="160"/>
      <c r="F83" s="126">
        <f t="shared" ref="F83:Q83" si="36">AVERAGE(F59:F79)</f>
        <v>9.5211003326351769</v>
      </c>
      <c r="G83" s="126">
        <f t="shared" si="36"/>
        <v>9.3417472247995406</v>
      </c>
      <c r="H83" s="126">
        <f t="shared" si="36"/>
        <v>9.071205331727187</v>
      </c>
      <c r="I83" s="126">
        <f t="shared" si="36"/>
        <v>8.949713495643314</v>
      </c>
      <c r="J83" s="127">
        <f t="shared" si="36"/>
        <v>8.6346031020510772</v>
      </c>
      <c r="K83" s="126">
        <f t="shared" si="36"/>
        <v>8.3434061130162007</v>
      </c>
      <c r="L83" s="126">
        <f t="shared" si="36"/>
        <v>7.9319832846444269</v>
      </c>
      <c r="M83" s="127">
        <f t="shared" si="36"/>
        <v>7.8518769840021605</v>
      </c>
      <c r="N83" s="127">
        <f t="shared" si="36"/>
        <v>7.642800222876458</v>
      </c>
      <c r="O83" s="127">
        <f t="shared" si="36"/>
        <v>7.5065782937604828</v>
      </c>
      <c r="P83" s="198">
        <f t="shared" si="36"/>
        <v>7.2309942792140829</v>
      </c>
      <c r="Q83" s="214">
        <f t="shared" si="36"/>
        <v>7.1947633236230519</v>
      </c>
      <c r="R83" s="198">
        <f t="shared" ref="R83:W83" si="37">AVERAGE(R59:R79)</f>
        <v>7.3040839685720327</v>
      </c>
      <c r="S83" s="164">
        <f t="shared" si="37"/>
        <v>7.3650982552283351</v>
      </c>
      <c r="T83" s="198">
        <f t="shared" si="37"/>
        <v>7.2737344418151668</v>
      </c>
      <c r="U83" s="198">
        <f t="shared" si="37"/>
        <v>7.6798832570216646</v>
      </c>
      <c r="V83" s="284">
        <f t="shared" si="37"/>
        <v>7.7875007229873505</v>
      </c>
      <c r="W83" s="213">
        <f t="shared" si="37"/>
        <v>7.9398044323737498</v>
      </c>
      <c r="X83" s="213">
        <f t="shared" ref="X83:Y83" si="38">AVERAGE(X59:X79)</f>
        <v>7.7170826597247215</v>
      </c>
      <c r="Y83" s="213">
        <f t="shared" si="38"/>
        <v>7.5180547724224907</v>
      </c>
      <c r="Z83" s="170" t="s">
        <v>164</v>
      </c>
      <c r="AB83" s="230"/>
      <c r="AC83" s="230"/>
      <c r="AD83" s="230"/>
      <c r="AE83" s="230"/>
      <c r="AF83" s="230"/>
      <c r="AG83" s="230"/>
      <c r="AH83" s="230"/>
      <c r="AI83" s="230"/>
    </row>
    <row r="84" spans="1:35" ht="14.1" customHeight="1">
      <c r="A84" s="34"/>
      <c r="B84" s="31"/>
      <c r="C84" s="31"/>
      <c r="D84" s="31"/>
      <c r="E84" s="31"/>
      <c r="F84" s="31"/>
      <c r="G84" s="31"/>
      <c r="Z84" s="171" t="s">
        <v>0</v>
      </c>
    </row>
    <row r="85" spans="1:35" ht="14.1" customHeight="1">
      <c r="A85" s="1" t="str">
        <f>+$A$1</f>
        <v>K13/I13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45190.410039351853</v>
      </c>
    </row>
    <row r="86" spans="1:35" ht="14.1" customHeight="1">
      <c r="A86" s="292" t="str">
        <f>$A$2</f>
        <v>Kapitaldienstanteil</v>
      </c>
      <c r="B86" s="292"/>
      <c r="C86" s="292"/>
      <c r="D86" s="292"/>
      <c r="E86" s="292"/>
      <c r="F86" s="298"/>
      <c r="G86" s="298"/>
      <c r="H86" s="298"/>
      <c r="I86" s="298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35" ht="14.1" customHeight="1" thickBot="1">
      <c r="A87" s="293" t="str">
        <f>A$3</f>
        <v>Kapitaldienst in % des laufenden Ertrags</v>
      </c>
      <c r="B87" s="293"/>
      <c r="C87" s="293"/>
      <c r="D87" s="293"/>
      <c r="E87" s="293"/>
      <c r="F87" s="293"/>
      <c r="G87" s="293"/>
      <c r="H87" s="243"/>
      <c r="I87" s="243"/>
      <c r="J87" s="24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Gewichtung_Pondération!$E$11</f>
        <v>1</v>
      </c>
    </row>
    <row r="88" spans="1:35" ht="14.1" customHeight="1" thickTop="1">
      <c r="A88" s="292" t="str">
        <f>$A$4</f>
        <v>Part du service de la dette</v>
      </c>
      <c r="B88" s="292"/>
      <c r="C88" s="292"/>
      <c r="D88" s="292"/>
      <c r="E88" s="292"/>
      <c r="F88" s="298"/>
      <c r="G88" s="298"/>
      <c r="H88" s="298"/>
      <c r="I88" s="298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35" ht="14.1" customHeight="1" thickBot="1">
      <c r="A89" s="293" t="str">
        <f>+A5</f>
        <v>Service de la dette en % des revenus courants</v>
      </c>
      <c r="B89" s="293"/>
      <c r="C89" s="293"/>
      <c r="D89" s="293"/>
      <c r="E89" s="293"/>
      <c r="F89" s="293"/>
      <c r="G89" s="293"/>
      <c r="H89" s="243"/>
      <c r="I89" s="243"/>
      <c r="J89" s="24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Gewichtung_Pondération!$E$11</f>
        <v>1</v>
      </c>
    </row>
    <row r="90" spans="1:35" ht="14.1" customHeight="1" thickTop="1">
      <c r="A90" s="34"/>
      <c r="B90" s="31"/>
      <c r="C90" s="31"/>
      <c r="D90" s="31"/>
      <c r="E90" s="31"/>
      <c r="F90" s="31"/>
      <c r="G90" s="3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35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35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2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</row>
    <row r="93" spans="1:35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</row>
    <row r="94" spans="1:35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 t="shared" ref="K94:L109" si="39">SUM(D24:K24)/8</f>
        <v>7.7718059689356869</v>
      </c>
      <c r="L94" s="30">
        <f t="shared" si="39"/>
        <v>7.6212014744562619</v>
      </c>
      <c r="M94" s="30">
        <f t="shared" ref="M94:Y109" si="40">SUM(D24:M24)/10</f>
        <v>7.7501190781312115</v>
      </c>
      <c r="N94" s="87">
        <f t="shared" si="40"/>
        <v>7.6183773817990055</v>
      </c>
      <c r="O94" s="201">
        <f t="shared" si="40"/>
        <v>7.541353439462938</v>
      </c>
      <c r="P94" s="191">
        <f t="shared" si="40"/>
        <v>7.4933815089421874</v>
      </c>
      <c r="Q94" s="211">
        <f t="shared" si="40"/>
        <v>7.5309684753549302</v>
      </c>
      <c r="R94" s="211">
        <f t="shared" si="40"/>
        <v>7.5470596531903809</v>
      </c>
      <c r="S94" s="211">
        <f t="shared" si="40"/>
        <v>7.4990702444620947</v>
      </c>
      <c r="T94" s="211">
        <f t="shared" si="40"/>
        <v>7.4893436430443643</v>
      </c>
      <c r="U94" s="211">
        <f t="shared" si="40"/>
        <v>8.5182633615176595</v>
      </c>
      <c r="V94" s="211">
        <f t="shared" si="40"/>
        <v>8.5055657933333002</v>
      </c>
      <c r="W94" s="211">
        <f t="shared" si="40"/>
        <v>8.2829174122263947</v>
      </c>
      <c r="X94" s="211">
        <f t="shared" si="40"/>
        <v>8.0383423030180108</v>
      </c>
      <c r="Y94" s="211">
        <f t="shared" si="40"/>
        <v>7.8362746806218526</v>
      </c>
      <c r="Z94" s="167" t="s">
        <v>188</v>
      </c>
    </row>
    <row r="95" spans="1:35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 t="shared" si="39"/>
        <v>7.898040286737448</v>
      </c>
      <c r="L95" s="28">
        <f t="shared" si="39"/>
        <v>7.3010302015460598</v>
      </c>
      <c r="M95" s="28">
        <f t="shared" si="40"/>
        <v>7.2024365672390687</v>
      </c>
      <c r="N95" s="31">
        <f t="shared" si="40"/>
        <v>6.6471668789648719</v>
      </c>
      <c r="O95" s="200">
        <f t="shared" si="40"/>
        <v>5.9904233718742432</v>
      </c>
      <c r="P95" s="192">
        <f t="shared" si="40"/>
        <v>5.4274358649003549</v>
      </c>
      <c r="Q95" s="212">
        <f t="shared" si="40"/>
        <v>5.2372576701901279</v>
      </c>
      <c r="R95" s="212">
        <f t="shared" si="40"/>
        <v>5.1571670994309429</v>
      </c>
      <c r="S95" s="212">
        <f t="shared" si="40"/>
        <v>5.2594139088717915</v>
      </c>
      <c r="T95" s="212">
        <f t="shared" si="40"/>
        <v>5.2833623600671729</v>
      </c>
      <c r="U95" s="212">
        <f t="shared" si="40"/>
        <v>5.3290916869924434</v>
      </c>
      <c r="V95" s="212">
        <f t="shared" si="40"/>
        <v>5.6574029869725955</v>
      </c>
      <c r="W95" s="212">
        <f t="shared" si="40"/>
        <v>6.1717426786015617</v>
      </c>
      <c r="X95" s="212">
        <f t="shared" si="40"/>
        <v>6.5845471144218184</v>
      </c>
      <c r="Y95" s="212">
        <f t="shared" si="40"/>
        <v>7.1270001083015</v>
      </c>
      <c r="Z95" s="168" t="s">
        <v>168</v>
      </c>
    </row>
    <row r="96" spans="1:35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si="39"/>
        <v>10.625041503288605</v>
      </c>
      <c r="L96" s="30">
        <f t="shared" si="39"/>
        <v>10.258065167724224</v>
      </c>
      <c r="M96" s="30">
        <f t="shared" si="40"/>
        <v>10.40722757478547</v>
      </c>
      <c r="N96" s="87">
        <f t="shared" si="40"/>
        <v>10.063127841770413</v>
      </c>
      <c r="O96" s="201">
        <f t="shared" si="40"/>
        <v>9.5232574372372998</v>
      </c>
      <c r="P96" s="191">
        <f t="shared" si="40"/>
        <v>8.8877644680387125</v>
      </c>
      <c r="Q96" s="211">
        <f t="shared" si="40"/>
        <v>8.9384270050594647</v>
      </c>
      <c r="R96" s="211">
        <f t="shared" si="40"/>
        <v>8.946136847184091</v>
      </c>
      <c r="S96" s="211">
        <f t="shared" si="40"/>
        <v>8.680237493345242</v>
      </c>
      <c r="T96" s="211">
        <f t="shared" si="40"/>
        <v>8.6405844224075619</v>
      </c>
      <c r="U96" s="211">
        <f t="shared" si="40"/>
        <v>8.5758221206423642</v>
      </c>
      <c r="V96" s="211">
        <f t="shared" si="40"/>
        <v>8.3233349651529522</v>
      </c>
      <c r="W96" s="211">
        <f t="shared" si="40"/>
        <v>8.1051606321759859</v>
      </c>
      <c r="X96" s="211">
        <f t="shared" si="40"/>
        <v>7.9867609991192605</v>
      </c>
      <c r="Y96" s="211">
        <f t="shared" si="40"/>
        <v>7.9497495225021551</v>
      </c>
      <c r="Z96" s="167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39"/>
        <v>8.6697514180942328</v>
      </c>
      <c r="L97" s="28">
        <f t="shared" si="39"/>
        <v>8.4949499498085466</v>
      </c>
      <c r="M97" s="28">
        <f t="shared" si="40"/>
        <v>8.4557032383821031</v>
      </c>
      <c r="N97" s="31">
        <f t="shared" si="40"/>
        <v>8.3716769972266825</v>
      </c>
      <c r="O97" s="200">
        <f t="shared" si="40"/>
        <v>8.3658156429138479</v>
      </c>
      <c r="P97" s="192">
        <f t="shared" si="40"/>
        <v>8.3029528590427706</v>
      </c>
      <c r="Q97" s="212">
        <f t="shared" si="40"/>
        <v>8.2046724980917816</v>
      </c>
      <c r="R97" s="212">
        <f t="shared" si="40"/>
        <v>7.9657552526679769</v>
      </c>
      <c r="S97" s="212">
        <f t="shared" si="40"/>
        <v>7.7867346177964007</v>
      </c>
      <c r="T97" s="212">
        <f t="shared" si="40"/>
        <v>7.6132093590315204</v>
      </c>
      <c r="U97" s="212">
        <f t="shared" si="40"/>
        <v>7.5922542446453418</v>
      </c>
      <c r="V97" s="212">
        <f t="shared" si="40"/>
        <v>7.4753565536373783</v>
      </c>
      <c r="W97" s="212">
        <f t="shared" si="40"/>
        <v>7.3847850934540631</v>
      </c>
      <c r="X97" s="212">
        <f t="shared" si="40"/>
        <v>7.3156001488783673</v>
      </c>
      <c r="Y97" s="212">
        <f t="shared" si="40"/>
        <v>7.1870114183648068</v>
      </c>
      <c r="Z97" s="168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39"/>
        <v>9.4939928534374616</v>
      </c>
      <c r="L98" s="30">
        <f t="shared" si="39"/>
        <v>9.2897011344841207</v>
      </c>
      <c r="M98" s="30">
        <f t="shared" si="40"/>
        <v>9.1935035984925388</v>
      </c>
      <c r="N98" s="87">
        <f t="shared" si="40"/>
        <v>8.8707290497544555</v>
      </c>
      <c r="O98" s="201">
        <f t="shared" si="40"/>
        <v>8.5256667356333882</v>
      </c>
      <c r="P98" s="191">
        <f t="shared" si="40"/>
        <v>8.1402640750952635</v>
      </c>
      <c r="Q98" s="211">
        <f t="shared" si="40"/>
        <v>7.7837927637120856</v>
      </c>
      <c r="R98" s="211">
        <f t="shared" si="40"/>
        <v>7.3197898839280837</v>
      </c>
      <c r="S98" s="211">
        <f t="shared" si="40"/>
        <v>6.8272238807864909</v>
      </c>
      <c r="T98" s="211">
        <f t="shared" si="40"/>
        <v>6.4064060108514465</v>
      </c>
      <c r="U98" s="211">
        <f t="shared" si="40"/>
        <v>6.076380464085771</v>
      </c>
      <c r="V98" s="211">
        <f t="shared" si="40"/>
        <v>5.8408825196798597</v>
      </c>
      <c r="W98" s="211">
        <f t="shared" si="40"/>
        <v>5.7371193967960563</v>
      </c>
      <c r="X98" s="211">
        <f t="shared" si="40"/>
        <v>5.7114320555306568</v>
      </c>
      <c r="Y98" s="211">
        <f t="shared" si="40"/>
        <v>5.7416875311961117</v>
      </c>
      <c r="Z98" s="167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39"/>
        <v>6.190250775596291</v>
      </c>
      <c r="L99" s="28">
        <f t="shared" si="39"/>
        <v>5.9903001084967542</v>
      </c>
      <c r="M99" s="28">
        <f t="shared" si="40"/>
        <v>6.0339201852360889</v>
      </c>
      <c r="N99" s="31">
        <f t="shared" si="40"/>
        <v>5.9337681761972005</v>
      </c>
      <c r="O99" s="200">
        <f t="shared" si="40"/>
        <v>5.852546703589816</v>
      </c>
      <c r="P99" s="192">
        <f t="shared" si="40"/>
        <v>5.6852555637131408</v>
      </c>
      <c r="Q99" s="212">
        <f t="shared" si="40"/>
        <v>5.6407137850826397</v>
      </c>
      <c r="R99" s="212">
        <f t="shared" si="40"/>
        <v>5.6209332908976446</v>
      </c>
      <c r="S99" s="212">
        <f t="shared" si="40"/>
        <v>5.6851370663133727</v>
      </c>
      <c r="T99" s="212">
        <f t="shared" si="40"/>
        <v>5.8130230879005849</v>
      </c>
      <c r="U99" s="212">
        <f t="shared" si="40"/>
        <v>5.9862923069498946</v>
      </c>
      <c r="V99" s="212">
        <f t="shared" si="40"/>
        <v>6.1872783779994576</v>
      </c>
      <c r="W99" s="212">
        <f t="shared" si="40"/>
        <v>6.1040207073065087</v>
      </c>
      <c r="X99" s="212">
        <f t="shared" si="40"/>
        <v>6.0436909959346217</v>
      </c>
      <c r="Y99" s="212">
        <f t="shared" si="40"/>
        <v>5.9683374492444639</v>
      </c>
      <c r="Z99" s="168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39"/>
        <v>8.3234773874337034</v>
      </c>
      <c r="L100" s="30">
        <f t="shared" si="39"/>
        <v>8.2316008635932576</v>
      </c>
      <c r="M100" s="30">
        <f t="shared" si="40"/>
        <v>8.9160375832786674</v>
      </c>
      <c r="N100" s="87">
        <f t="shared" si="40"/>
        <v>8.74578325524927</v>
      </c>
      <c r="O100" s="201">
        <f t="shared" si="40"/>
        <v>8.1313391663328538</v>
      </c>
      <c r="P100" s="191">
        <f t="shared" si="40"/>
        <v>7.7791555438418429</v>
      </c>
      <c r="Q100" s="211">
        <f t="shared" si="40"/>
        <v>7.4185273916106835</v>
      </c>
      <c r="R100" s="211">
        <f t="shared" si="40"/>
        <v>7.1427124767046593</v>
      </c>
      <c r="S100" s="211">
        <f t="shared" si="40"/>
        <v>6.8656634328246779</v>
      </c>
      <c r="T100" s="211">
        <f t="shared" si="40"/>
        <v>6.6360153319491832</v>
      </c>
      <c r="U100" s="211">
        <f t="shared" si="40"/>
        <v>6.6812518990026204</v>
      </c>
      <c r="V100" s="211">
        <f t="shared" si="40"/>
        <v>6.0800673790403348</v>
      </c>
      <c r="W100" s="211">
        <f t="shared" si="40"/>
        <v>5.3265515627359949</v>
      </c>
      <c r="X100" s="211">
        <f t="shared" si="40"/>
        <v>4.876511912444089</v>
      </c>
      <c r="Y100" s="211">
        <f t="shared" si="40"/>
        <v>4.8624443083432336</v>
      </c>
      <c r="Z100" s="167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39"/>
        <v>8.1927754916859055</v>
      </c>
      <c r="L101" s="28">
        <f t="shared" si="39"/>
        <v>7.9358093710235327</v>
      </c>
      <c r="M101" s="28">
        <f t="shared" si="40"/>
        <v>7.7946804007687378</v>
      </c>
      <c r="N101" s="31">
        <f t="shared" si="40"/>
        <v>7.5254911528319628</v>
      </c>
      <c r="O101" s="200">
        <f t="shared" si="40"/>
        <v>7.2724846825537508</v>
      </c>
      <c r="P101" s="192">
        <f t="shared" si="40"/>
        <v>6.8727421155399453</v>
      </c>
      <c r="Q101" s="212">
        <f t="shared" si="40"/>
        <v>6.6250568425818415</v>
      </c>
      <c r="R101" s="212">
        <f t="shared" si="40"/>
        <v>6.3702092895290674</v>
      </c>
      <c r="S101" s="212">
        <f t="shared" si="40"/>
        <v>6.2541940459491467</v>
      </c>
      <c r="T101" s="212">
        <f t="shared" si="40"/>
        <v>5.9931378960522288</v>
      </c>
      <c r="U101" s="212">
        <f t="shared" si="40"/>
        <v>5.8044632548264081</v>
      </c>
      <c r="V101" s="212">
        <f t="shared" si="40"/>
        <v>5.7982445268306471</v>
      </c>
      <c r="W101" s="212">
        <f t="shared" si="40"/>
        <v>5.7933280845724333</v>
      </c>
      <c r="X101" s="212">
        <f t="shared" si="40"/>
        <v>5.7380160168416854</v>
      </c>
      <c r="Y101" s="212">
        <f t="shared" si="40"/>
        <v>5.6572793711565872</v>
      </c>
      <c r="Z101" s="168" t="s">
        <v>189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39"/>
        <v>12.14938885086436</v>
      </c>
      <c r="L102" s="30">
        <f t="shared" si="39"/>
        <v>11.477923112658466</v>
      </c>
      <c r="M102" s="30">
        <f t="shared" si="40"/>
        <v>11.408371288733338</v>
      </c>
      <c r="N102" s="87">
        <f t="shared" si="40"/>
        <v>10.849161290131166</v>
      </c>
      <c r="O102" s="201">
        <f t="shared" si="40"/>
        <v>10.341648178869539</v>
      </c>
      <c r="P102" s="191">
        <f t="shared" si="40"/>
        <v>9.8204508232950722</v>
      </c>
      <c r="Q102" s="211">
        <f t="shared" si="40"/>
        <v>9.4342288461340225</v>
      </c>
      <c r="R102" s="211">
        <f t="shared" si="40"/>
        <v>9.0985357505054871</v>
      </c>
      <c r="S102" s="211">
        <f t="shared" si="40"/>
        <v>8.8203656829666901</v>
      </c>
      <c r="T102" s="211">
        <f t="shared" si="40"/>
        <v>8.5342084687526079</v>
      </c>
      <c r="U102" s="211">
        <f t="shared" si="40"/>
        <v>8.389583182583829</v>
      </c>
      <c r="V102" s="211">
        <f t="shared" si="40"/>
        <v>8.3881778917949532</v>
      </c>
      <c r="W102" s="211">
        <f t="shared" si="40"/>
        <v>8.451830264857735</v>
      </c>
      <c r="X102" s="211">
        <f t="shared" si="40"/>
        <v>8.4763769670604709</v>
      </c>
      <c r="Y102" s="211">
        <f t="shared" si="40"/>
        <v>8.4671749277607375</v>
      </c>
      <c r="Z102" s="167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39"/>
        <v>8.4904078891996591</v>
      </c>
      <c r="L103" s="28">
        <f t="shared" si="39"/>
        <v>8.4980509940680626</v>
      </c>
      <c r="M103" s="28">
        <f t="shared" si="40"/>
        <v>8.4258284119826996</v>
      </c>
      <c r="N103" s="31">
        <f t="shared" si="40"/>
        <v>8.4471110478884484</v>
      </c>
      <c r="O103" s="200">
        <f t="shared" si="40"/>
        <v>8.2197600942610407</v>
      </c>
      <c r="P103" s="192">
        <f t="shared" si="40"/>
        <v>8.0538679801882296</v>
      </c>
      <c r="Q103" s="212">
        <f t="shared" si="40"/>
        <v>7.946923060731268</v>
      </c>
      <c r="R103" s="212">
        <f t="shared" si="40"/>
        <v>7.9521625946937506</v>
      </c>
      <c r="S103" s="212">
        <f t="shared" si="40"/>
        <v>7.6670131286770129</v>
      </c>
      <c r="T103" s="212">
        <f t="shared" si="40"/>
        <v>7.4103863053532368</v>
      </c>
      <c r="U103" s="212">
        <f t="shared" si="40"/>
        <v>7.0438141391271314</v>
      </c>
      <c r="V103" s="212">
        <f t="shared" si="40"/>
        <v>6.7065580172198507</v>
      </c>
      <c r="W103" s="212">
        <f t="shared" si="40"/>
        <v>6.4058605003635893</v>
      </c>
      <c r="X103" s="212">
        <f t="shared" si="40"/>
        <v>6.1364366794885274</v>
      </c>
      <c r="Y103" s="212">
        <f t="shared" si="40"/>
        <v>5.8756174378217674</v>
      </c>
      <c r="Z103" s="168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39"/>
        <v>9.6769458582830481</v>
      </c>
      <c r="L104" s="30">
        <f t="shared" si="39"/>
        <v>9.0708366517693122</v>
      </c>
      <c r="M104" s="30">
        <f t="shared" si="40"/>
        <v>9.2665928685239471</v>
      </c>
      <c r="N104" s="87">
        <f t="shared" si="40"/>
        <v>8.7256744433305489</v>
      </c>
      <c r="O104" s="201">
        <f t="shared" si="40"/>
        <v>8.2269964489112546</v>
      </c>
      <c r="P104" s="191">
        <f t="shared" si="40"/>
        <v>8.3196305005281079</v>
      </c>
      <c r="Q104" s="211">
        <f t="shared" si="40"/>
        <v>8.4132193839612803</v>
      </c>
      <c r="R104" s="211">
        <f t="shared" si="40"/>
        <v>8.7039957060937692</v>
      </c>
      <c r="S104" s="211">
        <f t="shared" si="40"/>
        <v>9.0277867310957784</v>
      </c>
      <c r="T104" s="211">
        <f t="shared" si="40"/>
        <v>9.3833792086956969</v>
      </c>
      <c r="U104" s="211">
        <f t="shared" si="40"/>
        <v>10.116513304792582</v>
      </c>
      <c r="V104" s="211">
        <f t="shared" si="40"/>
        <v>10.713369312707176</v>
      </c>
      <c r="W104" s="211">
        <f t="shared" si="40"/>
        <v>11.44010398768107</v>
      </c>
      <c r="X104" s="211">
        <f t="shared" si="40"/>
        <v>12.249955470741149</v>
      </c>
      <c r="Y104" s="211">
        <f t="shared" si="40"/>
        <v>12.870690870763886</v>
      </c>
      <c r="Z104" s="167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39"/>
        <v>14.529475190770588</v>
      </c>
      <c r="L105" s="28">
        <f t="shared" si="39"/>
        <v>14.0663055096975</v>
      </c>
      <c r="M105" s="28">
        <f t="shared" si="40"/>
        <v>13.773795895566304</v>
      </c>
      <c r="N105" s="31">
        <f t="shared" si="40"/>
        <v>13.465102120307966</v>
      </c>
      <c r="O105" s="200">
        <f t="shared" si="40"/>
        <v>13.083020831084671</v>
      </c>
      <c r="P105" s="192">
        <f t="shared" si="40"/>
        <v>12.698603049104563</v>
      </c>
      <c r="Q105" s="212">
        <f t="shared" si="40"/>
        <v>12.21867802543888</v>
      </c>
      <c r="R105" s="212">
        <f t="shared" si="40"/>
        <v>11.751233850062624</v>
      </c>
      <c r="S105" s="212">
        <f t="shared" si="40"/>
        <v>11.406565574508967</v>
      </c>
      <c r="T105" s="212">
        <f t="shared" si="40"/>
        <v>11.134689176268711</v>
      </c>
      <c r="U105" s="212">
        <f t="shared" si="40"/>
        <v>10.93056455812725</v>
      </c>
      <c r="V105" s="212">
        <f t="shared" si="40"/>
        <v>10.935969888101839</v>
      </c>
      <c r="W105" s="212">
        <f t="shared" si="40"/>
        <v>10.794792894326751</v>
      </c>
      <c r="X105" s="212">
        <f t="shared" si="40"/>
        <v>10.601346699653863</v>
      </c>
      <c r="Y105" s="212">
        <f t="shared" si="40"/>
        <v>10.368363448636234</v>
      </c>
      <c r="Z105" s="168" t="s">
        <v>190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39"/>
        <v>7.6346526016261542</v>
      </c>
      <c r="L106" s="30">
        <f t="shared" si="39"/>
        <v>8.1427727442548736</v>
      </c>
      <c r="M106" s="30">
        <f t="shared" si="40"/>
        <v>7.936956915574795</v>
      </c>
      <c r="N106" s="87">
        <f t="shared" si="40"/>
        <v>8.42181271864305</v>
      </c>
      <c r="O106" s="201">
        <f t="shared" si="40"/>
        <v>8.8441528550752704</v>
      </c>
      <c r="P106" s="191">
        <f t="shared" si="40"/>
        <v>9.2508901773908399</v>
      </c>
      <c r="Q106" s="211">
        <f t="shared" si="40"/>
        <v>9.4660029495136442</v>
      </c>
      <c r="R106" s="211">
        <f t="shared" si="40"/>
        <v>9.6059738768497134</v>
      </c>
      <c r="S106" s="211">
        <f t="shared" si="40"/>
        <v>9.761276195445177</v>
      </c>
      <c r="T106" s="211">
        <f t="shared" si="40"/>
        <v>9.7514886908805458</v>
      </c>
      <c r="U106" s="211">
        <f t="shared" si="40"/>
        <v>9.4246247317385698</v>
      </c>
      <c r="V106" s="211">
        <f t="shared" si="40"/>
        <v>9.4281026009502007</v>
      </c>
      <c r="W106" s="211">
        <f t="shared" si="40"/>
        <v>9.3765364477455702</v>
      </c>
      <c r="X106" s="211">
        <f t="shared" si="40"/>
        <v>9.4978530352888857</v>
      </c>
      <c r="Y106" s="211">
        <f t="shared" si="40"/>
        <v>9.3617335739939911</v>
      </c>
      <c r="Z106" s="167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39"/>
        <v>2.6334822794316723</v>
      </c>
      <c r="L107" s="28">
        <f t="shared" si="39"/>
        <v>2.0263472318492388</v>
      </c>
      <c r="M107" s="28">
        <f t="shared" si="40"/>
        <v>2.1498342146552671</v>
      </c>
      <c r="N107" s="31">
        <f t="shared" si="40"/>
        <v>1.6882374234732467</v>
      </c>
      <c r="O107" s="200">
        <f t="shared" si="40"/>
        <v>1.2412844461832147</v>
      </c>
      <c r="P107" s="192">
        <f t="shared" si="40"/>
        <v>1.0074399342331677</v>
      </c>
      <c r="Q107" s="212">
        <f t="shared" si="40"/>
        <v>0.79334421832190594</v>
      </c>
      <c r="R107" s="212">
        <f t="shared" si="40"/>
        <v>0.57108946672899064</v>
      </c>
      <c r="S107" s="212">
        <f t="shared" si="40"/>
        <v>0.36903291358347068</v>
      </c>
      <c r="T107" s="212">
        <f t="shared" si="40"/>
        <v>0.25069339157391091</v>
      </c>
      <c r="U107" s="212">
        <f t="shared" si="40"/>
        <v>0.18134295975593923</v>
      </c>
      <c r="V107" s="212">
        <f t="shared" si="40"/>
        <v>0.79393517159070248</v>
      </c>
      <c r="W107" s="212">
        <f t="shared" si="40"/>
        <v>1.3686487629526944</v>
      </c>
      <c r="X107" s="212">
        <f t="shared" si="40"/>
        <v>1.966468421817122</v>
      </c>
      <c r="Y107" s="212">
        <f t="shared" si="40"/>
        <v>2.5369110529525427</v>
      </c>
      <c r="Z107" s="168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39"/>
        <v>10.432614552123775</v>
      </c>
      <c r="L108" s="30">
        <f t="shared" si="39"/>
        <v>10.426181157993884</v>
      </c>
      <c r="M108" s="30">
        <f t="shared" si="40"/>
        <v>10.085384498511328</v>
      </c>
      <c r="N108" s="87">
        <f t="shared" si="40"/>
        <v>9.8959951530047494</v>
      </c>
      <c r="O108" s="201">
        <f t="shared" si="40"/>
        <v>9.5702879131396372</v>
      </c>
      <c r="P108" s="191">
        <f t="shared" si="40"/>
        <v>9.1529182151163422</v>
      </c>
      <c r="Q108" s="211">
        <f t="shared" si="40"/>
        <v>8.7644763755098651</v>
      </c>
      <c r="R108" s="211">
        <f t="shared" si="40"/>
        <v>8.4602521341188357</v>
      </c>
      <c r="S108" s="211">
        <f t="shared" si="40"/>
        <v>7.8352035537754547</v>
      </c>
      <c r="T108" s="211">
        <f t="shared" si="40"/>
        <v>7.7622230421477409</v>
      </c>
      <c r="U108" s="211">
        <f t="shared" si="40"/>
        <v>7.5929724022490728</v>
      </c>
      <c r="V108" s="211">
        <f t="shared" si="40"/>
        <v>7.4702153949991015</v>
      </c>
      <c r="W108" s="211">
        <f t="shared" si="40"/>
        <v>7.6201873739647565</v>
      </c>
      <c r="X108" s="211">
        <f t="shared" si="40"/>
        <v>7.844195282784642</v>
      </c>
      <c r="Y108" s="211">
        <f t="shared" si="40"/>
        <v>7.9600225774657503</v>
      </c>
      <c r="Z108" s="167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39"/>
        <v>8.2932296086071915</v>
      </c>
      <c r="L109" s="28">
        <f t="shared" si="39"/>
        <v>7.9945781067492048</v>
      </c>
      <c r="M109" s="28">
        <f t="shared" si="40"/>
        <v>8.1356360370144181</v>
      </c>
      <c r="N109" s="31">
        <f t="shared" si="40"/>
        <v>8.020503466043186</v>
      </c>
      <c r="O109" s="200">
        <f t="shared" si="40"/>
        <v>7.9786430769071162</v>
      </c>
      <c r="P109" s="192">
        <f t="shared" si="40"/>
        <v>7.965913906051159</v>
      </c>
      <c r="Q109" s="212">
        <f t="shared" si="40"/>
        <v>7.7512932755737509</v>
      </c>
      <c r="R109" s="212">
        <f t="shared" si="40"/>
        <v>7.4203645673373986</v>
      </c>
      <c r="S109" s="212">
        <f t="shared" si="40"/>
        <v>6.82837523897535</v>
      </c>
      <c r="T109" s="212">
        <f t="shared" si="40"/>
        <v>6.5642187696840795</v>
      </c>
      <c r="U109" s="212">
        <f t="shared" si="40"/>
        <v>6.3397029581520385</v>
      </c>
      <c r="V109" s="212">
        <f t="shared" si="40"/>
        <v>6.2196954867022018</v>
      </c>
      <c r="W109" s="212">
        <f t="shared" si="40"/>
        <v>5.9523029791306552</v>
      </c>
      <c r="X109" s="212">
        <f t="shared" si="40"/>
        <v>5.5976184177873147</v>
      </c>
      <c r="Y109" s="212">
        <f t="shared" si="40"/>
        <v>5.3033131412284273</v>
      </c>
      <c r="Z109" s="168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ref="K110:L114" si="41">SUM(D40:K40)/8</f>
        <v>11.2623453382606</v>
      </c>
      <c r="L110" s="30">
        <f t="shared" si="41"/>
        <v>10.722437124672135</v>
      </c>
      <c r="M110" s="30">
        <f t="shared" ref="M110:U114" si="42">SUM(D40:M40)/10</f>
        <v>10.774031807931978</v>
      </c>
      <c r="N110" s="87">
        <f t="shared" si="42"/>
        <v>10.391641892436349</v>
      </c>
      <c r="O110" s="201">
        <f t="shared" si="42"/>
        <v>10.062101889388453</v>
      </c>
      <c r="P110" s="191">
        <f t="shared" si="42"/>
        <v>9.8427544704676766</v>
      </c>
      <c r="Q110" s="211">
        <f t="shared" si="42"/>
        <v>9.7157110224416936</v>
      </c>
      <c r="R110" s="211">
        <f t="shared" si="42"/>
        <v>9.6651343297291294</v>
      </c>
      <c r="S110" s="211">
        <f t="shared" si="42"/>
        <v>9.7618604439049292</v>
      </c>
      <c r="T110" s="211">
        <f t="shared" si="42"/>
        <v>9.8368561799166336</v>
      </c>
      <c r="U110" s="211">
        <f t="shared" si="42"/>
        <v>10.038700718756502</v>
      </c>
      <c r="V110" s="211">
        <f t="shared" ref="V110:V114" si="43">SUM(M40:V40)/10</f>
        <v>10.285505529437762</v>
      </c>
      <c r="W110" s="211">
        <f t="shared" ref="W110:Y114" si="44">SUM(N40:W40)/10</f>
        <v>10.524616522937679</v>
      </c>
      <c r="X110" s="211">
        <f t="shared" si="44"/>
        <v>10.569216153099296</v>
      </c>
      <c r="Y110" s="211">
        <f t="shared" si="44"/>
        <v>10.603779983122504</v>
      </c>
      <c r="Z110" s="167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41"/>
        <v>10.449480340162859</v>
      </c>
      <c r="L111" s="28">
        <f t="shared" si="41"/>
        <v>10.208320023748591</v>
      </c>
      <c r="M111" s="28">
        <f t="shared" si="42"/>
        <v>10.162967357032002</v>
      </c>
      <c r="N111" s="31">
        <f t="shared" si="42"/>
        <v>9.9723832519903191</v>
      </c>
      <c r="O111" s="200">
        <f t="shared" si="42"/>
        <v>9.8492569191920776</v>
      </c>
      <c r="P111" s="192">
        <f t="shared" si="42"/>
        <v>9.7735835346065478</v>
      </c>
      <c r="Q111" s="212">
        <f t="shared" si="42"/>
        <v>9.6275539615725414</v>
      </c>
      <c r="R111" s="212">
        <f t="shared" si="42"/>
        <v>9.4865252502985804</v>
      </c>
      <c r="S111" s="212">
        <f t="shared" si="42"/>
        <v>9.3882379692335896</v>
      </c>
      <c r="T111" s="212">
        <f t="shared" si="42"/>
        <v>9.34382044400901</v>
      </c>
      <c r="U111" s="212">
        <f t="shared" si="42"/>
        <v>9.3862068938395247</v>
      </c>
      <c r="V111" s="212">
        <f t="shared" si="43"/>
        <v>9.3448096242230569</v>
      </c>
      <c r="W111" s="212">
        <f t="shared" si="44"/>
        <v>9.2875580740366068</v>
      </c>
      <c r="X111" s="212">
        <f t="shared" si="44"/>
        <v>9.2587131443754718</v>
      </c>
      <c r="Y111" s="212">
        <f t="shared" si="44"/>
        <v>9.0629896110899963</v>
      </c>
      <c r="Z111" s="168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si="41"/>
        <v>5.9960157808989241</v>
      </c>
      <c r="L112" s="30">
        <f t="shared" si="41"/>
        <v>6.0900091140488843</v>
      </c>
      <c r="M112" s="30">
        <f t="shared" si="42"/>
        <v>5.7775364334788675</v>
      </c>
      <c r="N112" s="87">
        <f t="shared" si="42"/>
        <v>5.7473473240625257</v>
      </c>
      <c r="O112" s="201">
        <f t="shared" si="42"/>
        <v>5.4823885376901185</v>
      </c>
      <c r="P112" s="191">
        <f t="shared" si="42"/>
        <v>5.201389186329024</v>
      </c>
      <c r="Q112" s="211">
        <f t="shared" si="42"/>
        <v>4.9135903663739668</v>
      </c>
      <c r="R112" s="211">
        <f t="shared" si="42"/>
        <v>4.7046647264504404</v>
      </c>
      <c r="S112" s="211">
        <f t="shared" si="42"/>
        <v>4.2550299714332374</v>
      </c>
      <c r="T112" s="211">
        <f t="shared" si="42"/>
        <v>3.9479049970926448</v>
      </c>
      <c r="U112" s="211"/>
      <c r="V112" s="211"/>
      <c r="W112" s="211"/>
      <c r="X112" s="211"/>
      <c r="Y112" s="211"/>
      <c r="Z112" s="167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41"/>
        <v>10.020856002817444</v>
      </c>
      <c r="L113" s="28">
        <f t="shared" si="41"/>
        <v>9.8088152053590072</v>
      </c>
      <c r="M113" s="28">
        <f t="shared" si="42"/>
        <v>9.9895755279550578</v>
      </c>
      <c r="N113" s="31">
        <f t="shared" si="42"/>
        <v>9.8671965975962994</v>
      </c>
      <c r="O113" s="200">
        <f t="shared" si="42"/>
        <v>9.7448816459560792</v>
      </c>
      <c r="P113" s="192">
        <f t="shared" si="42"/>
        <v>9.703940275707172</v>
      </c>
      <c r="Q113" s="212">
        <f t="shared" si="42"/>
        <v>9.4889977286696574</v>
      </c>
      <c r="R113" s="212">
        <f t="shared" si="42"/>
        <v>9.4236149709606618</v>
      </c>
      <c r="S113" s="212">
        <f t="shared" si="42"/>
        <v>9.399944201905166</v>
      </c>
      <c r="T113" s="212">
        <f t="shared" si="42"/>
        <v>9.4529070441375982</v>
      </c>
      <c r="U113" s="212">
        <f t="shared" si="42"/>
        <v>9.3881119027483741</v>
      </c>
      <c r="V113" s="212">
        <f t="shared" si="43"/>
        <v>9.221058707709286</v>
      </c>
      <c r="W113" s="212">
        <f t="shared" si="44"/>
        <v>9.034633898189897</v>
      </c>
      <c r="X113" s="212">
        <f t="shared" si="44"/>
        <v>8.8554827484007728</v>
      </c>
      <c r="Y113" s="212">
        <f t="shared" si="44"/>
        <v>8.5787795047496136</v>
      </c>
      <c r="Z113" s="168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41"/>
        <v>9.2357820192964013</v>
      </c>
      <c r="L114" s="30">
        <f t="shared" si="41"/>
        <v>9.1250435743325458</v>
      </c>
      <c r="M114" s="30">
        <f t="shared" si="42"/>
        <v>9.1910913286454452</v>
      </c>
      <c r="N114" s="87">
        <f t="shared" si="42"/>
        <v>9.1438047859147638</v>
      </c>
      <c r="O114" s="201">
        <f t="shared" si="42"/>
        <v>9.1179575496905514</v>
      </c>
      <c r="P114" s="191">
        <f t="shared" si="42"/>
        <v>9.0232286232343153</v>
      </c>
      <c r="Q114" s="211">
        <f t="shared" si="42"/>
        <v>8.9726580252785553</v>
      </c>
      <c r="R114" s="211">
        <f t="shared" si="42"/>
        <v>8.9190919607074477</v>
      </c>
      <c r="S114" s="211">
        <f t="shared" si="42"/>
        <v>9.0421203648980129</v>
      </c>
      <c r="T114" s="211">
        <f t="shared" si="42"/>
        <v>9.0647632819018824</v>
      </c>
      <c r="U114" s="211">
        <f t="shared" si="42"/>
        <v>9.0613709264420486</v>
      </c>
      <c r="V114" s="211">
        <f t="shared" si="43"/>
        <v>9.1997004579379045</v>
      </c>
      <c r="W114" s="211">
        <f t="shared" si="44"/>
        <v>8.9571534130434891</v>
      </c>
      <c r="X114" s="211">
        <f t="shared" si="44"/>
        <v>8.6589997992287433</v>
      </c>
      <c r="Y114" s="211">
        <f t="shared" si="44"/>
        <v>8.3680420763469314</v>
      </c>
      <c r="Z114" s="167" t="s">
        <v>187</v>
      </c>
    </row>
    <row r="115" spans="1:35" s="69" customFormat="1" ht="14.1" customHeight="1">
      <c r="A115" s="80" t="s">
        <v>24</v>
      </c>
      <c r="B115" s="72"/>
      <c r="C115" s="72"/>
      <c r="D115" s="72"/>
      <c r="E115" s="72"/>
      <c r="F115" s="72"/>
      <c r="G115" s="72"/>
      <c r="H115" s="72"/>
      <c r="I115" s="72"/>
      <c r="J115" s="73"/>
      <c r="K115" s="79">
        <f t="shared" ref="K115:P115" si="45">MIN(K94:K114)</f>
        <v>2.6334822794316723</v>
      </c>
      <c r="L115" s="79">
        <f t="shared" si="45"/>
        <v>2.0263472318492388</v>
      </c>
      <c r="M115" s="79">
        <f t="shared" si="45"/>
        <v>2.1498342146552671</v>
      </c>
      <c r="N115" s="79">
        <f t="shared" si="45"/>
        <v>1.6882374234732467</v>
      </c>
      <c r="O115" s="79">
        <f t="shared" si="45"/>
        <v>1.2412844461832147</v>
      </c>
      <c r="P115" s="197">
        <f t="shared" si="45"/>
        <v>1.0074399342331677</v>
      </c>
      <c r="Q115" s="163">
        <f t="shared" ref="Q115:V115" si="46">MIN(Q94:Q114)</f>
        <v>0.79334421832190594</v>
      </c>
      <c r="R115" s="197">
        <f t="shared" si="46"/>
        <v>0.57108946672899064</v>
      </c>
      <c r="S115" s="163">
        <f t="shared" si="46"/>
        <v>0.36903291358347068</v>
      </c>
      <c r="T115" s="197">
        <f t="shared" si="46"/>
        <v>0.25069339157391091</v>
      </c>
      <c r="U115" s="197">
        <f t="shared" si="46"/>
        <v>0.18134295975593923</v>
      </c>
      <c r="V115" s="286">
        <f t="shared" si="46"/>
        <v>0.79393517159070248</v>
      </c>
      <c r="W115" s="213">
        <f t="shared" ref="W115:X115" si="47">MIN(W94:W114)</f>
        <v>1.3686487629526944</v>
      </c>
      <c r="X115" s="213">
        <f t="shared" si="47"/>
        <v>1.966468421817122</v>
      </c>
      <c r="Y115" s="213">
        <f t="shared" ref="Y115" si="48">MIN(Y94:Y114)</f>
        <v>2.5369110529525427</v>
      </c>
      <c r="Z115" s="194" t="s">
        <v>24</v>
      </c>
      <c r="AB115" s="85"/>
      <c r="AC115" s="85"/>
      <c r="AD115" s="85"/>
      <c r="AE115" s="85"/>
      <c r="AF115" s="85"/>
      <c r="AG115" s="85"/>
      <c r="AH115" s="85"/>
      <c r="AI115" s="85"/>
    </row>
    <row r="116" spans="1:35" s="128" customFormat="1" ht="14.1" customHeight="1">
      <c r="A116" s="159" t="s">
        <v>25</v>
      </c>
      <c r="B116" s="134"/>
      <c r="C116" s="134"/>
      <c r="D116" s="134"/>
      <c r="E116" s="134"/>
      <c r="F116" s="134"/>
      <c r="G116" s="134"/>
      <c r="H116" s="134"/>
      <c r="I116" s="134"/>
      <c r="J116" s="135"/>
      <c r="K116" s="127">
        <f t="shared" ref="K116:P116" si="49">MAX(K94:K114)</f>
        <v>14.529475190770588</v>
      </c>
      <c r="L116" s="127">
        <f t="shared" si="49"/>
        <v>14.0663055096975</v>
      </c>
      <c r="M116" s="127">
        <f t="shared" si="49"/>
        <v>13.773795895566304</v>
      </c>
      <c r="N116" s="127">
        <f t="shared" si="49"/>
        <v>13.465102120307966</v>
      </c>
      <c r="O116" s="127">
        <f t="shared" si="49"/>
        <v>13.083020831084671</v>
      </c>
      <c r="P116" s="198">
        <f t="shared" si="49"/>
        <v>12.698603049104563</v>
      </c>
      <c r="Q116" s="164">
        <f t="shared" ref="Q116:V116" si="50">MAX(Q94:Q114)</f>
        <v>12.21867802543888</v>
      </c>
      <c r="R116" s="198">
        <f t="shared" si="50"/>
        <v>11.751233850062624</v>
      </c>
      <c r="S116" s="164">
        <f t="shared" si="50"/>
        <v>11.406565574508967</v>
      </c>
      <c r="T116" s="198">
        <f t="shared" si="50"/>
        <v>11.134689176268711</v>
      </c>
      <c r="U116" s="198">
        <f t="shared" si="50"/>
        <v>10.93056455812725</v>
      </c>
      <c r="V116" s="284">
        <f t="shared" si="50"/>
        <v>10.935969888101839</v>
      </c>
      <c r="W116" s="214">
        <f t="shared" ref="W116:X116" si="51">MAX(W94:W114)</f>
        <v>11.44010398768107</v>
      </c>
      <c r="X116" s="214">
        <f t="shared" si="51"/>
        <v>12.249955470741149</v>
      </c>
      <c r="Y116" s="214">
        <f t="shared" ref="Y116" si="52">MAX(Y94:Y114)</f>
        <v>12.870690870763886</v>
      </c>
      <c r="Z116" s="195" t="s">
        <v>25</v>
      </c>
      <c r="AB116" s="132"/>
      <c r="AC116" s="132"/>
      <c r="AD116" s="132"/>
      <c r="AE116" s="132"/>
      <c r="AF116" s="132"/>
      <c r="AG116" s="132"/>
      <c r="AH116" s="132"/>
      <c r="AI116" s="132"/>
    </row>
    <row r="117" spans="1:35" s="70" customFormat="1" ht="14.1" customHeight="1">
      <c r="A117" s="170" t="s">
        <v>163</v>
      </c>
      <c r="B117" s="134"/>
      <c r="C117" s="134"/>
      <c r="D117" s="134"/>
      <c r="E117" s="134"/>
      <c r="F117" s="134"/>
      <c r="G117" s="134"/>
      <c r="H117" s="134"/>
      <c r="I117" s="134"/>
      <c r="J117" s="135"/>
      <c r="K117" s="127">
        <f t="shared" ref="K117:Q117" si="53">MEDIAN(K94:K114)</f>
        <v>8.6697514180942328</v>
      </c>
      <c r="L117" s="127">
        <f t="shared" si="53"/>
        <v>8.4980509940680626</v>
      </c>
      <c r="M117" s="127">
        <f t="shared" si="53"/>
        <v>8.9160375832786674</v>
      </c>
      <c r="N117" s="127">
        <f t="shared" si="53"/>
        <v>8.7256744433305489</v>
      </c>
      <c r="O117" s="127">
        <f t="shared" si="53"/>
        <v>8.3658156429138479</v>
      </c>
      <c r="P117" s="198">
        <f t="shared" si="53"/>
        <v>8.3029528590427706</v>
      </c>
      <c r="Q117" s="164">
        <f t="shared" si="53"/>
        <v>8.2046724980917816</v>
      </c>
      <c r="R117" s="198">
        <f t="shared" ref="R117:W117" si="54">MEDIAN(R94:R114)</f>
        <v>7.9657552526679769</v>
      </c>
      <c r="S117" s="164">
        <f t="shared" si="54"/>
        <v>7.7867346177964007</v>
      </c>
      <c r="T117" s="198">
        <f t="shared" si="54"/>
        <v>7.6132093590315204</v>
      </c>
      <c r="U117" s="198">
        <f t="shared" si="54"/>
        <v>7.9912777924164509</v>
      </c>
      <c r="V117" s="284">
        <f t="shared" si="54"/>
        <v>7.8993457593951657</v>
      </c>
      <c r="W117" s="214">
        <f t="shared" si="54"/>
        <v>7.8626740030703708</v>
      </c>
      <c r="X117" s="214">
        <f t="shared" ref="X117:Y117" si="55">MEDIAN(X94:X114)</f>
        <v>7.9154781409519508</v>
      </c>
      <c r="Y117" s="214">
        <f t="shared" si="55"/>
        <v>7.8930121015620038</v>
      </c>
      <c r="Z117" s="170" t="s">
        <v>163</v>
      </c>
      <c r="AB117" s="230"/>
      <c r="AC117" s="230"/>
      <c r="AD117" s="230"/>
      <c r="AE117" s="230"/>
      <c r="AF117" s="230"/>
      <c r="AG117" s="230"/>
      <c r="AH117" s="230"/>
      <c r="AI117" s="230"/>
    </row>
    <row r="118" spans="1:35" s="70" customFormat="1" ht="14.1" customHeight="1">
      <c r="A118" s="170" t="s">
        <v>164</v>
      </c>
      <c r="B118" s="134"/>
      <c r="C118" s="134"/>
      <c r="D118" s="134"/>
      <c r="E118" s="134"/>
      <c r="F118" s="134"/>
      <c r="G118" s="134"/>
      <c r="H118" s="134"/>
      <c r="I118" s="134"/>
      <c r="J118" s="135"/>
      <c r="K118" s="127">
        <f t="shared" ref="K118:Q118" si="56">AVERAGE(K94:K114)</f>
        <v>8.9509434284548579</v>
      </c>
      <c r="L118" s="127">
        <f t="shared" si="56"/>
        <v>8.703822801063545</v>
      </c>
      <c r="M118" s="127">
        <f t="shared" si="56"/>
        <v>8.7062490862818738</v>
      </c>
      <c r="N118" s="127">
        <f t="shared" si="56"/>
        <v>8.4958139166007847</v>
      </c>
      <c r="O118" s="127">
        <f t="shared" si="56"/>
        <v>8.2364413126641498</v>
      </c>
      <c r="P118" s="198">
        <f t="shared" si="56"/>
        <v>8.0192172702555435</v>
      </c>
      <c r="Q118" s="164">
        <f t="shared" si="56"/>
        <v>7.8517187462478359</v>
      </c>
      <c r="R118" s="198">
        <f t="shared" ref="R118:W118" si="57">AVERAGE(R94:R114)</f>
        <v>7.7063049037176032</v>
      </c>
      <c r="S118" s="164">
        <f t="shared" si="57"/>
        <v>7.5438326981310482</v>
      </c>
      <c r="T118" s="198">
        <f t="shared" si="57"/>
        <v>7.443458148177065</v>
      </c>
      <c r="U118" s="198">
        <f t="shared" si="57"/>
        <v>7.6228664008487668</v>
      </c>
      <c r="V118" s="284">
        <f t="shared" si="57"/>
        <v>7.6287615593010276</v>
      </c>
      <c r="W118" s="214">
        <f t="shared" si="57"/>
        <v>7.6059925343549732</v>
      </c>
      <c r="X118" s="214">
        <f t="shared" ref="X118:Y118" si="58">AVERAGE(X94:X114)</f>
        <v>7.600378218295738</v>
      </c>
      <c r="Y118" s="214">
        <f t="shared" si="58"/>
        <v>7.5843601297831551</v>
      </c>
      <c r="Z118" s="170" t="s">
        <v>164</v>
      </c>
      <c r="AB118" s="230"/>
      <c r="AC118" s="230"/>
      <c r="AD118" s="230"/>
      <c r="AE118" s="230"/>
      <c r="AF118" s="230"/>
      <c r="AG118" s="230"/>
      <c r="AH118" s="230"/>
      <c r="AI118" s="230"/>
    </row>
    <row r="119" spans="1:35" ht="14.1" customHeight="1">
      <c r="A119" s="34"/>
      <c r="B119" s="31"/>
      <c r="C119" s="31"/>
      <c r="D119" s="31"/>
      <c r="E119" s="31"/>
      <c r="F119" s="31"/>
      <c r="G119" s="31"/>
      <c r="Z119" s="171" t="s">
        <v>0</v>
      </c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44">
    <cfRule type="cellIs" dxfId="23" priority="59" stopIfTrue="1" operator="equal">
      <formula>B$45</formula>
    </cfRule>
    <cfRule type="cellIs" dxfId="22" priority="60" stopIfTrue="1" operator="equal">
      <formula>B$46</formula>
    </cfRule>
  </conditionalFormatting>
  <conditionalFormatting sqref="D24:Y44">
    <cfRule type="cellIs" dxfId="21" priority="5" stopIfTrue="1" operator="equal">
      <formula>D$45</formula>
    </cfRule>
    <cfRule type="cellIs" dxfId="20" priority="6" stopIfTrue="1" operator="equal">
      <formula>D$46</formula>
    </cfRule>
  </conditionalFormatting>
  <conditionalFormatting sqref="F59:Y79">
    <cfRule type="cellIs" dxfId="19" priority="3" stopIfTrue="1" operator="equal">
      <formula>F$80</formula>
    </cfRule>
    <cfRule type="cellIs" dxfId="18" priority="4" stopIfTrue="1" operator="equal">
      <formula>F$81</formula>
    </cfRule>
  </conditionalFormatting>
  <conditionalFormatting sqref="I94:Y114">
    <cfRule type="cellIs" dxfId="17" priority="1" stopIfTrue="1" operator="equal">
      <formula>I$115</formula>
    </cfRule>
    <cfRule type="cellIs" dxfId="16" priority="2" stopIfTrue="1" operator="equal">
      <formula>I$116</formula>
    </cfRule>
  </conditionalFormatting>
  <hyperlinks>
    <hyperlink ref="B15" r:id="rId1" display="www.idheap.ch/idheap.nsf/go/comparatif" xr:uid="{00000000-0004-0000-0D00-000000000000}"/>
    <hyperlink ref="B50" r:id="rId2" display="www.idheap.ch/idheap.nsf/go/comparatif" xr:uid="{00000000-0004-0000-0D00-000001000000}"/>
    <hyperlink ref="B85" r:id="rId3" display="www.idheap.ch/idheap.nsf/go/comparatif" xr:uid="{00000000-0004-0000-0D00-000002000000}"/>
    <hyperlink ref="B7:F7" location="'I2'!A59" display="&gt;&gt;&gt; Jährlicher Wert des Indikators - Valeur annuelle de l'indicateur" xr:uid="{00000000-0004-0000-0D00-000003000000}"/>
    <hyperlink ref="B8:F8" location="'I2'!A99" display="&gt;&gt;&gt; Gleitender Mittelwert über 4 Jahren - Moyenne mobile sur 4 années" xr:uid="{00000000-0004-0000-0D00-000004000000}"/>
    <hyperlink ref="B9:F9" location="'I2'!A139" display="&gt;&gt;&gt; Gleitender Mittelwert über 8 Jahren - Moyenne mobile sur 8 années" xr:uid="{00000000-0004-0000-0D00-000005000000}"/>
    <hyperlink ref="B7:G7" location="'I8'!A45" display="&gt;&gt;&gt; Jährlicher Wert des Indikators - Valeur annuelle de l'indicateur" xr:uid="{00000000-0004-0000-0D00-000006000000}"/>
    <hyperlink ref="B8:G8" location="'I8'!A77" display="&gt;&gt;&gt; Gleitender Mittelwert über 4 Jahre - Moyenne mobile sur 4 années" xr:uid="{00000000-0004-0000-0D00-000007000000}"/>
    <hyperlink ref="B9:G9" location="'I8'!A109" display="&gt;&gt;&gt; Gleitender Mittelwert über 8 Jahre - Moyenne mobile sur 8 années" xr:uid="{00000000-0004-0000-0D00-000008000000}"/>
    <hyperlink ref="B1" r:id="rId4" display="www.idheap.ch/idheap.nsf/go/comparatif" xr:uid="{00000000-0004-0000-0D00-000009000000}"/>
    <hyperlink ref="B7:I7" location="K10_I10!M45" display="&gt;&gt;&gt; Jährlicher Wert der Kennzahl - Valeur annuelle de l'indicateur" xr:uid="{00000000-0004-0000-0D00-00000A000000}"/>
    <hyperlink ref="B8:I8" location="K10_I10!M77" display="&gt;&gt;&gt; Gleitender Mittelwert über 3 Jahre - Moyenne mobile sur 3 années" xr:uid="{00000000-0004-0000-0D00-00000B000000}"/>
    <hyperlink ref="B9:I9" location="K10_I10!M109" display="&gt;&gt;&gt; Gleitender Mittelwert über 8/10 Jahre - Moyenne mobile sur 8/10 années" xr:uid="{00000000-0004-0000-0D00-00000C000000}"/>
    <hyperlink ref="Z49" location="K13_I13!A1" display=" &gt;&gt;&gt; Top" xr:uid="{00000000-0004-0000-0D00-00000D000000}"/>
    <hyperlink ref="Z84" location="K13_I13!A1" display=" &gt;&gt;&gt; Top" xr:uid="{00000000-0004-0000-0D00-00000E000000}"/>
    <hyperlink ref="Z119" location="K13_I13!A1" display=" &gt;&gt;&gt; Top" xr:uid="{00000000-0004-0000-0D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10" width="11.5703125" style="8" customWidth="1"/>
    <col min="11" max="26" width="11.5703125" style="7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'!E28</f>
        <v>K14/I14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4.1" customHeight="1">
      <c r="A2" s="292" t="str">
        <f>'Intro '!C28</f>
        <v>Investitionsanteil</v>
      </c>
      <c r="B2" s="292"/>
      <c r="C2" s="292"/>
      <c r="D2" s="292"/>
      <c r="E2" s="292"/>
      <c r="F2" s="298"/>
      <c r="G2" s="298"/>
      <c r="H2" s="298"/>
      <c r="I2" s="29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8"/>
      <c r="AB2" s="67"/>
      <c r="AC2" s="67"/>
      <c r="AD2" s="67"/>
      <c r="AE2" s="67"/>
      <c r="AF2" s="67"/>
      <c r="AG2" s="67"/>
      <c r="AH2" s="67"/>
      <c r="AI2" s="67"/>
    </row>
    <row r="3" spans="1:41" ht="14.1" customHeight="1" thickBot="1">
      <c r="A3" s="293" t="s">
        <v>311</v>
      </c>
      <c r="B3" s="293"/>
      <c r="C3" s="293"/>
      <c r="D3" s="293"/>
      <c r="E3" s="293"/>
      <c r="F3" s="293"/>
      <c r="G3" s="293"/>
      <c r="H3" s="24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Gewichtung_Pondération!$E$11</f>
        <v>1</v>
      </c>
      <c r="AA3" s="8"/>
      <c r="AB3" s="67"/>
      <c r="AC3" s="67"/>
      <c r="AD3" s="67"/>
      <c r="AE3" s="67"/>
      <c r="AF3" s="67"/>
      <c r="AG3" s="67"/>
      <c r="AH3" s="67"/>
      <c r="AI3" s="67"/>
    </row>
    <row r="4" spans="1:41" ht="14.1" customHeight="1" thickTop="1">
      <c r="A4" s="292" t="str">
        <f>'Intro '!D28</f>
        <v>Proportion des investissements</v>
      </c>
      <c r="B4" s="292"/>
      <c r="C4" s="292"/>
      <c r="D4" s="292"/>
      <c r="E4" s="292"/>
      <c r="F4" s="298"/>
      <c r="G4" s="298"/>
      <c r="H4" s="298"/>
      <c r="I4" s="29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8"/>
      <c r="AB4" s="67"/>
      <c r="AC4" s="67"/>
      <c r="AD4" s="67"/>
      <c r="AE4" s="67"/>
      <c r="AF4" s="67"/>
      <c r="AG4" s="67"/>
      <c r="AH4" s="67"/>
      <c r="AI4" s="67"/>
    </row>
    <row r="5" spans="1:41" ht="14.1" customHeight="1" thickBot="1">
      <c r="A5" s="293" t="s">
        <v>312</v>
      </c>
      <c r="B5" s="293"/>
      <c r="C5" s="293"/>
      <c r="D5" s="293"/>
      <c r="E5" s="293"/>
      <c r="F5" s="293"/>
      <c r="G5" s="293"/>
      <c r="H5" s="24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Gewichtung_Pondération!$E$11</f>
        <v>1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AA6" s="8"/>
      <c r="AB6" s="67"/>
      <c r="AC6" s="67"/>
      <c r="AD6" s="67"/>
      <c r="AE6" s="67"/>
      <c r="AF6" s="67"/>
      <c r="AG6" s="67"/>
      <c r="AH6" s="67"/>
      <c r="AI6" s="67"/>
    </row>
    <row r="7" spans="1:41" ht="14.1" customHeight="1" thickTop="1" thickBot="1">
      <c r="A7" s="7"/>
      <c r="B7" s="295" t="s">
        <v>151</v>
      </c>
      <c r="C7" s="295"/>
      <c r="D7" s="295"/>
      <c r="E7" s="295"/>
      <c r="F7" s="295"/>
      <c r="G7" s="295"/>
      <c r="H7" s="295"/>
      <c r="I7" s="29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41" ht="14.1" customHeight="1" thickTop="1" thickBot="1">
      <c r="A8" s="7"/>
      <c r="B8" s="295" t="s">
        <v>71</v>
      </c>
      <c r="C8" s="295"/>
      <c r="D8" s="295"/>
      <c r="E8" s="295"/>
      <c r="F8" s="295"/>
      <c r="G8" s="295"/>
      <c r="H8" s="295"/>
      <c r="I8" s="29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41" ht="14.1" customHeight="1" thickTop="1" thickBot="1">
      <c r="A9" s="7"/>
      <c r="B9" s="295" t="s">
        <v>72</v>
      </c>
      <c r="C9" s="295"/>
      <c r="D9" s="295"/>
      <c r="E9" s="295"/>
      <c r="F9" s="295"/>
      <c r="G9" s="295"/>
      <c r="H9" s="295"/>
      <c r="I9" s="29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41" ht="14.1" customHeight="1" thickTop="1" thickBot="1">
      <c r="A10" s="7"/>
      <c r="B10" s="296"/>
      <c r="C10" s="296"/>
      <c r="D10" s="296"/>
      <c r="E10" s="296"/>
      <c r="F10" s="296"/>
      <c r="G10" s="296"/>
      <c r="H10" s="296"/>
      <c r="I10" s="29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41" ht="14.1" customHeight="1" thickTop="1" thickBot="1">
      <c r="A11" s="7"/>
      <c r="B11" s="296"/>
      <c r="C11" s="296"/>
      <c r="D11" s="296"/>
      <c r="E11" s="296"/>
      <c r="F11" s="296"/>
      <c r="G11" s="296"/>
      <c r="H11" s="296"/>
      <c r="I11" s="29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41" ht="14.1" customHeight="1" thickTop="1" thickBot="1">
      <c r="A12" s="7"/>
      <c r="B12" s="296"/>
      <c r="C12" s="296"/>
      <c r="D12" s="296"/>
      <c r="E12" s="296"/>
      <c r="F12" s="296"/>
      <c r="G12" s="296"/>
      <c r="H12" s="296"/>
      <c r="I12" s="29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K14/I14</v>
      </c>
      <c r="B15" s="2" t="str">
        <f>+$B$1</f>
        <v>Comparatif des finances cantonales et communales</v>
      </c>
      <c r="C15" s="3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45190.410039351853</v>
      </c>
    </row>
    <row r="16" spans="1:41" ht="14.1" customHeight="1">
      <c r="A16" s="292" t="str">
        <f>$A$2</f>
        <v>Investitionsanteil</v>
      </c>
      <c r="B16" s="292"/>
      <c r="C16" s="292"/>
      <c r="D16" s="292"/>
      <c r="E16" s="292"/>
      <c r="F16" s="298"/>
      <c r="G16" s="298"/>
      <c r="H16" s="298"/>
      <c r="I16" s="298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A$3</f>
        <v>Bruttoinvestitionen in % der Gesamtausgaben</v>
      </c>
      <c r="B17" s="293"/>
      <c r="C17" s="293"/>
      <c r="D17" s="293"/>
      <c r="E17" s="293"/>
      <c r="F17" s="293"/>
      <c r="G17" s="293"/>
      <c r="H17" s="243"/>
      <c r="I17" s="243"/>
      <c r="J17" s="24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Gewichtung_Pondération!$E$11</f>
        <v>1</v>
      </c>
    </row>
    <row r="18" spans="1:42" ht="14.1" customHeight="1" thickTop="1">
      <c r="A18" s="292" t="str">
        <f>$A$4</f>
        <v>Proportion des investissements</v>
      </c>
      <c r="B18" s="292"/>
      <c r="C18" s="292"/>
      <c r="D18" s="292"/>
      <c r="E18" s="292"/>
      <c r="F18" s="298"/>
      <c r="G18" s="298"/>
      <c r="H18" s="298"/>
      <c r="I18" s="298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42" ht="14.1" customHeight="1" thickBot="1">
      <c r="A19" s="293" t="str">
        <f>+A5</f>
        <v>Investissements bruts en % des dépenses totales</v>
      </c>
      <c r="B19" s="293"/>
      <c r="C19" s="293"/>
      <c r="D19" s="293"/>
      <c r="E19" s="293"/>
      <c r="F19" s="293"/>
      <c r="G19" s="293"/>
      <c r="H19" s="243"/>
      <c r="I19" s="243"/>
      <c r="J19" s="24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Gewichtung_Pondération!$E$11</f>
        <v>1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>+D22+1</f>
        <v>2002</v>
      </c>
      <c r="F22" s="21">
        <f>+E22+1</f>
        <v>2003</v>
      </c>
      <c r="G22" s="21">
        <f>+F22+1</f>
        <v>2004</v>
      </c>
      <c r="H22" s="21">
        <f>+G22+1</f>
        <v>2005</v>
      </c>
      <c r="I22" s="22">
        <f>+H22+1</f>
        <v>2006</v>
      </c>
      <c r="J22" s="21"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67"/>
      <c r="K23" s="67"/>
      <c r="L23" s="67"/>
      <c r="M23" s="26"/>
      <c r="N23" s="26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30">
        <v>5.8840627318307703</v>
      </c>
      <c r="E24" s="30">
        <v>5.3559379087509225</v>
      </c>
      <c r="F24" s="30">
        <v>10.956297936333197</v>
      </c>
      <c r="G24" s="30">
        <v>10.712199122579264</v>
      </c>
      <c r="H24" s="30">
        <v>5.2205753394961034</v>
      </c>
      <c r="I24" s="30">
        <v>7.0393462573661889</v>
      </c>
      <c r="J24" s="30">
        <v>6.7489717661210857</v>
      </c>
      <c r="K24" s="30">
        <v>9.6526709666876673</v>
      </c>
      <c r="L24" s="87">
        <v>8.8811949146734364</v>
      </c>
      <c r="M24" s="178">
        <v>8.2782029943087529</v>
      </c>
      <c r="N24" s="178">
        <v>6.8923941864734157</v>
      </c>
      <c r="O24" s="178">
        <v>7.1509339192149204</v>
      </c>
      <c r="P24" s="191">
        <v>7.8086632234619913</v>
      </c>
      <c r="Q24" s="211">
        <v>8.89610553476275</v>
      </c>
      <c r="R24" s="211">
        <v>16.510469419676276</v>
      </c>
      <c r="S24" s="211">
        <v>16.586583428881696</v>
      </c>
      <c r="T24" s="211">
        <v>10.974855164202149</v>
      </c>
      <c r="U24" s="211">
        <v>38.031064240605033</v>
      </c>
      <c r="V24" s="211">
        <v>15.617592162056523</v>
      </c>
      <c r="W24" s="211">
        <v>14.308039685247762</v>
      </c>
      <c r="X24" s="211">
        <v>15.264428276610879</v>
      </c>
      <c r="Y24" s="211">
        <v>14.780214244969404</v>
      </c>
      <c r="Z24" s="167" t="s">
        <v>188</v>
      </c>
      <c r="AB24" s="83">
        <f>AVEDEV(E24:L24)</f>
        <v>1.9796914585674081</v>
      </c>
      <c r="AC24" s="83">
        <f t="shared" ref="AC24:AC46" si="0">AVEDEV(D24:M24)</f>
        <v>1.8231671931017246</v>
      </c>
      <c r="AD24" s="83">
        <f t="shared" ref="AD24:AD46" si="1">AVEDEV(E24:N24)</f>
        <v>1.7223340476374602</v>
      </c>
      <c r="AE24" s="83">
        <f t="shared" ref="AE24:AE46" si="2">AVEDEV(F24:O24)</f>
        <v>1.5428344465910606</v>
      </c>
      <c r="AF24" s="203">
        <f t="shared" ref="AF24:AF46" si="3">AVEDEV(G24:P24)</f>
        <v>1.2340413844191982</v>
      </c>
      <c r="AG24" s="203">
        <f t="shared" ref="AG24:AG46" si="4">AVEDEV(H24:Q24)</f>
        <v>1.0464616165222882</v>
      </c>
      <c r="AH24" s="83">
        <f t="shared" ref="AH24:AH46" si="5">AVEDEV(I24:R24)</f>
        <v>1.7593719125403076</v>
      </c>
      <c r="AI24" s="83">
        <f t="shared" ref="AI24:AI46" si="6">AVEDEV(J24:S24)</f>
        <v>2.723162955541115</v>
      </c>
      <c r="AJ24" s="83">
        <f t="shared" ref="AJ24:AO46" si="7">AVEDEV(K24:T24)</f>
        <v>2.7164571774114412</v>
      </c>
      <c r="AK24" s="83">
        <f t="shared" si="7"/>
        <v>6.4249953962569748</v>
      </c>
      <c r="AL24" s="83">
        <f t="shared" si="7"/>
        <v>6.4093927083524251</v>
      </c>
      <c r="AM24" s="83">
        <f t="shared" si="7"/>
        <v>5.933079690835207</v>
      </c>
      <c r="AN24" s="83">
        <f t="shared" si="7"/>
        <v>5.287154000094084</v>
      </c>
      <c r="AO24" s="83">
        <f t="shared" si="7"/>
        <v>4.6989424950041334</v>
      </c>
      <c r="AP24" s="86"/>
    </row>
    <row r="25" spans="1:42" ht="14.1" customHeight="1">
      <c r="A25" s="75" t="s">
        <v>29</v>
      </c>
      <c r="B25" s="28"/>
      <c r="C25" s="28"/>
      <c r="D25" s="28">
        <v>3.9910730273106996</v>
      </c>
      <c r="E25" s="28">
        <v>12.626369236642773</v>
      </c>
      <c r="F25" s="28">
        <v>26.257010637493366</v>
      </c>
      <c r="G25" s="28">
        <v>13.35675180415396</v>
      </c>
      <c r="H25" s="28">
        <v>6.5575778450212283</v>
      </c>
      <c r="I25" s="28">
        <v>8.0156856135355525</v>
      </c>
      <c r="J25" s="28">
        <v>7.0577278479277634</v>
      </c>
      <c r="K25" s="28">
        <v>6.3059807746496093</v>
      </c>
      <c r="L25" s="31">
        <v>5.7032385638696459</v>
      </c>
      <c r="M25" s="137">
        <v>4.2968295271791126</v>
      </c>
      <c r="N25" s="137">
        <v>4.0431104685083463</v>
      </c>
      <c r="O25" s="137">
        <v>3.3192215094000894</v>
      </c>
      <c r="P25" s="192">
        <v>4.135678566095975</v>
      </c>
      <c r="Q25" s="212">
        <v>11.78946007415442</v>
      </c>
      <c r="R25" s="212">
        <v>11.156454737175579</v>
      </c>
      <c r="S25" s="212">
        <v>11.442810507672496</v>
      </c>
      <c r="T25" s="212">
        <v>10.182404965557627</v>
      </c>
      <c r="U25" s="212">
        <v>7.6915640588210596</v>
      </c>
      <c r="V25" s="212">
        <v>11.145791560125982</v>
      </c>
      <c r="W25" s="212">
        <v>11.060367975903393</v>
      </c>
      <c r="X25" s="212">
        <v>11.312223037049598</v>
      </c>
      <c r="Y25" s="212">
        <v>11.985707200776133</v>
      </c>
      <c r="Z25" s="168" t="s">
        <v>168</v>
      </c>
      <c r="AB25" s="86">
        <f t="shared" ref="AB25:AB46" si="8">AVEDEV(E25:L25)</f>
        <v>5.0087508267637224</v>
      </c>
      <c r="AC25" s="86">
        <f t="shared" si="0"/>
        <v>4.7979316429909975</v>
      </c>
      <c r="AD25" s="86">
        <f t="shared" si="1"/>
        <v>4.7948093965191392</v>
      </c>
      <c r="AE25" s="86">
        <f t="shared" si="2"/>
        <v>4.5262271046599185</v>
      </c>
      <c r="AF25" s="204">
        <f t="shared" si="3"/>
        <v>1.9795645250234948</v>
      </c>
      <c r="AG25" s="204">
        <f t="shared" si="4"/>
        <v>1.8228353520235405</v>
      </c>
      <c r="AH25" s="86">
        <f t="shared" si="5"/>
        <v>2.3379946399589757</v>
      </c>
      <c r="AI25" s="86">
        <f t="shared" si="6"/>
        <v>2.7492496272554083</v>
      </c>
      <c r="AJ25" s="86">
        <f t="shared" si="7"/>
        <v>3.1242108813709923</v>
      </c>
      <c r="AK25" s="86">
        <f t="shared" si="7"/>
        <v>3.0764615708328011</v>
      </c>
      <c r="AL25" s="86">
        <f t="shared" si="7"/>
        <v>3.2230517714681519</v>
      </c>
      <c r="AM25" s="86">
        <f t="shared" si="7"/>
        <v>3.0394342333081026</v>
      </c>
      <c r="AN25" s="86">
        <f t="shared" si="7"/>
        <v>2.5648657926539484</v>
      </c>
      <c r="AO25" s="86">
        <f t="shared" si="7"/>
        <v>1.7122182429050028</v>
      </c>
      <c r="AP25" s="86"/>
    </row>
    <row r="26" spans="1:42" ht="14.1" customHeight="1">
      <c r="A26" s="74" t="s">
        <v>54</v>
      </c>
      <c r="B26" s="30"/>
      <c r="C26" s="30"/>
      <c r="D26" s="30">
        <v>11.578213362256838</v>
      </c>
      <c r="E26" s="30">
        <v>11.194273397885441</v>
      </c>
      <c r="F26" s="30">
        <v>4.8528554857523911</v>
      </c>
      <c r="G26" s="30">
        <v>5.7302330200109131</v>
      </c>
      <c r="H26" s="30">
        <v>5.9523065881253236</v>
      </c>
      <c r="I26" s="30">
        <v>6.6241411591223596</v>
      </c>
      <c r="J26" s="30">
        <v>8.8362803558625203</v>
      </c>
      <c r="K26" s="30">
        <v>9.6440590139068441</v>
      </c>
      <c r="L26" s="87">
        <v>11.835123376114574</v>
      </c>
      <c r="M26" s="178">
        <v>10.613155657014083</v>
      </c>
      <c r="N26" s="178">
        <v>7.042521390257769</v>
      </c>
      <c r="O26" s="178">
        <v>8.5344825650827687</v>
      </c>
      <c r="P26" s="191">
        <v>36.378732169463731</v>
      </c>
      <c r="Q26" s="211">
        <v>14.33704384915665</v>
      </c>
      <c r="R26" s="211">
        <v>16.280010569892578</v>
      </c>
      <c r="S26" s="211">
        <v>11.781664977537389</v>
      </c>
      <c r="T26" s="211">
        <v>8.6248089674419592</v>
      </c>
      <c r="U26" s="211">
        <v>6.3901335269241244</v>
      </c>
      <c r="V26" s="211">
        <v>7.5224040130050529</v>
      </c>
      <c r="W26" s="211">
        <v>9.2803474398149586</v>
      </c>
      <c r="X26" s="211">
        <v>9.1092929302847025</v>
      </c>
      <c r="Y26" s="211">
        <v>8.3593369967909616</v>
      </c>
      <c r="Z26" s="167" t="s">
        <v>169</v>
      </c>
      <c r="AB26" s="83">
        <f t="shared" si="8"/>
        <v>2.2937749863447987</v>
      </c>
      <c r="AC26" s="83">
        <f t="shared" si="0"/>
        <v>2.3169440626819053</v>
      </c>
      <c r="AD26" s="83">
        <f t="shared" si="1"/>
        <v>2.1920834157514708</v>
      </c>
      <c r="AE26" s="83">
        <f t="shared" si="2"/>
        <v>1.9261043324712035</v>
      </c>
      <c r="AF26" s="203">
        <f t="shared" si="3"/>
        <v>5.1951296973172258</v>
      </c>
      <c r="AG26" s="203">
        <f t="shared" si="4"/>
        <v>5.351241358759812</v>
      </c>
      <c r="AH26" s="83">
        <f t="shared" si="5"/>
        <v>5.5916243113501585</v>
      </c>
      <c r="AI26" s="83">
        <f t="shared" si="6"/>
        <v>5.2821728822452592</v>
      </c>
      <c r="AJ26" s="83">
        <f t="shared" si="7"/>
        <v>5.2948611655504916</v>
      </c>
      <c r="AK26" s="83">
        <f t="shared" si="7"/>
        <v>5.4900966947694538</v>
      </c>
      <c r="AL26" s="83">
        <f t="shared" si="7"/>
        <v>5.7488598565560256</v>
      </c>
      <c r="AM26" s="83">
        <f t="shared" si="7"/>
        <v>5.8288283495879742</v>
      </c>
      <c r="AN26" s="83">
        <f t="shared" si="7"/>
        <v>5.7048220571863579</v>
      </c>
      <c r="AO26" s="83">
        <f t="shared" si="7"/>
        <v>5.7153307912838667</v>
      </c>
      <c r="AP26" s="86"/>
    </row>
    <row r="27" spans="1:42" ht="14.1" customHeight="1">
      <c r="A27" s="75" t="s">
        <v>30</v>
      </c>
      <c r="B27" s="28"/>
      <c r="C27" s="28"/>
      <c r="D27" s="28">
        <v>9.3236277889050463</v>
      </c>
      <c r="E27" s="28">
        <v>9.5548263992588165</v>
      </c>
      <c r="F27" s="28">
        <v>9.7543302629202113</v>
      </c>
      <c r="G27" s="28">
        <v>10.095155010917853</v>
      </c>
      <c r="H27" s="28">
        <v>9.9881828761665812</v>
      </c>
      <c r="I27" s="28">
        <v>10.965656861535496</v>
      </c>
      <c r="J27" s="28">
        <v>12.283828690308244</v>
      </c>
      <c r="K27" s="28">
        <v>11.838181162155177</v>
      </c>
      <c r="L27" s="31">
        <v>11.622089659042253</v>
      </c>
      <c r="M27" s="137">
        <v>8.2512483636291432</v>
      </c>
      <c r="N27" s="137">
        <v>9.4762045715644874</v>
      </c>
      <c r="O27" s="137">
        <v>10.584678027580091</v>
      </c>
      <c r="P27" s="192">
        <v>12.040966946156393</v>
      </c>
      <c r="Q27" s="212">
        <v>12.200517269249376</v>
      </c>
      <c r="R27" s="212">
        <v>11.435067826107776</v>
      </c>
      <c r="S27" s="212">
        <v>10.624429133962936</v>
      </c>
      <c r="T27" s="212">
        <v>12.495429961154899</v>
      </c>
      <c r="U27" s="212">
        <v>12.784514155338591</v>
      </c>
      <c r="V27" s="212">
        <v>16.124490462898887</v>
      </c>
      <c r="W27" s="212">
        <v>15.427913769083693</v>
      </c>
      <c r="X27" s="212">
        <v>25.182978584895356</v>
      </c>
      <c r="Y27" s="212">
        <v>18.17059005301601</v>
      </c>
      <c r="Z27" s="168" t="s">
        <v>170</v>
      </c>
      <c r="AB27" s="86">
        <f t="shared" si="8"/>
        <v>0.91465772797221345</v>
      </c>
      <c r="AC27" s="86">
        <f t="shared" si="0"/>
        <v>1.0477811086211286</v>
      </c>
      <c r="AD27" s="86">
        <f t="shared" si="1"/>
        <v>1.0355749660083728</v>
      </c>
      <c r="AE27" s="86">
        <f t="shared" si="2"/>
        <v>0.97293133154229849</v>
      </c>
      <c r="AF27" s="204">
        <f t="shared" si="3"/>
        <v>1.0355254469339408</v>
      </c>
      <c r="AG27" s="204">
        <f t="shared" si="4"/>
        <v>1.0800615864029188</v>
      </c>
      <c r="AH27" s="86">
        <f t="shared" si="5"/>
        <v>1.000317585324431</v>
      </c>
      <c r="AI27" s="86">
        <f t="shared" si="6"/>
        <v>1.0412649126331386</v>
      </c>
      <c r="AJ27" s="86">
        <f t="shared" si="7"/>
        <v>1.0581930143008713</v>
      </c>
      <c r="AK27" s="86">
        <f t="shared" si="7"/>
        <v>1.1338996537555441</v>
      </c>
      <c r="AL27" s="86">
        <f t="shared" si="7"/>
        <v>1.5274290871953713</v>
      </c>
      <c r="AM27" s="86">
        <f t="shared" si="7"/>
        <v>1.5109326998474437</v>
      </c>
      <c r="AN27" s="86">
        <f t="shared" si="7"/>
        <v>3.0130173951899075</v>
      </c>
      <c r="AO27" s="86">
        <f t="shared" si="7"/>
        <v>3.2622427210296765</v>
      </c>
      <c r="AP27" s="86"/>
    </row>
    <row r="28" spans="1:42" ht="14.1" customHeight="1">
      <c r="A28" s="74" t="s">
        <v>31</v>
      </c>
      <c r="B28" s="30"/>
      <c r="C28" s="30"/>
      <c r="D28" s="30">
        <v>10.1906862983669</v>
      </c>
      <c r="E28" s="30">
        <v>11.003337063771808</v>
      </c>
      <c r="F28" s="30">
        <v>9.4127244979883713</v>
      </c>
      <c r="G28" s="30">
        <v>8.8834317538738201</v>
      </c>
      <c r="H28" s="30">
        <v>6.8649027969584901</v>
      </c>
      <c r="I28" s="30">
        <v>4.9862762292547593</v>
      </c>
      <c r="J28" s="30">
        <v>7.1306651243893819</v>
      </c>
      <c r="K28" s="30">
        <v>8.2238881196504785</v>
      </c>
      <c r="L28" s="87">
        <v>5.2034097153557202</v>
      </c>
      <c r="M28" s="178">
        <v>9.676390942510265</v>
      </c>
      <c r="N28" s="178">
        <v>11.749880220607704</v>
      </c>
      <c r="O28" s="178">
        <v>10.27690511517968</v>
      </c>
      <c r="P28" s="191">
        <v>9.2516323771588276</v>
      </c>
      <c r="Q28" s="211">
        <v>8.9812660555637844</v>
      </c>
      <c r="R28" s="211">
        <v>9.8638861524905366</v>
      </c>
      <c r="S28" s="211">
        <v>8.8672463377104975</v>
      </c>
      <c r="T28" s="211">
        <v>9.7106983239709326</v>
      </c>
      <c r="U28" s="211">
        <v>10.538941690268175</v>
      </c>
      <c r="V28" s="211">
        <v>14.175924541470012</v>
      </c>
      <c r="W28" s="211">
        <v>16.886667079722223</v>
      </c>
      <c r="X28" s="211">
        <v>13.199077099002601</v>
      </c>
      <c r="Y28" s="211">
        <v>10.884124388911347</v>
      </c>
      <c r="Z28" s="167" t="s">
        <v>171</v>
      </c>
      <c r="AB28" s="83">
        <f t="shared" si="8"/>
        <v>1.6672659461657655</v>
      </c>
      <c r="AC28" s="83">
        <f t="shared" si="0"/>
        <v>1.6890062301779296</v>
      </c>
      <c r="AD28" s="83">
        <f t="shared" si="1"/>
        <v>1.8316622493143135</v>
      </c>
      <c r="AE28" s="83">
        <f t="shared" si="2"/>
        <v>1.759019054455101</v>
      </c>
      <c r="AF28" s="203">
        <f t="shared" si="3"/>
        <v>1.7429098423721467</v>
      </c>
      <c r="AG28" s="203">
        <f t="shared" si="4"/>
        <v>1.7526932725411428</v>
      </c>
      <c r="AH28" s="83">
        <f t="shared" si="5"/>
        <v>1.7186881664428229</v>
      </c>
      <c r="AI28" s="83">
        <f t="shared" si="6"/>
        <v>1.2529717534281342</v>
      </c>
      <c r="AJ28" s="83">
        <f t="shared" si="7"/>
        <v>1.0892542231597779</v>
      </c>
      <c r="AK28" s="83">
        <f t="shared" si="7"/>
        <v>1.0689096573075241</v>
      </c>
      <c r="AL28" s="83">
        <f t="shared" si="7"/>
        <v>1.1073829850533528</v>
      </c>
      <c r="AM28" s="83">
        <f t="shared" si="7"/>
        <v>1.9443114947114453</v>
      </c>
      <c r="AN28" s="83">
        <f t="shared" si="7"/>
        <v>2.1471990576867306</v>
      </c>
      <c r="AO28" s="83">
        <f t="shared" si="7"/>
        <v>2.1107659012628317</v>
      </c>
      <c r="AP28" s="86"/>
    </row>
    <row r="29" spans="1:42" ht="14.1" customHeight="1">
      <c r="A29" s="75" t="s">
        <v>48</v>
      </c>
      <c r="B29" s="28"/>
      <c r="C29" s="28"/>
      <c r="D29" s="28">
        <v>6.6162674619280644</v>
      </c>
      <c r="E29" s="28">
        <v>7.0370105812698451</v>
      </c>
      <c r="F29" s="28">
        <v>6.4881491016939687</v>
      </c>
      <c r="G29" s="28">
        <v>1.5264246032070834</v>
      </c>
      <c r="H29" s="28">
        <v>7.3539371805020792</v>
      </c>
      <c r="I29" s="28">
        <v>3.7101563302807374</v>
      </c>
      <c r="J29" s="28">
        <v>2.9031124348948221</v>
      </c>
      <c r="K29" s="28">
        <v>1.9540545316662101</v>
      </c>
      <c r="L29" s="31">
        <v>6.176325604854159</v>
      </c>
      <c r="M29" s="137">
        <v>3.1601553549597248</v>
      </c>
      <c r="N29" s="137">
        <v>7.0366119312062843</v>
      </c>
      <c r="O29" s="137">
        <v>17.30794160006851</v>
      </c>
      <c r="P29" s="192">
        <v>12.608252736673126</v>
      </c>
      <c r="Q29" s="212">
        <v>10.459948089312391</v>
      </c>
      <c r="R29" s="212">
        <v>10.459807627257636</v>
      </c>
      <c r="S29" s="212">
        <v>10.054276716720437</v>
      </c>
      <c r="T29" s="212">
        <v>7.0539558876277342</v>
      </c>
      <c r="U29" s="212">
        <v>6.3822396681428941</v>
      </c>
      <c r="V29" s="212">
        <v>7.0492004935468273</v>
      </c>
      <c r="W29" s="212">
        <v>10.159738749322596</v>
      </c>
      <c r="X29" s="212">
        <v>5.7994740925556867</v>
      </c>
      <c r="Y29" s="212">
        <v>6.1705508358470196</v>
      </c>
      <c r="Z29" s="168" t="s">
        <v>172</v>
      </c>
      <c r="AB29" s="86">
        <f t="shared" si="8"/>
        <v>2.1202093210338999</v>
      </c>
      <c r="AC29" s="86">
        <f t="shared" si="0"/>
        <v>2.0417786675239538</v>
      </c>
      <c r="AD29" s="86">
        <f t="shared" si="1"/>
        <v>2.0838131144517762</v>
      </c>
      <c r="AE29" s="86">
        <f t="shared" si="2"/>
        <v>3.1109062163316423</v>
      </c>
      <c r="AF29" s="204">
        <f t="shared" si="3"/>
        <v>3.7623909050249815</v>
      </c>
      <c r="AG29" s="204">
        <f t="shared" si="4"/>
        <v>3.7323762577577781</v>
      </c>
      <c r="AH29" s="86">
        <f t="shared" si="5"/>
        <v>4.1050807113684442</v>
      </c>
      <c r="AI29" s="86">
        <f t="shared" si="6"/>
        <v>3.9659966912450897</v>
      </c>
      <c r="AJ29" s="86">
        <f t="shared" si="7"/>
        <v>3.5509123459717991</v>
      </c>
      <c r="AK29" s="86">
        <f t="shared" si="7"/>
        <v>3.1080938323241307</v>
      </c>
      <c r="AL29" s="86">
        <f t="shared" si="7"/>
        <v>3.0208063434548635</v>
      </c>
      <c r="AM29" s="86">
        <f t="shared" si="7"/>
        <v>2.3813562838855264</v>
      </c>
      <c r="AN29" s="86">
        <f t="shared" si="7"/>
        <v>2.5298128245235989</v>
      </c>
      <c r="AO29" s="86">
        <f t="shared" si="7"/>
        <v>2.1286602941566022</v>
      </c>
      <c r="AP29" s="86"/>
    </row>
    <row r="30" spans="1:42" ht="14.1" customHeight="1">
      <c r="A30" s="74" t="s">
        <v>49</v>
      </c>
      <c r="B30" s="30"/>
      <c r="C30" s="30"/>
      <c r="D30" s="30">
        <v>16.378080092001582</v>
      </c>
      <c r="E30" s="30">
        <v>11.215128505305557</v>
      </c>
      <c r="F30" s="30">
        <v>16.173297547708039</v>
      </c>
      <c r="G30" s="30">
        <v>14.881255258066911</v>
      </c>
      <c r="H30" s="30">
        <v>9.0782422966053122</v>
      </c>
      <c r="I30" s="30">
        <v>8.47508960241389</v>
      </c>
      <c r="J30" s="30">
        <v>9.6011739070443767</v>
      </c>
      <c r="K30" s="30">
        <v>11.96643956580952</v>
      </c>
      <c r="L30" s="87">
        <v>20.375030492644228</v>
      </c>
      <c r="M30" s="178">
        <v>12.990631179692519</v>
      </c>
      <c r="N30" s="178">
        <v>16.135004834236597</v>
      </c>
      <c r="O30" s="178">
        <v>12.369471946068394</v>
      </c>
      <c r="P30" s="191">
        <v>14.71841500070048</v>
      </c>
      <c r="Q30" s="211">
        <v>20.550957510673761</v>
      </c>
      <c r="R30" s="211">
        <v>11.128737090201261</v>
      </c>
      <c r="S30" s="211">
        <v>15.862256267773734</v>
      </c>
      <c r="T30" s="211">
        <v>15.260488113763376</v>
      </c>
      <c r="U30" s="211">
        <v>10.926648415708131</v>
      </c>
      <c r="V30" s="211">
        <v>12.027811661675623</v>
      </c>
      <c r="W30" s="211">
        <v>10.095842974158051</v>
      </c>
      <c r="X30" s="211">
        <v>13.08544213916662</v>
      </c>
      <c r="Y30" s="211">
        <v>23.32670732764716</v>
      </c>
      <c r="Z30" s="167" t="s">
        <v>173</v>
      </c>
      <c r="AB30" s="83">
        <f t="shared" si="8"/>
        <v>3.3168654643924973</v>
      </c>
      <c r="AC30" s="83">
        <f t="shared" si="0"/>
        <v>3.0707832023007975</v>
      </c>
      <c r="AD30" s="83">
        <f t="shared" si="1"/>
        <v>3.041614171368999</v>
      </c>
      <c r="AE30" s="83">
        <f t="shared" si="2"/>
        <v>2.9492666961079719</v>
      </c>
      <c r="AF30" s="203">
        <f t="shared" si="3"/>
        <v>2.7746807904670643</v>
      </c>
      <c r="AG30" s="203">
        <f t="shared" si="4"/>
        <v>3.4550450607798866</v>
      </c>
      <c r="AH30" s="83">
        <f t="shared" si="5"/>
        <v>3.2910054772922104</v>
      </c>
      <c r="AI30" s="83">
        <f t="shared" si="6"/>
        <v>2.9585210417212728</v>
      </c>
      <c r="AJ30" s="83">
        <f t="shared" si="7"/>
        <v>2.501004243661952</v>
      </c>
      <c r="AK30" s="83">
        <f t="shared" si="7"/>
        <v>2.6049833586720914</v>
      </c>
      <c r="AL30" s="83">
        <f t="shared" si="7"/>
        <v>2.3083821433802023</v>
      </c>
      <c r="AM30" s="83">
        <f t="shared" si="7"/>
        <v>2.5978609639336492</v>
      </c>
      <c r="AN30" s="83">
        <f t="shared" si="7"/>
        <v>2.3963376889911152</v>
      </c>
      <c r="AO30" s="83">
        <f t="shared" si="7"/>
        <v>3.2454341939648828</v>
      </c>
      <c r="AP30" s="86"/>
    </row>
    <row r="31" spans="1:42" ht="14.1" customHeight="1">
      <c r="A31" s="75" t="s">
        <v>32</v>
      </c>
      <c r="B31" s="28"/>
      <c r="C31" s="28"/>
      <c r="D31" s="28">
        <v>9.670643321834822</v>
      </c>
      <c r="E31" s="28">
        <v>10.30130159440947</v>
      </c>
      <c r="F31" s="28">
        <v>9.5357213424975065</v>
      </c>
      <c r="G31" s="28">
        <v>6.2988520810445507</v>
      </c>
      <c r="H31" s="28">
        <v>5.2823420249744792</v>
      </c>
      <c r="I31" s="28">
        <v>10.858074543204136</v>
      </c>
      <c r="J31" s="28">
        <v>6.9756408100572767</v>
      </c>
      <c r="K31" s="28">
        <v>5.5069795081855153</v>
      </c>
      <c r="L31" s="31">
        <v>12.391127346514548</v>
      </c>
      <c r="M31" s="137">
        <v>12.257181399513966</v>
      </c>
      <c r="N31" s="137">
        <v>11.194263754142348</v>
      </c>
      <c r="O31" s="137">
        <v>15.383144722801934</v>
      </c>
      <c r="P31" s="192">
        <v>10.908825534212054</v>
      </c>
      <c r="Q31" s="212">
        <v>26.051266392307276</v>
      </c>
      <c r="R31" s="212">
        <v>10.757498225197427</v>
      </c>
      <c r="S31" s="212">
        <v>15.378510645109847</v>
      </c>
      <c r="T31" s="212">
        <v>11.751337225595099</v>
      </c>
      <c r="U31" s="212">
        <v>10.930262735516155</v>
      </c>
      <c r="V31" s="212">
        <v>14.684378786983324</v>
      </c>
      <c r="W31" s="212">
        <v>14.455435382763262</v>
      </c>
      <c r="X31" s="212">
        <v>9.9672199635511447</v>
      </c>
      <c r="Y31" s="212">
        <v>12.367962142894092</v>
      </c>
      <c r="Z31" s="168" t="s">
        <v>189</v>
      </c>
      <c r="AB31" s="86">
        <f t="shared" si="8"/>
        <v>2.3778013002954799</v>
      </c>
      <c r="AC31" s="86">
        <f t="shared" si="0"/>
        <v>2.3134662329265367</v>
      </c>
      <c r="AD31" s="86">
        <f t="shared" si="1"/>
        <v>2.4353558675111389</v>
      </c>
      <c r="AE31" s="86">
        <f t="shared" si="2"/>
        <v>2.84842559994176</v>
      </c>
      <c r="AF31" s="204">
        <f t="shared" si="3"/>
        <v>2.9517516531196994</v>
      </c>
      <c r="AG31" s="204">
        <f t="shared" si="4"/>
        <v>3.8718362893544622</v>
      </c>
      <c r="AH31" s="86">
        <f t="shared" si="5"/>
        <v>3.433823793336626</v>
      </c>
      <c r="AI31" s="86">
        <f t="shared" si="6"/>
        <v>3.7543180517612789</v>
      </c>
      <c r="AJ31" s="86">
        <f t="shared" si="7"/>
        <v>3.4677762668290102</v>
      </c>
      <c r="AK31" s="86">
        <f t="shared" si="7"/>
        <v>3.1423792731891718</v>
      </c>
      <c r="AL31" s="86">
        <f t="shared" si="7"/>
        <v>3.1557265557301211</v>
      </c>
      <c r="AM31" s="86">
        <f t="shared" si="7"/>
        <v>3.0410548455302555</v>
      </c>
      <c r="AN31" s="86">
        <f t="shared" si="7"/>
        <v>3.1637592245893762</v>
      </c>
      <c r="AO31" s="86">
        <f t="shared" si="7"/>
        <v>3.1337024787023671</v>
      </c>
      <c r="AP31" s="86"/>
    </row>
    <row r="32" spans="1:42" ht="14.1" customHeight="1">
      <c r="A32" s="74" t="s">
        <v>33</v>
      </c>
      <c r="B32" s="30"/>
      <c r="C32" s="30"/>
      <c r="D32" s="30">
        <v>6.8742893557038052</v>
      </c>
      <c r="E32" s="30">
        <v>7.1720481569082768</v>
      </c>
      <c r="F32" s="30">
        <v>12.440934254566496</v>
      </c>
      <c r="G32" s="30">
        <v>10.678021126777605</v>
      </c>
      <c r="H32" s="30">
        <v>8.7514049302458599</v>
      </c>
      <c r="I32" s="30">
        <v>8.2818188849692511</v>
      </c>
      <c r="J32" s="30">
        <v>6.423586048457941</v>
      </c>
      <c r="K32" s="30">
        <v>6.0095436554082449</v>
      </c>
      <c r="L32" s="87">
        <v>9.5686236923729453</v>
      </c>
      <c r="M32" s="178">
        <v>10.422141877791766</v>
      </c>
      <c r="N32" s="178">
        <v>11.488647852368139</v>
      </c>
      <c r="O32" s="178">
        <v>12.397330693049884</v>
      </c>
      <c r="P32" s="191">
        <v>8.3830121310929826</v>
      </c>
      <c r="Q32" s="211">
        <v>9.9891544152745197</v>
      </c>
      <c r="R32" s="211">
        <v>9.3798177208694966</v>
      </c>
      <c r="S32" s="211">
        <v>9.6591983767862928</v>
      </c>
      <c r="T32" s="211">
        <v>10.992229007200706</v>
      </c>
      <c r="U32" s="211">
        <v>12.281406487273335</v>
      </c>
      <c r="V32" s="211">
        <v>13.727602470220315</v>
      </c>
      <c r="W32" s="211">
        <v>11.685530942659435</v>
      </c>
      <c r="X32" s="211">
        <v>8.4629401873665735</v>
      </c>
      <c r="Y32" s="211">
        <v>7.915538507485059</v>
      </c>
      <c r="Z32" s="167" t="s">
        <v>175</v>
      </c>
      <c r="AB32" s="83">
        <f t="shared" si="8"/>
        <v>1.693998407277399</v>
      </c>
      <c r="AC32" s="83">
        <f t="shared" si="0"/>
        <v>1.7099839780307153</v>
      </c>
      <c r="AD32" s="83">
        <f t="shared" si="1"/>
        <v>1.7959967127887375</v>
      </c>
      <c r="AE32" s="83">
        <f t="shared" si="2"/>
        <v>1.8392098593099646</v>
      </c>
      <c r="AF32" s="203">
        <f t="shared" si="3"/>
        <v>1.6705399592186061</v>
      </c>
      <c r="AG32" s="203">
        <f t="shared" si="4"/>
        <v>1.6016532880682974</v>
      </c>
      <c r="AH32" s="83">
        <f t="shared" si="5"/>
        <v>1.5679020137467297</v>
      </c>
      <c r="AI32" s="83">
        <f t="shared" si="6"/>
        <v>1.4600350208164994</v>
      </c>
      <c r="AJ32" s="83">
        <f t="shared" si="7"/>
        <v>1.2289308269155055</v>
      </c>
      <c r="AK32" s="83">
        <f t="shared" si="7"/>
        <v>1.0669978276520071</v>
      </c>
      <c r="AL32" s="83">
        <f t="shared" si="7"/>
        <v>1.3053891988297321</v>
      </c>
      <c r="AM32" s="83">
        <f t="shared" si="7"/>
        <v>1.3177106794347111</v>
      </c>
      <c r="AN32" s="83">
        <f t="shared" si="7"/>
        <v>1.5209976769013811</v>
      </c>
      <c r="AO32" s="83">
        <f t="shared" si="7"/>
        <v>1.5392393617724607</v>
      </c>
      <c r="AP32" s="86"/>
    </row>
    <row r="33" spans="1:42" ht="14.1" customHeight="1">
      <c r="A33" s="75" t="s">
        <v>50</v>
      </c>
      <c r="B33" s="28"/>
      <c r="C33" s="28"/>
      <c r="D33" s="28">
        <v>9.466318439030557</v>
      </c>
      <c r="E33" s="28">
        <v>8.8697191062366105</v>
      </c>
      <c r="F33" s="28">
        <v>12.183343954829962</v>
      </c>
      <c r="G33" s="28">
        <v>14.014158067662933</v>
      </c>
      <c r="H33" s="28">
        <v>9.4569727385115971</v>
      </c>
      <c r="I33" s="28">
        <v>7.3437150550564478</v>
      </c>
      <c r="J33" s="28">
        <v>7.3129112285622551</v>
      </c>
      <c r="K33" s="28">
        <v>7.4838866178769639</v>
      </c>
      <c r="L33" s="31">
        <v>10.135121356606833</v>
      </c>
      <c r="M33" s="137">
        <v>9.0048163543463478</v>
      </c>
      <c r="N33" s="137">
        <v>10.037727202702968</v>
      </c>
      <c r="O33" s="137">
        <v>10.067446929127797</v>
      </c>
      <c r="P33" s="192">
        <v>8.8661685864758901</v>
      </c>
      <c r="Q33" s="212">
        <v>11.901653871692409</v>
      </c>
      <c r="R33" s="212">
        <v>9.823030989025014</v>
      </c>
      <c r="S33" s="212">
        <v>11.564588352769769</v>
      </c>
      <c r="T33" s="212">
        <v>15.650590478655182</v>
      </c>
      <c r="U33" s="212">
        <v>10.4364730134208</v>
      </c>
      <c r="V33" s="212">
        <v>11.831373294534332</v>
      </c>
      <c r="W33" s="212">
        <v>14.914314478098351</v>
      </c>
      <c r="X33" s="212">
        <v>12.023021344239867</v>
      </c>
      <c r="Y33" s="212">
        <v>8.9240708173086407</v>
      </c>
      <c r="Z33" s="168" t="s">
        <v>176</v>
      </c>
      <c r="AB33" s="86">
        <f t="shared" si="8"/>
        <v>1.8831719580239694</v>
      </c>
      <c r="AC33" s="86">
        <f t="shared" si="0"/>
        <v>1.5502669006967149</v>
      </c>
      <c r="AD33" s="86">
        <f t="shared" si="1"/>
        <v>1.606680381769106</v>
      </c>
      <c r="AE33" s="86">
        <f t="shared" si="2"/>
        <v>1.5835495516576881</v>
      </c>
      <c r="AF33" s="204">
        <f t="shared" si="3"/>
        <v>1.3699928452294223</v>
      </c>
      <c r="AG33" s="204">
        <f t="shared" si="4"/>
        <v>1.15874242563237</v>
      </c>
      <c r="AH33" s="86">
        <f t="shared" si="5"/>
        <v>1.1953482506837116</v>
      </c>
      <c r="AI33" s="86">
        <f t="shared" si="6"/>
        <v>1.1622315616826082</v>
      </c>
      <c r="AJ33" s="86">
        <f t="shared" si="7"/>
        <v>1.5512646962667209</v>
      </c>
      <c r="AK33" s="86">
        <f t="shared" si="7"/>
        <v>1.3741095125340914</v>
      </c>
      <c r="AL33" s="86">
        <f t="shared" si="7"/>
        <v>1.4549316737102975</v>
      </c>
      <c r="AM33" s="86">
        <f t="shared" si="7"/>
        <v>1.6631673754997576</v>
      </c>
      <c r="AN33" s="86">
        <f t="shared" si="7"/>
        <v>1.556324559640087</v>
      </c>
      <c r="AO33" s="86">
        <f t="shared" si="7"/>
        <v>1.6706621708220026</v>
      </c>
      <c r="AP33" s="86"/>
    </row>
    <row r="34" spans="1:42" ht="14.1" customHeight="1">
      <c r="A34" s="74" t="s">
        <v>57</v>
      </c>
      <c r="B34" s="30"/>
      <c r="C34" s="30"/>
      <c r="D34" s="30">
        <v>7.0727719055779277</v>
      </c>
      <c r="E34" s="30">
        <v>8.7587424102280931</v>
      </c>
      <c r="F34" s="30">
        <v>11.466630488559586</v>
      </c>
      <c r="G34" s="30">
        <v>10.421407780012808</v>
      </c>
      <c r="H34" s="30">
        <v>9.9686310056564302</v>
      </c>
      <c r="I34" s="30">
        <v>7.5829524339784227</v>
      </c>
      <c r="J34" s="30">
        <v>6.3204111136468653</v>
      </c>
      <c r="K34" s="30">
        <v>6.1454193378315534</v>
      </c>
      <c r="L34" s="87">
        <v>12.318598627144585</v>
      </c>
      <c r="M34" s="178">
        <v>10.709431155662742</v>
      </c>
      <c r="N34" s="178">
        <v>9.3389481874049753</v>
      </c>
      <c r="O34" s="178">
        <v>10.859560969417512</v>
      </c>
      <c r="P34" s="191">
        <v>10.292371714173457</v>
      </c>
      <c r="Q34" s="211">
        <v>8.920901570555074</v>
      </c>
      <c r="R34" s="211">
        <v>10.578681732466924</v>
      </c>
      <c r="S34" s="211">
        <v>6.9305433707606809</v>
      </c>
      <c r="T34" s="211">
        <v>7.3422504921454852</v>
      </c>
      <c r="U34" s="211">
        <v>7.2442882934399568</v>
      </c>
      <c r="V34" s="211">
        <v>8.65929134115067</v>
      </c>
      <c r="W34" s="211">
        <v>7.7595148921331916</v>
      </c>
      <c r="X34" s="211">
        <v>12.67227494636545</v>
      </c>
      <c r="Y34" s="211">
        <v>11.828284423587752</v>
      </c>
      <c r="Z34" s="167" t="s">
        <v>177</v>
      </c>
      <c r="AB34" s="83">
        <f t="shared" si="8"/>
        <v>1.9209678257110594</v>
      </c>
      <c r="AC34" s="83">
        <f t="shared" si="0"/>
        <v>1.9004401855773292</v>
      </c>
      <c r="AD34" s="83">
        <f t="shared" si="1"/>
        <v>1.680988744073098</v>
      </c>
      <c r="AE34" s="83">
        <f t="shared" si="2"/>
        <v>1.733013073372875</v>
      </c>
      <c r="AF34" s="203">
        <f t="shared" si="3"/>
        <v>1.6390723714219846</v>
      </c>
      <c r="AG34" s="203">
        <f t="shared" si="4"/>
        <v>1.6026411980353461</v>
      </c>
      <c r="AH34" s="83">
        <f t="shared" si="5"/>
        <v>1.651445256180186</v>
      </c>
      <c r="AI34" s="83">
        <f t="shared" si="6"/>
        <v>1.7297343437663149</v>
      </c>
      <c r="AJ34" s="83">
        <f t="shared" si="7"/>
        <v>1.6080581240167451</v>
      </c>
      <c r="AK34" s="83">
        <f t="shared" si="7"/>
        <v>1.4981712284559048</v>
      </c>
      <c r="AL34" s="83">
        <f t="shared" si="7"/>
        <v>1.2681718691073742</v>
      </c>
      <c r="AM34" s="83">
        <f t="shared" si="7"/>
        <v>1.205457578438796</v>
      </c>
      <c r="AN34" s="83">
        <f t="shared" si="7"/>
        <v>1.5798035266759967</v>
      </c>
      <c r="AO34" s="83">
        <f t="shared" si="7"/>
        <v>1.6960503411764249</v>
      </c>
      <c r="AP34" s="86"/>
    </row>
    <row r="35" spans="1:42" ht="14.1" customHeight="1">
      <c r="A35" s="75" t="s">
        <v>34</v>
      </c>
      <c r="B35" s="28"/>
      <c r="C35" s="28"/>
      <c r="D35" s="28">
        <v>7.542013958351319</v>
      </c>
      <c r="E35" s="28">
        <v>8.1186837722263032</v>
      </c>
      <c r="F35" s="28">
        <v>10.165692471180821</v>
      </c>
      <c r="G35" s="28">
        <v>8.4471994911752528</v>
      </c>
      <c r="H35" s="28">
        <v>7.1863763339208697</v>
      </c>
      <c r="I35" s="28">
        <v>7.8896551543464453</v>
      </c>
      <c r="J35" s="28">
        <v>10.378766570122492</v>
      </c>
      <c r="K35" s="28">
        <v>9.8427057907916566</v>
      </c>
      <c r="L35" s="31">
        <v>8.248820127992035</v>
      </c>
      <c r="M35" s="137">
        <v>8.6801337371055123</v>
      </c>
      <c r="N35" s="137">
        <v>9.5987085594664521</v>
      </c>
      <c r="O35" s="137">
        <v>8.1871479525623307</v>
      </c>
      <c r="P35" s="192">
        <v>9.4208495413242588</v>
      </c>
      <c r="Q35" s="212">
        <v>7.0067834776816484</v>
      </c>
      <c r="R35" s="212">
        <v>6.5278132069600012</v>
      </c>
      <c r="S35" s="212">
        <v>7.6065151830139746</v>
      </c>
      <c r="T35" s="212">
        <v>8.2243446436057468</v>
      </c>
      <c r="U35" s="212">
        <v>8.4297975596406349</v>
      </c>
      <c r="V35" s="212">
        <v>8.9256029788378903</v>
      </c>
      <c r="W35" s="212">
        <v>8.7236003744195809</v>
      </c>
      <c r="X35" s="212">
        <v>9.7045598765161447</v>
      </c>
      <c r="Y35" s="212">
        <v>10.292006260581307</v>
      </c>
      <c r="Z35" s="168" t="s">
        <v>190</v>
      </c>
      <c r="AB35" s="86">
        <f t="shared" si="8"/>
        <v>1.0082381100466291</v>
      </c>
      <c r="AC35" s="86">
        <f t="shared" si="0"/>
        <v>0.89345592126307971</v>
      </c>
      <c r="AD35" s="86">
        <f t="shared" si="1"/>
        <v>0.9126353176460571</v>
      </c>
      <c r="AE35" s="86">
        <f t="shared" si="2"/>
        <v>0.90715818321917507</v>
      </c>
      <c r="AF35" s="204">
        <f t="shared" si="3"/>
        <v>0.81777703163638749</v>
      </c>
      <c r="AG35" s="204">
        <f t="shared" si="4"/>
        <v>0.94023811523070433</v>
      </c>
      <c r="AH35" s="86">
        <f t="shared" si="5"/>
        <v>1.0060944279267912</v>
      </c>
      <c r="AI35" s="86">
        <f t="shared" si="6"/>
        <v>1.0344084250600383</v>
      </c>
      <c r="AJ35" s="86">
        <f t="shared" si="7"/>
        <v>0.84097374809728664</v>
      </c>
      <c r="AK35" s="86">
        <f t="shared" si="7"/>
        <v>0.68882115510461672</v>
      </c>
      <c r="AL35" s="86">
        <f t="shared" si="7"/>
        <v>0.75024879125510469</v>
      </c>
      <c r="AM35" s="86">
        <f t="shared" si="7"/>
        <v>0.75459545498651148</v>
      </c>
      <c r="AN35" s="86">
        <f t="shared" si="7"/>
        <v>0.76518058669148081</v>
      </c>
      <c r="AO35" s="86">
        <f t="shared" si="7"/>
        <v>0.92713649607771753</v>
      </c>
      <c r="AP35" s="86"/>
    </row>
    <row r="36" spans="1:42" ht="14.1" customHeight="1">
      <c r="A36" s="74" t="s">
        <v>167</v>
      </c>
      <c r="B36" s="30"/>
      <c r="C36" s="30"/>
      <c r="D36" s="30">
        <v>9.1101249449500745</v>
      </c>
      <c r="E36" s="30">
        <v>10.150222843138073</v>
      </c>
      <c r="F36" s="30">
        <v>13.555304118387919</v>
      </c>
      <c r="G36" s="30">
        <v>19.428602424234136</v>
      </c>
      <c r="H36" s="30">
        <v>14.484220322411426</v>
      </c>
      <c r="I36" s="30">
        <v>16.886081871584626</v>
      </c>
      <c r="J36" s="30">
        <v>13.379930715995494</v>
      </c>
      <c r="K36" s="30">
        <v>10.902760848312044</v>
      </c>
      <c r="L36" s="87">
        <v>12.745462456888632</v>
      </c>
      <c r="M36" s="178">
        <v>14.16914582568231</v>
      </c>
      <c r="N36" s="178">
        <v>17.872333156278369</v>
      </c>
      <c r="O36" s="178">
        <v>17.688937759975168</v>
      </c>
      <c r="P36" s="191">
        <v>19.292676963052198</v>
      </c>
      <c r="Q36" s="211">
        <v>16.545156463441373</v>
      </c>
      <c r="R36" s="211">
        <v>11.112048495940194</v>
      </c>
      <c r="S36" s="211">
        <v>11.877282896245081</v>
      </c>
      <c r="T36" s="211">
        <v>8.9922893924452438</v>
      </c>
      <c r="U36" s="211">
        <v>10.877056837174054</v>
      </c>
      <c r="V36" s="211">
        <v>11.374532942164002</v>
      </c>
      <c r="W36" s="211">
        <v>12.39212517804272</v>
      </c>
      <c r="X36" s="211">
        <v>14.453088558711841</v>
      </c>
      <c r="Y36" s="211">
        <v>14.840314457683482</v>
      </c>
      <c r="Z36" s="167" t="s">
        <v>179</v>
      </c>
      <c r="AB36" s="83">
        <f t="shared" si="8"/>
        <v>2.2435462544682645</v>
      </c>
      <c r="AC36" s="83">
        <f t="shared" si="0"/>
        <v>2.2234852753016097</v>
      </c>
      <c r="AD36" s="83">
        <f t="shared" si="1"/>
        <v>2.2483223882686687</v>
      </c>
      <c r="AE36" s="83">
        <f t="shared" si="2"/>
        <v>2.2861686824344503</v>
      </c>
      <c r="AF36" s="203">
        <f t="shared" si="3"/>
        <v>2.5487112005834591</v>
      </c>
      <c r="AG36" s="203">
        <f t="shared" si="4"/>
        <v>2.260366604504183</v>
      </c>
      <c r="AH36" s="83">
        <f t="shared" si="5"/>
        <v>2.5975837871513061</v>
      </c>
      <c r="AI36" s="83">
        <f t="shared" si="6"/>
        <v>2.6329620220045529</v>
      </c>
      <c r="AJ36" s="83">
        <f t="shared" si="7"/>
        <v>2.9938406078598225</v>
      </c>
      <c r="AK36" s="83">
        <f t="shared" si="7"/>
        <v>2.9964110089736216</v>
      </c>
      <c r="AL36" s="83">
        <f t="shared" si="7"/>
        <v>3.1335039604460846</v>
      </c>
      <c r="AM36" s="83">
        <f t="shared" si="7"/>
        <v>3.2378656617687498</v>
      </c>
      <c r="AN36" s="83">
        <f t="shared" si="7"/>
        <v>2.8275563100607655</v>
      </c>
      <c r="AO36" s="83">
        <f t="shared" si="7"/>
        <v>2.4857215137857644</v>
      </c>
      <c r="AP36" s="86"/>
    </row>
    <row r="37" spans="1:42" ht="14.1" customHeight="1">
      <c r="A37" s="75" t="s">
        <v>35</v>
      </c>
      <c r="B37" s="28"/>
      <c r="C37" s="28"/>
      <c r="D37" s="28">
        <v>8.0649554346293062</v>
      </c>
      <c r="E37" s="28">
        <v>3.7558180967290826</v>
      </c>
      <c r="F37" s="28">
        <v>8.6492573558490111</v>
      </c>
      <c r="G37" s="28">
        <v>8.713950594479968</v>
      </c>
      <c r="H37" s="28">
        <v>7.2504517814560439</v>
      </c>
      <c r="I37" s="28">
        <v>8.2236300048550355</v>
      </c>
      <c r="J37" s="28">
        <v>10.462450642335934</v>
      </c>
      <c r="K37" s="28">
        <v>16.161093957714918</v>
      </c>
      <c r="L37" s="31">
        <v>15.203709329864948</v>
      </c>
      <c r="M37" s="137">
        <v>14.435756097044624</v>
      </c>
      <c r="N37" s="137">
        <v>9.8352552881360928</v>
      </c>
      <c r="O37" s="137">
        <v>9.3498430696835566</v>
      </c>
      <c r="P37" s="192">
        <v>8.64971714719203</v>
      </c>
      <c r="Q37" s="212">
        <v>8.6074962274732414</v>
      </c>
      <c r="R37" s="212">
        <v>17.668792771532299</v>
      </c>
      <c r="S37" s="212">
        <v>7.5773140458079435</v>
      </c>
      <c r="T37" s="212">
        <v>6.7317761573596053</v>
      </c>
      <c r="U37" s="212">
        <v>7.9971765385453306</v>
      </c>
      <c r="V37" s="212">
        <v>9.5741606857450456</v>
      </c>
      <c r="W37" s="212">
        <v>9.5260141446652007</v>
      </c>
      <c r="X37" s="212">
        <v>8.803791750862402</v>
      </c>
      <c r="Y37" s="212">
        <v>10.501822586081254</v>
      </c>
      <c r="Z37" s="168" t="s">
        <v>180</v>
      </c>
      <c r="AB37" s="86">
        <f t="shared" si="8"/>
        <v>3.104904567170987</v>
      </c>
      <c r="AC37" s="86">
        <f t="shared" si="0"/>
        <v>3.1789161417953746</v>
      </c>
      <c r="AD37" s="86">
        <f t="shared" si="1"/>
        <v>3.0372921535148314</v>
      </c>
      <c r="AE37" s="86">
        <f t="shared" si="2"/>
        <v>2.6629879896396904</v>
      </c>
      <c r="AF37" s="204">
        <f t="shared" si="3"/>
        <v>2.6629604021591087</v>
      </c>
      <c r="AG37" s="204">
        <f t="shared" si="4"/>
        <v>2.6693476641795124</v>
      </c>
      <c r="AH37" s="86">
        <f t="shared" si="5"/>
        <v>3.2060508683647435</v>
      </c>
      <c r="AI37" s="86">
        <f t="shared" si="6"/>
        <v>3.2577561450885106</v>
      </c>
      <c r="AJ37" s="86">
        <f t="shared" si="7"/>
        <v>3.5562101038866176</v>
      </c>
      <c r="AK37" s="86">
        <f t="shared" si="7"/>
        <v>3.0982414393299935</v>
      </c>
      <c r="AL37" s="86">
        <f t="shared" si="7"/>
        <v>2.4038182525745926</v>
      </c>
      <c r="AM37" s="86">
        <f t="shared" si="7"/>
        <v>1.6845889845142665</v>
      </c>
      <c r="AN37" s="86">
        <f t="shared" si="7"/>
        <v>1.6846285680565092</v>
      </c>
      <c r="AO37" s="86">
        <f t="shared" si="7"/>
        <v>1.8106714853558592</v>
      </c>
      <c r="AP37" s="86"/>
    </row>
    <row r="38" spans="1:42" ht="14.1" customHeight="1">
      <c r="A38" s="74" t="s">
        <v>36</v>
      </c>
      <c r="B38" s="30"/>
      <c r="C38" s="30"/>
      <c r="D38" s="30">
        <v>8.8505766089185727</v>
      </c>
      <c r="E38" s="30">
        <v>9.7330872316232</v>
      </c>
      <c r="F38" s="30">
        <v>9.8482700931975415</v>
      </c>
      <c r="G38" s="30">
        <v>10.874840289113504</v>
      </c>
      <c r="H38" s="30">
        <v>12.823393544941913</v>
      </c>
      <c r="I38" s="30">
        <v>9.3257087888690382</v>
      </c>
      <c r="J38" s="30">
        <v>7.3287120554362692</v>
      </c>
      <c r="K38" s="30">
        <v>6.2076617942730383</v>
      </c>
      <c r="L38" s="87">
        <v>6.1302660865364862</v>
      </c>
      <c r="M38" s="178">
        <v>6.7717614614811517</v>
      </c>
      <c r="N38" s="178">
        <v>7.5726601279683132</v>
      </c>
      <c r="O38" s="178">
        <v>6.6479254441427802</v>
      </c>
      <c r="P38" s="191">
        <v>8.970419531934569</v>
      </c>
      <c r="Q38" s="211">
        <v>6.242990485847792</v>
      </c>
      <c r="R38" s="211">
        <v>7.2137726458601099</v>
      </c>
      <c r="S38" s="211">
        <v>7.9294600131869846</v>
      </c>
      <c r="T38" s="211">
        <v>6.3164315416016557</v>
      </c>
      <c r="U38" s="211">
        <v>7.9810591294881457</v>
      </c>
      <c r="V38" s="211">
        <v>12.323267431559675</v>
      </c>
      <c r="W38" s="211">
        <v>13.644347839734463</v>
      </c>
      <c r="X38" s="211">
        <v>10.471828549829235</v>
      </c>
      <c r="Y38" s="211">
        <v>12.596532690259787</v>
      </c>
      <c r="Z38" s="167" t="s">
        <v>181</v>
      </c>
      <c r="AB38" s="83">
        <f t="shared" si="8"/>
        <v>1.8588343800627074</v>
      </c>
      <c r="AC38" s="83">
        <f t="shared" si="0"/>
        <v>1.7438619568058684</v>
      </c>
      <c r="AD38" s="83">
        <f t="shared" si="1"/>
        <v>1.859423842204994</v>
      </c>
      <c r="AE38" s="83">
        <f t="shared" si="2"/>
        <v>1.8919465683475969</v>
      </c>
      <c r="AF38" s="203">
        <f t="shared" si="3"/>
        <v>1.7866045009960403</v>
      </c>
      <c r="AG38" s="203">
        <f t="shared" si="4"/>
        <v>1.5426144138632232</v>
      </c>
      <c r="AH38" s="83">
        <f t="shared" si="5"/>
        <v>0.84654982705367399</v>
      </c>
      <c r="AI38" s="83">
        <f t="shared" si="6"/>
        <v>0.70144191021049973</v>
      </c>
      <c r="AJ38" s="83">
        <f t="shared" si="7"/>
        <v>0.73699453316336483</v>
      </c>
      <c r="AK38" s="83">
        <f t="shared" si="7"/>
        <v>0.75579964288282564</v>
      </c>
      <c r="AL38" s="83">
        <f t="shared" si="7"/>
        <v>1.2032613961881804</v>
      </c>
      <c r="AM38" s="83">
        <f t="shared" si="7"/>
        <v>1.8970669091662713</v>
      </c>
      <c r="AN38" s="83">
        <f t="shared" si="7"/>
        <v>2.0626524615567563</v>
      </c>
      <c r="AO38" s="83">
        <f t="shared" si="7"/>
        <v>2.3119865135324389</v>
      </c>
      <c r="AP38" s="86"/>
    </row>
    <row r="39" spans="1:42" ht="14.1" customHeight="1">
      <c r="A39" s="75" t="s">
        <v>37</v>
      </c>
      <c r="B39" s="28"/>
      <c r="C39" s="28"/>
      <c r="D39" s="28">
        <v>6.878357945165031</v>
      </c>
      <c r="E39" s="28">
        <v>9.0336714678808256</v>
      </c>
      <c r="F39" s="28">
        <v>10.578873765780498</v>
      </c>
      <c r="G39" s="28">
        <v>9.1530322615026201</v>
      </c>
      <c r="H39" s="28">
        <v>8.454153833844547</v>
      </c>
      <c r="I39" s="28">
        <v>6.7383448270983841</v>
      </c>
      <c r="J39" s="28">
        <v>10.7203125731406</v>
      </c>
      <c r="K39" s="28">
        <v>16.482026719566399</v>
      </c>
      <c r="L39" s="31">
        <v>12.057288028887841</v>
      </c>
      <c r="M39" s="137">
        <v>15.973937657538745</v>
      </c>
      <c r="N39" s="137">
        <v>15.707395721519788</v>
      </c>
      <c r="O39" s="137">
        <v>16.637713231261699</v>
      </c>
      <c r="P39" s="192">
        <v>15.479285082987481</v>
      </c>
      <c r="Q39" s="212">
        <v>6.307506114377424</v>
      </c>
      <c r="R39" s="212">
        <v>8.2856202830607941</v>
      </c>
      <c r="S39" s="212">
        <v>6.6985230002182705</v>
      </c>
      <c r="T39" s="212">
        <v>8.5954473643078391</v>
      </c>
      <c r="U39" s="212">
        <v>9.3567599599588593</v>
      </c>
      <c r="V39" s="212">
        <v>16.408576229730677</v>
      </c>
      <c r="W39" s="212">
        <v>17.584142399360545</v>
      </c>
      <c r="X39" s="212">
        <v>23.271980178436756</v>
      </c>
      <c r="Y39" s="212">
        <v>10.889300353246128</v>
      </c>
      <c r="Z39" s="168" t="s">
        <v>182</v>
      </c>
      <c r="AB39" s="86">
        <f t="shared" si="8"/>
        <v>2.0574123371311202</v>
      </c>
      <c r="AC39" s="86">
        <f t="shared" si="0"/>
        <v>2.5611130693942781</v>
      </c>
      <c r="AD39" s="86">
        <f t="shared" si="1"/>
        <v>2.8522066769617345</v>
      </c>
      <c r="AE39" s="86">
        <f t="shared" si="2"/>
        <v>3.1599683763660367</v>
      </c>
      <c r="AF39" s="204">
        <f t="shared" si="3"/>
        <v>3.3157226888400118</v>
      </c>
      <c r="AG39" s="204">
        <f t="shared" si="4"/>
        <v>3.6002753035525314</v>
      </c>
      <c r="AH39" s="86">
        <f t="shared" si="5"/>
        <v>3.6171286586309064</v>
      </c>
      <c r="AI39" s="86">
        <f t="shared" si="6"/>
        <v>3.6211108413189179</v>
      </c>
      <c r="AJ39" s="86">
        <f t="shared" si="7"/>
        <v>3.8335973622021937</v>
      </c>
      <c r="AK39" s="86">
        <f t="shared" si="7"/>
        <v>3.6611763000272362</v>
      </c>
      <c r="AL39" s="86">
        <f t="shared" si="7"/>
        <v>4.0963051201115208</v>
      </c>
      <c r="AM39" s="86">
        <f t="shared" si="7"/>
        <v>4.2573255942937012</v>
      </c>
      <c r="AN39" s="86">
        <f t="shared" si="7"/>
        <v>5.0137840399853975</v>
      </c>
      <c r="AO39" s="86">
        <f t="shared" si="7"/>
        <v>4.7186255008483098</v>
      </c>
      <c r="AP39" s="86"/>
    </row>
    <row r="40" spans="1:42" ht="14.1" customHeight="1">
      <c r="A40" s="74" t="s">
        <v>38</v>
      </c>
      <c r="B40" s="30"/>
      <c r="C40" s="30"/>
      <c r="D40" s="30">
        <v>11.404239070182083</v>
      </c>
      <c r="E40" s="30">
        <v>11.216273294838047</v>
      </c>
      <c r="F40" s="30">
        <v>11.35207201164301</v>
      </c>
      <c r="G40" s="30">
        <v>11.210014862869322</v>
      </c>
      <c r="H40" s="30">
        <v>11.691982305701401</v>
      </c>
      <c r="I40" s="30">
        <v>20.492659998053806</v>
      </c>
      <c r="J40" s="30">
        <v>11.49291578891812</v>
      </c>
      <c r="K40" s="30">
        <v>11.201288998984239</v>
      </c>
      <c r="L40" s="87">
        <v>11.701427824357998</v>
      </c>
      <c r="M40" s="178">
        <v>12.274847685938724</v>
      </c>
      <c r="N40" s="178">
        <v>13.113073846047001</v>
      </c>
      <c r="O40" s="178">
        <v>12.804851218907634</v>
      </c>
      <c r="P40" s="191">
        <v>13.803506561352958</v>
      </c>
      <c r="Q40" s="211">
        <v>11.614784965395163</v>
      </c>
      <c r="R40" s="211">
        <v>12.476442272370614</v>
      </c>
      <c r="S40" s="211">
        <v>12.829122677217992</v>
      </c>
      <c r="T40" s="211">
        <v>13.245926241678649</v>
      </c>
      <c r="U40" s="211">
        <v>14.032465051096882</v>
      </c>
      <c r="V40" s="211">
        <v>12.90852544556185</v>
      </c>
      <c r="W40" s="211">
        <v>12.547590290782518</v>
      </c>
      <c r="X40" s="211">
        <v>13.835352273478719</v>
      </c>
      <c r="Y40" s="211">
        <v>17.687857336114558</v>
      </c>
      <c r="Z40" s="167" t="s">
        <v>183</v>
      </c>
      <c r="AB40" s="83">
        <f t="shared" si="8"/>
        <v>1.9869576530957662</v>
      </c>
      <c r="AC40" s="83">
        <f t="shared" si="0"/>
        <v>1.6177775627810262</v>
      </c>
      <c r="AD40" s="83">
        <f t="shared" si="1"/>
        <v>1.6912845041260955</v>
      </c>
      <c r="AE40" s="83">
        <f t="shared" si="2"/>
        <v>1.6420089401164126</v>
      </c>
      <c r="AF40" s="203">
        <f t="shared" si="3"/>
        <v>1.6946539356228798</v>
      </c>
      <c r="AG40" s="203">
        <f t="shared" si="4"/>
        <v>1.6703677294713308</v>
      </c>
      <c r="AH40" s="83">
        <f t="shared" si="5"/>
        <v>1.6233001314711775</v>
      </c>
      <c r="AI40" s="83">
        <f t="shared" si="6"/>
        <v>0.67417313123019551</v>
      </c>
      <c r="AJ40" s="83">
        <f t="shared" si="7"/>
        <v>0.65276887981574971</v>
      </c>
      <c r="AK40" s="83">
        <f t="shared" si="7"/>
        <v>0.61821531793658924</v>
      </c>
      <c r="AL40" s="83">
        <f t="shared" si="7"/>
        <v>0.51071066278970068</v>
      </c>
      <c r="AM40" s="83">
        <f t="shared" si="7"/>
        <v>0.48889125440219683</v>
      </c>
      <c r="AN40" s="83">
        <f t="shared" si="7"/>
        <v>0.57556466569400322</v>
      </c>
      <c r="AO40" s="83">
        <f t="shared" si="7"/>
        <v>1.0733103952046306</v>
      </c>
      <c r="AP40" s="86"/>
    </row>
    <row r="41" spans="1:42" ht="14.1" customHeight="1">
      <c r="A41" s="75" t="s">
        <v>66</v>
      </c>
      <c r="B41" s="28"/>
      <c r="C41" s="28"/>
      <c r="D41" s="28">
        <v>9.9940136184941704</v>
      </c>
      <c r="E41" s="28">
        <v>9.3916869813420334</v>
      </c>
      <c r="F41" s="28">
        <v>9.8587611102853945</v>
      </c>
      <c r="G41" s="28">
        <v>12.617192778095054</v>
      </c>
      <c r="H41" s="28">
        <v>15.43482049377832</v>
      </c>
      <c r="I41" s="28">
        <v>15.055597111557379</v>
      </c>
      <c r="J41" s="28">
        <v>13.101103489036243</v>
      </c>
      <c r="K41" s="28">
        <v>16.148277194344882</v>
      </c>
      <c r="L41" s="31">
        <v>15.8439051205402</v>
      </c>
      <c r="M41" s="137">
        <v>11.058470001808672</v>
      </c>
      <c r="N41" s="137">
        <v>15.20173855092311</v>
      </c>
      <c r="O41" s="137">
        <v>18.505308594615443</v>
      </c>
      <c r="P41" s="192">
        <v>18.382696882837546</v>
      </c>
      <c r="Q41" s="212">
        <v>17.261624254187335</v>
      </c>
      <c r="R41" s="212">
        <v>12.292234805707544</v>
      </c>
      <c r="S41" s="212">
        <v>12.533807728292221</v>
      </c>
      <c r="T41" s="212">
        <v>11.756413430417211</v>
      </c>
      <c r="U41" s="212">
        <v>9.8963464101952994</v>
      </c>
      <c r="V41" s="212">
        <v>11.897340484017908</v>
      </c>
      <c r="W41" s="212">
        <v>9.507792655185261</v>
      </c>
      <c r="X41" s="212">
        <v>12.498040145998212</v>
      </c>
      <c r="Y41" s="212">
        <v>7.9372187643064018</v>
      </c>
      <c r="Z41" s="168" t="s">
        <v>184</v>
      </c>
      <c r="AB41" s="86">
        <f t="shared" si="8"/>
        <v>2.1892319451827569</v>
      </c>
      <c r="AC41" s="86">
        <f t="shared" si="0"/>
        <v>2.2663578919231697</v>
      </c>
      <c r="AD41" s="86">
        <f t="shared" si="1"/>
        <v>2.1657124110576498</v>
      </c>
      <c r="AE41" s="86">
        <f t="shared" si="2"/>
        <v>2.0989084797537023</v>
      </c>
      <c r="AF41" s="204">
        <f t="shared" si="3"/>
        <v>1.7414561413034781</v>
      </c>
      <c r="AG41" s="204">
        <f t="shared" si="4"/>
        <v>1.6290082399421681</v>
      </c>
      <c r="AH41" s="86">
        <f t="shared" si="5"/>
        <v>1.9432668087492455</v>
      </c>
      <c r="AI41" s="86">
        <f t="shared" si="6"/>
        <v>2.2292101248145193</v>
      </c>
      <c r="AJ41" s="86">
        <f t="shared" si="7"/>
        <v>2.3905729318488027</v>
      </c>
      <c r="AK41" s="86">
        <f t="shared" si="7"/>
        <v>2.7658001026682686</v>
      </c>
      <c r="AL41" s="86">
        <f t="shared" si="7"/>
        <v>2.7673951650725046</v>
      </c>
      <c r="AM41" s="86">
        <f t="shared" si="7"/>
        <v>2.8914493528023768</v>
      </c>
      <c r="AN41" s="86">
        <f t="shared" si="7"/>
        <v>2.7580296228408256</v>
      </c>
      <c r="AO41" s="86">
        <f t="shared" si="7"/>
        <v>2.2181525573714675</v>
      </c>
      <c r="AP41" s="86"/>
    </row>
    <row r="42" spans="1:42" ht="14.1" customHeight="1">
      <c r="A42" s="74" t="s">
        <v>51</v>
      </c>
      <c r="B42" s="30"/>
      <c r="C42" s="30"/>
      <c r="D42" s="30">
        <v>13.012566559887592</v>
      </c>
      <c r="E42" s="30">
        <v>6.1748178935998093</v>
      </c>
      <c r="F42" s="30">
        <v>5.6862350748508845</v>
      </c>
      <c r="G42" s="30">
        <v>8.0457701018001408</v>
      </c>
      <c r="H42" s="30">
        <v>7.465175714189308</v>
      </c>
      <c r="I42" s="30">
        <v>7.1724994176380346</v>
      </c>
      <c r="J42" s="30">
        <v>10.263651806975352</v>
      </c>
      <c r="K42" s="30">
        <v>7.533716157442119</v>
      </c>
      <c r="L42" s="87">
        <v>4.5546407108063551</v>
      </c>
      <c r="M42" s="178">
        <v>8.5983158608363457</v>
      </c>
      <c r="N42" s="178">
        <v>7.008649526920677</v>
      </c>
      <c r="O42" s="178">
        <v>6.4359470656280946</v>
      </c>
      <c r="P42" s="191">
        <v>4.7224476915242235</v>
      </c>
      <c r="Q42" s="211">
        <v>4.0037500415131113</v>
      </c>
      <c r="R42" s="211">
        <v>5.7322412517158403</v>
      </c>
      <c r="S42" s="211">
        <v>3.4173867423874356</v>
      </c>
      <c r="T42" s="211">
        <v>4.6774560568285777</v>
      </c>
      <c r="U42" s="211"/>
      <c r="V42" s="211"/>
      <c r="W42" s="211"/>
      <c r="X42" s="211"/>
      <c r="Y42" s="211"/>
      <c r="Z42" s="167" t="s">
        <v>185</v>
      </c>
      <c r="AB42" s="83">
        <f t="shared" si="8"/>
        <v>1.2301240999328007</v>
      </c>
      <c r="AC42" s="83">
        <f t="shared" si="0"/>
        <v>1.7034697220578106</v>
      </c>
      <c r="AD42" s="83">
        <f t="shared" si="1"/>
        <v>1.1309787017427506</v>
      </c>
      <c r="AE42" s="83">
        <f t="shared" si="2"/>
        <v>1.1048657845399219</v>
      </c>
      <c r="AF42" s="203">
        <f t="shared" si="3"/>
        <v>1.2012445228725881</v>
      </c>
      <c r="AG42" s="203">
        <f t="shared" si="4"/>
        <v>1.4773464175835329</v>
      </c>
      <c r="AH42" s="83">
        <f t="shared" si="5"/>
        <v>1.5127806008624904</v>
      </c>
      <c r="AI42" s="83">
        <f t="shared" si="6"/>
        <v>1.740981397985562</v>
      </c>
      <c r="AJ42" s="83">
        <f t="shared" si="7"/>
        <v>1.3933188619483374</v>
      </c>
      <c r="AK42" s="83">
        <f t="shared" si="7"/>
        <v>1.317852927241135</v>
      </c>
      <c r="AL42" s="83">
        <f t="shared" si="7"/>
        <v>1.3692641466059512</v>
      </c>
      <c r="AM42" s="83">
        <f t="shared" si="7"/>
        <v>1.0711930522570776</v>
      </c>
      <c r="AN42" s="83">
        <f t="shared" si="7"/>
        <v>0.83503734471494695</v>
      </c>
      <c r="AO42" s="83">
        <f t="shared" si="7"/>
        <v>0.64007037187485127</v>
      </c>
      <c r="AP42" s="86"/>
    </row>
    <row r="43" spans="1:42" ht="14.1" customHeight="1">
      <c r="A43" s="75" t="s">
        <v>52</v>
      </c>
      <c r="B43" s="28"/>
      <c r="C43" s="28"/>
      <c r="D43" s="28">
        <v>8.3297606431424622</v>
      </c>
      <c r="E43" s="28">
        <v>10.427525186836123</v>
      </c>
      <c r="F43" s="28">
        <v>9.3603304727993777</v>
      </c>
      <c r="G43" s="28">
        <v>8.663335628131561</v>
      </c>
      <c r="H43" s="28">
        <v>8.6800819364681203</v>
      </c>
      <c r="I43" s="28">
        <v>7.8622778861216647</v>
      </c>
      <c r="J43" s="28">
        <v>8.4448920370365848</v>
      </c>
      <c r="K43" s="28">
        <v>11.479003680682228</v>
      </c>
      <c r="L43" s="31">
        <v>15.639340765908431</v>
      </c>
      <c r="M43" s="137">
        <v>15.22335755125081</v>
      </c>
      <c r="N43" s="137">
        <v>15.512996590148861</v>
      </c>
      <c r="O43" s="137">
        <v>15.672170284710694</v>
      </c>
      <c r="P43" s="192">
        <v>17.525742596644442</v>
      </c>
      <c r="Q43" s="212">
        <v>13.842032503589261</v>
      </c>
      <c r="R43" s="212">
        <v>14.317687837161369</v>
      </c>
      <c r="S43" s="212">
        <v>13.939435432331178</v>
      </c>
      <c r="T43" s="212">
        <v>11.264243562338361</v>
      </c>
      <c r="U43" s="212">
        <v>11.925292296555073</v>
      </c>
      <c r="V43" s="212">
        <v>10.723904296911975</v>
      </c>
      <c r="W43" s="212">
        <v>9.4005128873344024</v>
      </c>
      <c r="X43" s="212">
        <v>10.333405979041913</v>
      </c>
      <c r="Y43" s="212">
        <v>10.359619754979537</v>
      </c>
      <c r="Z43" s="168" t="s">
        <v>186</v>
      </c>
      <c r="AB43" s="86">
        <f t="shared" si="8"/>
        <v>1.8342685714206866</v>
      </c>
      <c r="AC43" s="86">
        <f t="shared" si="0"/>
        <v>2.2250529738653295</v>
      </c>
      <c r="AD43" s="86">
        <f t="shared" si="1"/>
        <v>2.6674883787673651</v>
      </c>
      <c r="AE43" s="86">
        <f t="shared" si="2"/>
        <v>3.086550091743093</v>
      </c>
      <c r="AF43" s="204">
        <f t="shared" si="3"/>
        <v>3.4444016620223081</v>
      </c>
      <c r="AG43" s="204">
        <f t="shared" si="4"/>
        <v>3.0973005585431688</v>
      </c>
      <c r="AH43" s="86">
        <f t="shared" si="5"/>
        <v>2.5739353832271661</v>
      </c>
      <c r="AI43" s="86">
        <f t="shared" si="6"/>
        <v>1.7866600116292588</v>
      </c>
      <c r="AJ43" s="86">
        <f t="shared" si="7"/>
        <v>1.473120477256084</v>
      </c>
      <c r="AK43" s="86">
        <f t="shared" si="7"/>
        <v>1.4284916156687995</v>
      </c>
      <c r="AL43" s="86">
        <f t="shared" si="7"/>
        <v>1.6557046768190324</v>
      </c>
      <c r="AM43" s="86">
        <f t="shared" si="7"/>
        <v>2.0671308543900864</v>
      </c>
      <c r="AN43" s="86">
        <f t="shared" si="7"/>
        <v>2.1649709632255218</v>
      </c>
      <c r="AO43" s="86">
        <f t="shared" si="7"/>
        <v>2.0344295021942491</v>
      </c>
      <c r="AP43" s="86"/>
    </row>
    <row r="44" spans="1:42" ht="14.1" customHeight="1">
      <c r="A44" s="74" t="s">
        <v>39</v>
      </c>
      <c r="B44" s="30"/>
      <c r="C44" s="30"/>
      <c r="D44" s="30">
        <v>16.098201354809436</v>
      </c>
      <c r="E44" s="30">
        <v>9.4706388909989894</v>
      </c>
      <c r="F44" s="30">
        <v>11.473999625185369</v>
      </c>
      <c r="G44" s="30">
        <v>11.401297936502347</v>
      </c>
      <c r="H44" s="30">
        <v>12.24916015697616</v>
      </c>
      <c r="I44" s="30">
        <v>11.557660522714801</v>
      </c>
      <c r="J44" s="30">
        <v>12.937444938010275</v>
      </c>
      <c r="K44" s="30">
        <v>12.017103645745729</v>
      </c>
      <c r="L44" s="87">
        <v>16.12632399247617</v>
      </c>
      <c r="M44" s="178">
        <v>11.902746913771329</v>
      </c>
      <c r="N44" s="178">
        <v>11.48113018016503</v>
      </c>
      <c r="O44" s="178">
        <v>10.200178464035558</v>
      </c>
      <c r="P44" s="191">
        <v>11.748280742785171</v>
      </c>
      <c r="Q44" s="211">
        <v>10.987892594668367</v>
      </c>
      <c r="R44" s="211">
        <v>10.016261547732084</v>
      </c>
      <c r="S44" s="211">
        <v>10.396682271275797</v>
      </c>
      <c r="T44" s="211">
        <v>16.408893135374893</v>
      </c>
      <c r="U44" s="211">
        <v>12.527018285383038</v>
      </c>
      <c r="V44" s="211">
        <v>14.961161198033778</v>
      </c>
      <c r="W44" s="211">
        <v>14.41542065181951</v>
      </c>
      <c r="X44" s="211">
        <v>12.852084000803647</v>
      </c>
      <c r="Y44" s="211">
        <v>12.965451980087355</v>
      </c>
      <c r="Z44" s="167" t="s">
        <v>187</v>
      </c>
      <c r="AB44" s="83">
        <f t="shared" si="8"/>
        <v>1.2125794866834789</v>
      </c>
      <c r="AC44" s="83">
        <f t="shared" si="0"/>
        <v>1.51831937842774</v>
      </c>
      <c r="AD44" s="83">
        <f t="shared" si="1"/>
        <v>1.0255354093397491</v>
      </c>
      <c r="AE44" s="83">
        <f t="shared" si="2"/>
        <v>0.98176303495755435</v>
      </c>
      <c r="AF44" s="203">
        <f t="shared" si="3"/>
        <v>0.96530616790156587</v>
      </c>
      <c r="AG44" s="203">
        <f t="shared" si="4"/>
        <v>0.99011048841160554</v>
      </c>
      <c r="AH44" s="83">
        <f t="shared" si="5"/>
        <v>1.0787220146323393</v>
      </c>
      <c r="AI44" s="83">
        <f t="shared" si="6"/>
        <v>1.1716002747474599</v>
      </c>
      <c r="AJ44" s="83">
        <f t="shared" si="7"/>
        <v>1.6556236860490086</v>
      </c>
      <c r="AK44" s="83">
        <f t="shared" si="7"/>
        <v>1.7047225949867737</v>
      </c>
      <c r="AL44" s="83">
        <f t="shared" si="7"/>
        <v>1.5415998037648386</v>
      </c>
      <c r="AM44" s="83">
        <f t="shared" si="7"/>
        <v>1.8110651284203858</v>
      </c>
      <c r="AN44" s="83">
        <f t="shared" si="7"/>
        <v>1.7815281650917889</v>
      </c>
      <c r="AO44" s="83">
        <f t="shared" si="7"/>
        <v>1.5926875524274726</v>
      </c>
      <c r="AP44" s="86"/>
    </row>
    <row r="45" spans="1:42" s="69" customFormat="1" ht="14.1" customHeight="1">
      <c r="A45" s="80" t="s">
        <v>24</v>
      </c>
      <c r="B45" s="81"/>
      <c r="C45" s="81"/>
      <c r="D45" s="78">
        <f t="shared" ref="D45:S45" si="9">MIN(D24:D44)</f>
        <v>3.9910730273106996</v>
      </c>
      <c r="E45" s="78">
        <f t="shared" si="9"/>
        <v>3.7558180967290826</v>
      </c>
      <c r="F45" s="78">
        <f t="shared" si="9"/>
        <v>4.8528554857523911</v>
      </c>
      <c r="G45" s="78">
        <f t="shared" si="9"/>
        <v>1.5264246032070834</v>
      </c>
      <c r="H45" s="78">
        <f t="shared" si="9"/>
        <v>5.2205753394961034</v>
      </c>
      <c r="I45" s="78">
        <f t="shared" si="9"/>
        <v>3.7101563302807374</v>
      </c>
      <c r="J45" s="79">
        <f t="shared" si="9"/>
        <v>2.9031124348948221</v>
      </c>
      <c r="K45" s="78">
        <f t="shared" si="9"/>
        <v>1.9540545316662101</v>
      </c>
      <c r="L45" s="79">
        <f t="shared" si="9"/>
        <v>4.5546407108063551</v>
      </c>
      <c r="M45" s="79">
        <f t="shared" si="9"/>
        <v>3.1601553549597248</v>
      </c>
      <c r="N45" s="79">
        <f t="shared" si="9"/>
        <v>4.0431104685083463</v>
      </c>
      <c r="O45" s="79">
        <f t="shared" si="9"/>
        <v>3.3192215094000894</v>
      </c>
      <c r="P45" s="197">
        <f t="shared" si="9"/>
        <v>4.135678566095975</v>
      </c>
      <c r="Q45" s="213">
        <f t="shared" si="9"/>
        <v>4.0037500415131113</v>
      </c>
      <c r="R45" s="213">
        <f t="shared" si="9"/>
        <v>5.7322412517158403</v>
      </c>
      <c r="S45" s="213">
        <f t="shared" si="9"/>
        <v>3.4173867423874356</v>
      </c>
      <c r="T45" s="213">
        <f>MIN(T24:T44)</f>
        <v>4.6774560568285777</v>
      </c>
      <c r="U45" s="213">
        <f>MIN(U24:U44)</f>
        <v>6.3822396681428941</v>
      </c>
      <c r="V45" s="213">
        <f t="shared" ref="V45:W45" si="10">MIN(V24:V44)</f>
        <v>7.0492004935468273</v>
      </c>
      <c r="W45" s="213">
        <f t="shared" si="10"/>
        <v>7.7595148921331916</v>
      </c>
      <c r="X45" s="213">
        <f t="shared" ref="X45:Y45" si="11">MIN(X24:X44)</f>
        <v>5.7994740925556867</v>
      </c>
      <c r="Y45" s="213">
        <f t="shared" si="11"/>
        <v>6.1705508358470196</v>
      </c>
      <c r="Z45" s="169" t="s">
        <v>24</v>
      </c>
      <c r="AB45" s="84">
        <f t="shared" si="8"/>
        <v>1.0738806262610447</v>
      </c>
      <c r="AC45" s="84">
        <f t="shared" si="0"/>
        <v>0.94155988826268877</v>
      </c>
      <c r="AD45" s="84">
        <f t="shared" si="1"/>
        <v>0.94572288355850065</v>
      </c>
      <c r="AE45" s="84">
        <f t="shared" si="2"/>
        <v>0.9518369900716005</v>
      </c>
      <c r="AF45" s="206">
        <f t="shared" si="3"/>
        <v>0.88011929810595879</v>
      </c>
      <c r="AG45" s="206">
        <f t="shared" si="4"/>
        <v>0.69304765682554881</v>
      </c>
      <c r="AH45" s="217">
        <f t="shared" si="5"/>
        <v>0.74227208774380438</v>
      </c>
      <c r="AI45" s="217">
        <f t="shared" si="6"/>
        <v>0.77154904653313461</v>
      </c>
      <c r="AJ45" s="217">
        <f t="shared" si="7"/>
        <v>0.7496519910278413</v>
      </c>
      <c r="AK45" s="217">
        <f t="shared" si="7"/>
        <v>0.79524510787006553</v>
      </c>
      <c r="AL45" s="217">
        <f t="shared" si="7"/>
        <v>1.0945922817989222</v>
      </c>
      <c r="AM45" s="217">
        <f t="shared" si="7"/>
        <v>1.3430552858859677</v>
      </c>
      <c r="AN45" s="217">
        <f t="shared" si="7"/>
        <v>1.3169177481869252</v>
      </c>
      <c r="AO45" s="217">
        <f t="shared" si="7"/>
        <v>1.1633451298963049</v>
      </c>
      <c r="AP45" s="86"/>
    </row>
    <row r="46" spans="1:42" s="128" customFormat="1" ht="14.1" customHeight="1">
      <c r="A46" s="159" t="s">
        <v>25</v>
      </c>
      <c r="B46" s="160"/>
      <c r="C46" s="160"/>
      <c r="D46" s="126">
        <f t="shared" ref="D46:Q46" si="12">MAX(D24:D44)</f>
        <v>16.378080092001582</v>
      </c>
      <c r="E46" s="126">
        <f t="shared" si="12"/>
        <v>12.626369236642773</v>
      </c>
      <c r="F46" s="126">
        <f t="shared" si="12"/>
        <v>26.257010637493366</v>
      </c>
      <c r="G46" s="126">
        <f t="shared" si="12"/>
        <v>19.428602424234136</v>
      </c>
      <c r="H46" s="126">
        <f t="shared" si="12"/>
        <v>15.43482049377832</v>
      </c>
      <c r="I46" s="126">
        <f t="shared" si="12"/>
        <v>20.492659998053806</v>
      </c>
      <c r="J46" s="127">
        <f t="shared" si="12"/>
        <v>13.379930715995494</v>
      </c>
      <c r="K46" s="126">
        <f t="shared" si="12"/>
        <v>16.482026719566399</v>
      </c>
      <c r="L46" s="127">
        <f t="shared" si="12"/>
        <v>20.375030492644228</v>
      </c>
      <c r="M46" s="127">
        <f t="shared" si="12"/>
        <v>15.973937657538745</v>
      </c>
      <c r="N46" s="127">
        <f t="shared" si="12"/>
        <v>17.872333156278369</v>
      </c>
      <c r="O46" s="127">
        <f t="shared" si="12"/>
        <v>18.505308594615443</v>
      </c>
      <c r="P46" s="198">
        <f t="shared" si="12"/>
        <v>36.378732169463731</v>
      </c>
      <c r="Q46" s="214">
        <f t="shared" si="12"/>
        <v>26.051266392307276</v>
      </c>
      <c r="R46" s="214">
        <f t="shared" ref="R46:U46" si="13">MAX(R24:R44)</f>
        <v>17.668792771532299</v>
      </c>
      <c r="S46" s="214">
        <f t="shared" si="13"/>
        <v>16.586583428881696</v>
      </c>
      <c r="T46" s="214">
        <f t="shared" si="13"/>
        <v>16.408893135374893</v>
      </c>
      <c r="U46" s="214">
        <f t="shared" si="13"/>
        <v>38.031064240605033</v>
      </c>
      <c r="V46" s="214">
        <f t="shared" ref="V46:W46" si="14">MAX(V24:V44)</f>
        <v>16.408576229730677</v>
      </c>
      <c r="W46" s="214">
        <f t="shared" si="14"/>
        <v>17.584142399360545</v>
      </c>
      <c r="X46" s="214">
        <f t="shared" ref="X46:Y46" si="15">MAX(X24:X44)</f>
        <v>25.182978584895356</v>
      </c>
      <c r="Y46" s="214">
        <f t="shared" si="15"/>
        <v>23.32670732764716</v>
      </c>
      <c r="Z46" s="170" t="s">
        <v>25</v>
      </c>
      <c r="AB46" s="129">
        <f t="shared" si="8"/>
        <v>3.5787695483053188</v>
      </c>
      <c r="AC46" s="129">
        <f t="shared" si="0"/>
        <v>3.164383233049199</v>
      </c>
      <c r="AD46" s="129">
        <f t="shared" si="1"/>
        <v>3.0528551885182176</v>
      </c>
      <c r="AE46" s="129">
        <f t="shared" si="2"/>
        <v>2.5915563403883652</v>
      </c>
      <c r="AF46" s="206">
        <f t="shared" si="3"/>
        <v>3.789881586702232</v>
      </c>
      <c r="AG46" s="206">
        <f t="shared" si="4"/>
        <v>4.583854099274463</v>
      </c>
      <c r="AH46" s="217">
        <f t="shared" si="5"/>
        <v>4.4051363170541453</v>
      </c>
      <c r="AI46" s="217">
        <f t="shared" si="6"/>
        <v>4.6045692849536266</v>
      </c>
      <c r="AJ46" s="217">
        <f t="shared" si="7"/>
        <v>4.4228315397908613</v>
      </c>
      <c r="AK46" s="217">
        <f t="shared" si="7"/>
        <v>6.6610960381207063</v>
      </c>
      <c r="AL46" s="217">
        <f t="shared" si="7"/>
        <v>6.8990832938955178</v>
      </c>
      <c r="AM46" s="217">
        <f t="shared" si="7"/>
        <v>6.8024710093862097</v>
      </c>
      <c r="AN46" s="217">
        <f t="shared" si="7"/>
        <v>6.8243012417129236</v>
      </c>
      <c r="AO46" s="217">
        <f t="shared" si="7"/>
        <v>6.4385893430703858</v>
      </c>
      <c r="AP46" s="136"/>
    </row>
    <row r="47" spans="1:42" s="70" customFormat="1" ht="14.1" customHeight="1">
      <c r="A47" s="125" t="s">
        <v>163</v>
      </c>
      <c r="B47" s="160"/>
      <c r="C47" s="160"/>
      <c r="D47" s="126">
        <f t="shared" ref="D47:Q47" si="16">MEDIAN(D24:D44)</f>
        <v>9.1101249449500745</v>
      </c>
      <c r="E47" s="126">
        <f t="shared" si="16"/>
        <v>9.4706388909989894</v>
      </c>
      <c r="F47" s="126">
        <f t="shared" si="16"/>
        <v>10.165692471180821</v>
      </c>
      <c r="G47" s="126">
        <f t="shared" si="16"/>
        <v>10.421407780012808</v>
      </c>
      <c r="H47" s="126">
        <f t="shared" si="16"/>
        <v>8.6800819364681203</v>
      </c>
      <c r="I47" s="126">
        <f t="shared" si="16"/>
        <v>8.0156856135355525</v>
      </c>
      <c r="J47" s="127">
        <f t="shared" si="16"/>
        <v>8.8362803558625203</v>
      </c>
      <c r="K47" s="126">
        <f t="shared" si="16"/>
        <v>9.6526709666876673</v>
      </c>
      <c r="L47" s="127">
        <f t="shared" si="16"/>
        <v>11.701427824357998</v>
      </c>
      <c r="M47" s="127">
        <f t="shared" si="16"/>
        <v>10.613155657014083</v>
      </c>
      <c r="N47" s="127">
        <f t="shared" si="16"/>
        <v>10.037727202702968</v>
      </c>
      <c r="O47" s="127">
        <f t="shared" si="16"/>
        <v>10.584678027580091</v>
      </c>
      <c r="P47" s="198">
        <f t="shared" si="16"/>
        <v>10.908825534212054</v>
      </c>
      <c r="Q47" s="214">
        <f t="shared" si="16"/>
        <v>10.987892594668367</v>
      </c>
      <c r="R47" s="214">
        <f t="shared" ref="R47:U47" si="17">MEDIAN(R24:R44)</f>
        <v>10.757498225197427</v>
      </c>
      <c r="S47" s="214">
        <f t="shared" si="17"/>
        <v>10.624429133962936</v>
      </c>
      <c r="T47" s="214">
        <f t="shared" si="17"/>
        <v>10.182404965557627</v>
      </c>
      <c r="U47" s="214">
        <f t="shared" si="17"/>
        <v>10.487707351844488</v>
      </c>
      <c r="V47" s="214">
        <f t="shared" ref="V47:W47" si="18">MEDIAN(V24:V44)</f>
        <v>11.962576072846765</v>
      </c>
      <c r="W47" s="214">
        <f t="shared" si="18"/>
        <v>12.038828060351078</v>
      </c>
      <c r="X47" s="214">
        <f t="shared" ref="X47:Y47" si="19">MEDIAN(X24:X44)</f>
        <v>12.26053074511904</v>
      </c>
      <c r="Y47" s="214">
        <f t="shared" si="19"/>
        <v>11.358792388416941</v>
      </c>
      <c r="Z47" s="170" t="s">
        <v>163</v>
      </c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86"/>
    </row>
    <row r="48" spans="1:42" s="70" customFormat="1" ht="14.1" customHeight="1">
      <c r="A48" s="125" t="s">
        <v>164</v>
      </c>
      <c r="B48" s="160"/>
      <c r="C48" s="160"/>
      <c r="D48" s="126">
        <f t="shared" ref="D48:Q48" si="20">AVERAGE(D24:D44)</f>
        <v>9.3490878058703366</v>
      </c>
      <c r="E48" s="126">
        <f t="shared" si="20"/>
        <v>9.0743390485657223</v>
      </c>
      <c r="F48" s="126">
        <f t="shared" si="20"/>
        <v>10.954766267119187</v>
      </c>
      <c r="G48" s="126">
        <f t="shared" si="20"/>
        <v>10.245386952200553</v>
      </c>
      <c r="H48" s="126">
        <f t="shared" si="20"/>
        <v>9.0568996212357913</v>
      </c>
      <c r="I48" s="126">
        <f t="shared" si="20"/>
        <v>9.289858502550306</v>
      </c>
      <c r="J48" s="127">
        <f t="shared" si="20"/>
        <v>9.0525947592514253</v>
      </c>
      <c r="K48" s="126">
        <f t="shared" si="20"/>
        <v>9.6527020019850003</v>
      </c>
      <c r="L48" s="127">
        <f t="shared" si="20"/>
        <v>11.069574656831051</v>
      </c>
      <c r="M48" s="127">
        <f t="shared" si="20"/>
        <v>10.416602742812698</v>
      </c>
      <c r="N48" s="127">
        <f t="shared" si="20"/>
        <v>10.825678864145081</v>
      </c>
      <c r="O48" s="127">
        <f t="shared" si="20"/>
        <v>11.446721003929261</v>
      </c>
      <c r="P48" s="198">
        <f t="shared" si="20"/>
        <v>12.542301987014277</v>
      </c>
      <c r="Q48" s="214">
        <f t="shared" si="20"/>
        <v>11.738013893375099</v>
      </c>
      <c r="R48" s="214">
        <f t="shared" ref="R48:U48" si="21">AVERAGE(R24:R44)</f>
        <v>11.096017962304824</v>
      </c>
      <c r="S48" s="214">
        <f t="shared" si="21"/>
        <v>10.645601814555366</v>
      </c>
      <c r="T48" s="214">
        <f t="shared" si="21"/>
        <v>10.29772714825109</v>
      </c>
      <c r="U48" s="214">
        <f t="shared" si="21"/>
        <v>11.333025417674779</v>
      </c>
      <c r="V48" s="214">
        <f t="shared" ref="V48:W48" si="22">AVERAGE(V24:V44)</f>
        <v>12.083146624011519</v>
      </c>
      <c r="W48" s="214">
        <f t="shared" si="22"/>
        <v>12.188762989512556</v>
      </c>
      <c r="X48" s="214">
        <f t="shared" ref="X48:Y48" si="23">AVERAGE(X24:X44)</f>
        <v>12.615125195738369</v>
      </c>
      <c r="Y48" s="214">
        <f t="shared" si="23"/>
        <v>12.139160556128669</v>
      </c>
      <c r="Z48" s="170" t="s">
        <v>164</v>
      </c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86"/>
    </row>
    <row r="49" spans="1:26" ht="14.1" customHeight="1">
      <c r="A49" s="34"/>
      <c r="B49" s="31"/>
      <c r="C49" s="31"/>
      <c r="D49" s="31"/>
      <c r="E49" s="31"/>
      <c r="F49" s="31"/>
      <c r="G49" s="31"/>
      <c r="Z49" s="171" t="s">
        <v>0</v>
      </c>
    </row>
    <row r="50" spans="1:26" ht="14.1" customHeight="1">
      <c r="A50" s="1" t="str">
        <f>+$A$1</f>
        <v>K14/I14</v>
      </c>
      <c r="B50" s="2" t="str">
        <f>+$B$1</f>
        <v>Comparatif des finances cantonales et communales</v>
      </c>
      <c r="C50" s="3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45190.410039351853</v>
      </c>
    </row>
    <row r="51" spans="1:26" ht="14.1" customHeight="1">
      <c r="A51" s="292" t="str">
        <f>$A$2</f>
        <v>Investitionsanteil</v>
      </c>
      <c r="B51" s="292"/>
      <c r="C51" s="292"/>
      <c r="D51" s="292"/>
      <c r="E51" s="292"/>
      <c r="F51" s="298"/>
      <c r="G51" s="298"/>
      <c r="H51" s="298"/>
      <c r="I51" s="298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4.1" customHeight="1" thickBot="1">
      <c r="A52" s="293" t="str">
        <f>A$3</f>
        <v>Bruttoinvestitionen in % der Gesamtausgaben</v>
      </c>
      <c r="B52" s="293"/>
      <c r="C52" s="293"/>
      <c r="D52" s="293"/>
      <c r="E52" s="293"/>
      <c r="F52" s="293"/>
      <c r="G52" s="293"/>
      <c r="H52" s="243"/>
      <c r="I52" s="243"/>
      <c r="J52" s="24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Gewichtung_Pondération!$E$11</f>
        <v>1</v>
      </c>
    </row>
    <row r="53" spans="1:26" ht="14.1" customHeight="1" thickTop="1">
      <c r="A53" s="292" t="str">
        <f>$A$4</f>
        <v>Proportion des investissements</v>
      </c>
      <c r="B53" s="292"/>
      <c r="C53" s="292"/>
      <c r="D53" s="292"/>
      <c r="E53" s="292"/>
      <c r="F53" s="298"/>
      <c r="G53" s="298"/>
      <c r="H53" s="298"/>
      <c r="I53" s="29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26" ht="14.1" customHeight="1" thickBot="1">
      <c r="A54" s="293" t="str">
        <f>+A5</f>
        <v>Investissements bruts en % des dépenses totales</v>
      </c>
      <c r="B54" s="293"/>
      <c r="C54" s="293"/>
      <c r="D54" s="293"/>
      <c r="E54" s="293"/>
      <c r="F54" s="293"/>
      <c r="G54" s="293"/>
      <c r="H54" s="243"/>
      <c r="I54" s="243"/>
      <c r="J54" s="24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Gewichtung_Pondération!$E$11</f>
        <v>1</v>
      </c>
    </row>
    <row r="55" spans="1:26" ht="14.1" customHeight="1" thickTop="1">
      <c r="A55" s="34"/>
      <c r="B55" s="31"/>
      <c r="C55" s="31"/>
      <c r="D55" s="31"/>
      <c r="E55" s="31"/>
      <c r="F55" s="31"/>
      <c r="G55" s="3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62" t="s">
        <v>81</v>
      </c>
      <c r="M57" s="22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</row>
    <row r="58" spans="1:26" ht="14.1" customHeight="1">
      <c r="A58" s="23"/>
      <c r="B58" s="24"/>
      <c r="C58" s="25"/>
      <c r="D58" s="25"/>
      <c r="E58" s="25"/>
      <c r="F58" s="25"/>
      <c r="G58" s="25"/>
      <c r="I58" s="7"/>
      <c r="K58" s="8"/>
      <c r="L58" s="8"/>
      <c r="M58" s="8"/>
      <c r="N58" s="8"/>
      <c r="O58" s="8"/>
      <c r="P58" s="202"/>
      <c r="Q58" s="8"/>
      <c r="R58" s="8"/>
      <c r="S58" s="8"/>
      <c r="T58" s="8"/>
      <c r="U58" s="8"/>
      <c r="V58" s="8"/>
      <c r="W58" s="8"/>
      <c r="X58" s="8"/>
      <c r="Y58" s="8"/>
      <c r="Z58" s="166"/>
    </row>
    <row r="59" spans="1:26" ht="14.1" customHeight="1">
      <c r="A59" s="74" t="s">
        <v>28</v>
      </c>
      <c r="B59" s="30"/>
      <c r="C59" s="30"/>
      <c r="D59" s="30"/>
      <c r="E59" s="30"/>
      <c r="F59" s="30">
        <f t="shared" ref="F59:U74" si="24">SUM(D24:F24)/3</f>
        <v>7.3987661923049641</v>
      </c>
      <c r="G59" s="30">
        <f t="shared" si="24"/>
        <v>9.0081449892211278</v>
      </c>
      <c r="H59" s="30">
        <f t="shared" si="24"/>
        <v>8.9630241328028557</v>
      </c>
      <c r="I59" s="30">
        <f t="shared" si="24"/>
        <v>7.6573735731471855</v>
      </c>
      <c r="J59" s="30">
        <f t="shared" si="24"/>
        <v>6.3362977876611266</v>
      </c>
      <c r="K59" s="30">
        <f t="shared" si="24"/>
        <v>7.8136629967249815</v>
      </c>
      <c r="L59" s="30">
        <f t="shared" si="24"/>
        <v>8.4276125491607292</v>
      </c>
      <c r="M59" s="30">
        <f t="shared" si="24"/>
        <v>8.9373562918899516</v>
      </c>
      <c r="N59" s="87">
        <f t="shared" si="24"/>
        <v>8.0172640318185344</v>
      </c>
      <c r="O59" s="201">
        <f t="shared" si="24"/>
        <v>7.4405103666656958</v>
      </c>
      <c r="P59" s="191">
        <f t="shared" si="24"/>
        <v>7.2839971097167755</v>
      </c>
      <c r="Q59" s="211">
        <f t="shared" si="24"/>
        <v>7.9519008924798875</v>
      </c>
      <c r="R59" s="211">
        <f t="shared" si="24"/>
        <v>11.071746059300338</v>
      </c>
      <c r="S59" s="211">
        <f t="shared" si="24"/>
        <v>13.997719461106906</v>
      </c>
      <c r="T59" s="211">
        <f t="shared" si="24"/>
        <v>14.690636004253372</v>
      </c>
      <c r="U59" s="211">
        <f t="shared" si="24"/>
        <v>21.864167611229629</v>
      </c>
      <c r="V59" s="211">
        <f t="shared" ref="V59:Y79" si="25">SUM(T24:V24)/3</f>
        <v>21.541170522287899</v>
      </c>
      <c r="W59" s="211">
        <f t="shared" si="25"/>
        <v>22.652232029303107</v>
      </c>
      <c r="X59" s="211">
        <f t="shared" si="25"/>
        <v>15.063353374638387</v>
      </c>
      <c r="Y59" s="211">
        <f t="shared" si="25"/>
        <v>14.784227402276017</v>
      </c>
      <c r="Z59" s="167" t="s">
        <v>188</v>
      </c>
    </row>
    <row r="60" spans="1:26" ht="14.1" customHeight="1">
      <c r="A60" s="75" t="s">
        <v>29</v>
      </c>
      <c r="B60" s="28"/>
      <c r="C60" s="28"/>
      <c r="D60" s="28"/>
      <c r="E60" s="28"/>
      <c r="F60" s="28">
        <f t="shared" si="24"/>
        <v>14.29148430048228</v>
      </c>
      <c r="G60" s="28">
        <f t="shared" si="24"/>
        <v>17.413377226096699</v>
      </c>
      <c r="H60" s="28">
        <f t="shared" si="24"/>
        <v>15.390446762222851</v>
      </c>
      <c r="I60" s="28">
        <f t="shared" si="24"/>
        <v>9.3100050875702465</v>
      </c>
      <c r="J60" s="28">
        <f t="shared" si="24"/>
        <v>7.210330435494849</v>
      </c>
      <c r="K60" s="28">
        <f t="shared" si="24"/>
        <v>7.1264647453709751</v>
      </c>
      <c r="L60" s="28">
        <f t="shared" si="24"/>
        <v>6.3556490621490065</v>
      </c>
      <c r="M60" s="28">
        <f t="shared" si="24"/>
        <v>5.4353496218994559</v>
      </c>
      <c r="N60" s="31">
        <f t="shared" si="24"/>
        <v>4.6810595198523686</v>
      </c>
      <c r="O60" s="200">
        <f t="shared" si="24"/>
        <v>3.886387168362516</v>
      </c>
      <c r="P60" s="192">
        <f t="shared" si="24"/>
        <v>3.8326701813348039</v>
      </c>
      <c r="Q60" s="212">
        <f t="shared" si="24"/>
        <v>6.4147867165501609</v>
      </c>
      <c r="R60" s="212">
        <f t="shared" si="24"/>
        <v>9.0271977924753255</v>
      </c>
      <c r="S60" s="212">
        <f t="shared" si="24"/>
        <v>11.462908439667499</v>
      </c>
      <c r="T60" s="212">
        <f t="shared" si="24"/>
        <v>10.927223403468568</v>
      </c>
      <c r="U60" s="212">
        <f t="shared" si="24"/>
        <v>9.7722598440170589</v>
      </c>
      <c r="V60" s="212">
        <f t="shared" si="25"/>
        <v>9.6732535281682228</v>
      </c>
      <c r="W60" s="212">
        <f t="shared" si="25"/>
        <v>9.9659078649501449</v>
      </c>
      <c r="X60" s="212">
        <f t="shared" si="25"/>
        <v>11.172794191026325</v>
      </c>
      <c r="Y60" s="212">
        <f t="shared" si="25"/>
        <v>11.452766071243042</v>
      </c>
      <c r="Z60" s="168" t="s">
        <v>168</v>
      </c>
    </row>
    <row r="61" spans="1:26" ht="14.1" customHeight="1">
      <c r="A61" s="74" t="s">
        <v>54</v>
      </c>
      <c r="B61" s="30"/>
      <c r="C61" s="30"/>
      <c r="D61" s="30"/>
      <c r="E61" s="30"/>
      <c r="F61" s="30">
        <f t="shared" si="24"/>
        <v>9.2084474152982239</v>
      </c>
      <c r="G61" s="30">
        <f t="shared" si="24"/>
        <v>7.259120634549582</v>
      </c>
      <c r="H61" s="30">
        <f t="shared" si="24"/>
        <v>5.5117983646295423</v>
      </c>
      <c r="I61" s="30">
        <f t="shared" si="24"/>
        <v>6.1022269224195327</v>
      </c>
      <c r="J61" s="30">
        <f t="shared" si="24"/>
        <v>7.1375760343700678</v>
      </c>
      <c r="K61" s="30">
        <f t="shared" si="24"/>
        <v>8.3681601762972413</v>
      </c>
      <c r="L61" s="30">
        <f t="shared" si="24"/>
        <v>10.105154248627979</v>
      </c>
      <c r="M61" s="30">
        <f t="shared" si="24"/>
        <v>10.6974460156785</v>
      </c>
      <c r="N61" s="87">
        <f t="shared" si="24"/>
        <v>9.8302668077954749</v>
      </c>
      <c r="O61" s="201">
        <f t="shared" si="24"/>
        <v>8.7300532041182066</v>
      </c>
      <c r="P61" s="191">
        <f t="shared" si="24"/>
        <v>17.318578708268088</v>
      </c>
      <c r="Q61" s="211">
        <f t="shared" si="24"/>
        <v>19.750086194567718</v>
      </c>
      <c r="R61" s="211">
        <f t="shared" si="24"/>
        <v>22.331928862837653</v>
      </c>
      <c r="S61" s="211">
        <f t="shared" si="24"/>
        <v>14.132906465528871</v>
      </c>
      <c r="T61" s="211">
        <f t="shared" si="24"/>
        <v>12.228828171623976</v>
      </c>
      <c r="U61" s="211">
        <f t="shared" si="24"/>
        <v>8.9322024906344897</v>
      </c>
      <c r="V61" s="211">
        <f t="shared" si="25"/>
        <v>7.5124488357903791</v>
      </c>
      <c r="W61" s="211">
        <f t="shared" si="25"/>
        <v>7.730961659914712</v>
      </c>
      <c r="X61" s="211">
        <f t="shared" si="25"/>
        <v>8.6373481277015713</v>
      </c>
      <c r="Y61" s="211">
        <f t="shared" si="25"/>
        <v>8.9163257889635421</v>
      </c>
      <c r="Z61" s="167" t="s">
        <v>169</v>
      </c>
    </row>
    <row r="62" spans="1:26" ht="14.1" customHeight="1">
      <c r="A62" s="75" t="s">
        <v>30</v>
      </c>
      <c r="B62" s="28"/>
      <c r="C62" s="28"/>
      <c r="D62" s="28"/>
      <c r="E62" s="28"/>
      <c r="F62" s="28">
        <f t="shared" si="24"/>
        <v>9.544261483694692</v>
      </c>
      <c r="G62" s="28">
        <f t="shared" si="24"/>
        <v>9.8014372243656265</v>
      </c>
      <c r="H62" s="28">
        <f t="shared" si="24"/>
        <v>9.9458893833348814</v>
      </c>
      <c r="I62" s="28">
        <f t="shared" si="24"/>
        <v>10.349664916206644</v>
      </c>
      <c r="J62" s="28">
        <f t="shared" si="24"/>
        <v>11.079222809336775</v>
      </c>
      <c r="K62" s="28">
        <f t="shared" si="24"/>
        <v>11.695888904666305</v>
      </c>
      <c r="L62" s="28">
        <f t="shared" si="24"/>
        <v>11.914699837168557</v>
      </c>
      <c r="M62" s="28">
        <f t="shared" si="24"/>
        <v>10.570506394942191</v>
      </c>
      <c r="N62" s="31">
        <f t="shared" si="24"/>
        <v>9.7831808647452956</v>
      </c>
      <c r="O62" s="200">
        <f t="shared" si="24"/>
        <v>9.4373769875912412</v>
      </c>
      <c r="P62" s="192">
        <f t="shared" si="24"/>
        <v>10.700616515100323</v>
      </c>
      <c r="Q62" s="212">
        <f t="shared" si="24"/>
        <v>11.608720747661954</v>
      </c>
      <c r="R62" s="212">
        <f t="shared" si="24"/>
        <v>11.892184013837849</v>
      </c>
      <c r="S62" s="212">
        <f t="shared" si="24"/>
        <v>11.420004743106695</v>
      </c>
      <c r="T62" s="212">
        <f t="shared" si="24"/>
        <v>11.518308973741869</v>
      </c>
      <c r="U62" s="212">
        <f t="shared" si="24"/>
        <v>11.96812441681881</v>
      </c>
      <c r="V62" s="212">
        <f t="shared" si="25"/>
        <v>13.801478193130791</v>
      </c>
      <c r="W62" s="212">
        <f t="shared" si="25"/>
        <v>14.778972795773724</v>
      </c>
      <c r="X62" s="212">
        <f t="shared" si="25"/>
        <v>18.911794272292642</v>
      </c>
      <c r="Y62" s="212">
        <f t="shared" si="25"/>
        <v>19.593827468998352</v>
      </c>
      <c r="Z62" s="168" t="s">
        <v>170</v>
      </c>
    </row>
    <row r="63" spans="1:26" ht="14.1" customHeight="1">
      <c r="A63" s="74" t="s">
        <v>31</v>
      </c>
      <c r="B63" s="30"/>
      <c r="C63" s="30"/>
      <c r="D63" s="30"/>
      <c r="E63" s="30"/>
      <c r="F63" s="30">
        <f t="shared" si="24"/>
        <v>10.202249286709026</v>
      </c>
      <c r="G63" s="30">
        <f t="shared" si="24"/>
        <v>9.7664977718780008</v>
      </c>
      <c r="H63" s="30">
        <f t="shared" si="24"/>
        <v>8.3870196829402275</v>
      </c>
      <c r="I63" s="30">
        <f t="shared" si="24"/>
        <v>6.9115369266956899</v>
      </c>
      <c r="J63" s="30">
        <f t="shared" si="24"/>
        <v>6.3272813835342099</v>
      </c>
      <c r="K63" s="30">
        <f t="shared" si="24"/>
        <v>6.7802764910982063</v>
      </c>
      <c r="L63" s="30">
        <f t="shared" si="24"/>
        <v>6.8526543197985275</v>
      </c>
      <c r="M63" s="30">
        <f t="shared" si="24"/>
        <v>7.7012295925054879</v>
      </c>
      <c r="N63" s="87">
        <f t="shared" si="24"/>
        <v>8.8765602928245624</v>
      </c>
      <c r="O63" s="201">
        <f t="shared" si="24"/>
        <v>10.567725426099216</v>
      </c>
      <c r="P63" s="191">
        <f t="shared" si="24"/>
        <v>10.426139237648737</v>
      </c>
      <c r="Q63" s="211">
        <f t="shared" si="24"/>
        <v>9.5032678493007641</v>
      </c>
      <c r="R63" s="211">
        <f t="shared" si="24"/>
        <v>9.3655948617377174</v>
      </c>
      <c r="S63" s="211">
        <f t="shared" si="24"/>
        <v>9.2374661819216062</v>
      </c>
      <c r="T63" s="211">
        <f t="shared" si="24"/>
        <v>9.4806102713906544</v>
      </c>
      <c r="U63" s="211">
        <f t="shared" si="24"/>
        <v>9.7056287839832009</v>
      </c>
      <c r="V63" s="211">
        <f t="shared" si="25"/>
        <v>11.475188185236371</v>
      </c>
      <c r="W63" s="211">
        <f t="shared" si="25"/>
        <v>13.867177770486803</v>
      </c>
      <c r="X63" s="211">
        <f t="shared" si="25"/>
        <v>14.753889573398277</v>
      </c>
      <c r="Y63" s="211">
        <f t="shared" si="25"/>
        <v>13.656622855878723</v>
      </c>
      <c r="Z63" s="167" t="s">
        <v>171</v>
      </c>
    </row>
    <row r="64" spans="1:26" ht="14.1" customHeight="1">
      <c r="A64" s="75" t="s">
        <v>48</v>
      </c>
      <c r="B64" s="28"/>
      <c r="C64" s="28"/>
      <c r="D64" s="28"/>
      <c r="E64" s="28"/>
      <c r="F64" s="28">
        <f t="shared" si="24"/>
        <v>6.7138090482972927</v>
      </c>
      <c r="G64" s="28">
        <f t="shared" si="24"/>
        <v>5.0171947620569659</v>
      </c>
      <c r="H64" s="28">
        <f t="shared" si="24"/>
        <v>5.1228369618010436</v>
      </c>
      <c r="I64" s="28">
        <f t="shared" si="24"/>
        <v>4.1968393713299665</v>
      </c>
      <c r="J64" s="28">
        <f t="shared" si="24"/>
        <v>4.65573531522588</v>
      </c>
      <c r="K64" s="28">
        <f t="shared" si="24"/>
        <v>2.8557744322805902</v>
      </c>
      <c r="L64" s="28">
        <f t="shared" si="24"/>
        <v>3.6778308571383973</v>
      </c>
      <c r="M64" s="28">
        <f t="shared" si="24"/>
        <v>3.7635118304933646</v>
      </c>
      <c r="N64" s="31">
        <f t="shared" si="24"/>
        <v>5.4576976303400562</v>
      </c>
      <c r="O64" s="200">
        <f t="shared" si="24"/>
        <v>9.1682362954115053</v>
      </c>
      <c r="P64" s="192">
        <f t="shared" si="24"/>
        <v>12.317602089315974</v>
      </c>
      <c r="Q64" s="212">
        <f t="shared" si="24"/>
        <v>13.45871414201801</v>
      </c>
      <c r="R64" s="212">
        <f t="shared" si="24"/>
        <v>11.176002817747717</v>
      </c>
      <c r="S64" s="212">
        <f t="shared" si="24"/>
        <v>10.324677477763489</v>
      </c>
      <c r="T64" s="212">
        <f t="shared" si="24"/>
        <v>9.1893467438686027</v>
      </c>
      <c r="U64" s="212">
        <f t="shared" si="24"/>
        <v>7.830157424163688</v>
      </c>
      <c r="V64" s="212">
        <f t="shared" si="25"/>
        <v>6.8284653497724852</v>
      </c>
      <c r="W64" s="212">
        <f t="shared" si="25"/>
        <v>7.8637263036707727</v>
      </c>
      <c r="X64" s="212">
        <f t="shared" si="25"/>
        <v>7.6694711118083703</v>
      </c>
      <c r="Y64" s="212">
        <f t="shared" si="25"/>
        <v>7.3765878925751016</v>
      </c>
      <c r="Z64" s="168" t="s">
        <v>172</v>
      </c>
    </row>
    <row r="65" spans="1:35" ht="14.1" customHeight="1">
      <c r="A65" s="74" t="s">
        <v>49</v>
      </c>
      <c r="B65" s="30"/>
      <c r="C65" s="30"/>
      <c r="D65" s="30"/>
      <c r="E65" s="30"/>
      <c r="F65" s="30">
        <f t="shared" si="24"/>
        <v>14.588835381671727</v>
      </c>
      <c r="G65" s="30">
        <f t="shared" si="24"/>
        <v>14.089893770360169</v>
      </c>
      <c r="H65" s="30">
        <f t="shared" si="24"/>
        <v>13.377598367460088</v>
      </c>
      <c r="I65" s="30">
        <f t="shared" si="24"/>
        <v>10.811529052362038</v>
      </c>
      <c r="J65" s="30">
        <f t="shared" si="24"/>
        <v>9.0515019353545263</v>
      </c>
      <c r="K65" s="30">
        <f t="shared" si="24"/>
        <v>10.014234358422595</v>
      </c>
      <c r="L65" s="30">
        <f t="shared" si="24"/>
        <v>13.980881321832706</v>
      </c>
      <c r="M65" s="30">
        <f t="shared" si="24"/>
        <v>15.110700412715424</v>
      </c>
      <c r="N65" s="87">
        <f t="shared" si="24"/>
        <v>16.500222168857782</v>
      </c>
      <c r="O65" s="201">
        <f t="shared" si="24"/>
        <v>13.831702653332504</v>
      </c>
      <c r="P65" s="191">
        <f t="shared" si="24"/>
        <v>14.407630593668491</v>
      </c>
      <c r="Q65" s="211">
        <f t="shared" si="24"/>
        <v>15.879614819147546</v>
      </c>
      <c r="R65" s="211">
        <f t="shared" si="24"/>
        <v>15.466036533858501</v>
      </c>
      <c r="S65" s="211">
        <f t="shared" si="24"/>
        <v>15.847316956216252</v>
      </c>
      <c r="T65" s="211">
        <f t="shared" si="24"/>
        <v>14.083827157246125</v>
      </c>
      <c r="U65" s="211">
        <f t="shared" si="24"/>
        <v>14.016464265748413</v>
      </c>
      <c r="V65" s="211">
        <f t="shared" si="25"/>
        <v>12.738316063715709</v>
      </c>
      <c r="W65" s="211">
        <f t="shared" si="25"/>
        <v>11.016767683847268</v>
      </c>
      <c r="X65" s="211">
        <f t="shared" si="25"/>
        <v>11.736365591666763</v>
      </c>
      <c r="Y65" s="211">
        <f t="shared" si="25"/>
        <v>15.502664146990611</v>
      </c>
      <c r="Z65" s="167" t="s">
        <v>173</v>
      </c>
    </row>
    <row r="66" spans="1:35" ht="14.1" customHeight="1">
      <c r="A66" s="75" t="s">
        <v>32</v>
      </c>
      <c r="B66" s="28"/>
      <c r="C66" s="28"/>
      <c r="D66" s="28"/>
      <c r="E66" s="28"/>
      <c r="F66" s="28">
        <f t="shared" si="24"/>
        <v>9.8358887529139327</v>
      </c>
      <c r="G66" s="28">
        <f t="shared" si="24"/>
        <v>8.7119583393171762</v>
      </c>
      <c r="H66" s="28">
        <f t="shared" si="24"/>
        <v>7.0389718161721788</v>
      </c>
      <c r="I66" s="28">
        <f t="shared" si="24"/>
        <v>7.479756216407722</v>
      </c>
      <c r="J66" s="28">
        <f t="shared" si="24"/>
        <v>7.7053524594119649</v>
      </c>
      <c r="K66" s="28">
        <f t="shared" si="24"/>
        <v>7.7802316204823088</v>
      </c>
      <c r="L66" s="28">
        <f t="shared" si="24"/>
        <v>8.2912492215857796</v>
      </c>
      <c r="M66" s="28">
        <f t="shared" si="24"/>
        <v>10.051762751404675</v>
      </c>
      <c r="N66" s="31">
        <f t="shared" si="24"/>
        <v>11.947524166723619</v>
      </c>
      <c r="O66" s="200">
        <f t="shared" si="24"/>
        <v>12.944863292152752</v>
      </c>
      <c r="P66" s="192">
        <f t="shared" si="24"/>
        <v>12.495411337052111</v>
      </c>
      <c r="Q66" s="212">
        <f t="shared" si="24"/>
        <v>17.447745549773753</v>
      </c>
      <c r="R66" s="212">
        <f t="shared" si="24"/>
        <v>15.905863383905588</v>
      </c>
      <c r="S66" s="212">
        <f t="shared" si="24"/>
        <v>17.39575842087152</v>
      </c>
      <c r="T66" s="212">
        <f t="shared" si="24"/>
        <v>12.629115365300791</v>
      </c>
      <c r="U66" s="212">
        <f t="shared" si="24"/>
        <v>12.686703535407034</v>
      </c>
      <c r="V66" s="212">
        <f t="shared" si="25"/>
        <v>12.455326249364859</v>
      </c>
      <c r="W66" s="212">
        <f t="shared" si="25"/>
        <v>13.356692301754245</v>
      </c>
      <c r="X66" s="212">
        <f t="shared" si="25"/>
        <v>13.035678044432577</v>
      </c>
      <c r="Y66" s="212">
        <f t="shared" si="25"/>
        <v>12.263539163069501</v>
      </c>
      <c r="Z66" s="168" t="s">
        <v>189</v>
      </c>
    </row>
    <row r="67" spans="1:35" ht="14.1" customHeight="1">
      <c r="A67" s="74" t="s">
        <v>33</v>
      </c>
      <c r="B67" s="30"/>
      <c r="C67" s="30"/>
      <c r="D67" s="30"/>
      <c r="E67" s="30"/>
      <c r="F67" s="30">
        <f t="shared" si="24"/>
        <v>8.8290905890595255</v>
      </c>
      <c r="G67" s="30">
        <f t="shared" si="24"/>
        <v>10.097001179417459</v>
      </c>
      <c r="H67" s="30">
        <f t="shared" si="24"/>
        <v>10.623453437196654</v>
      </c>
      <c r="I67" s="30">
        <f t="shared" si="24"/>
        <v>9.2370816473309052</v>
      </c>
      <c r="J67" s="30">
        <f t="shared" si="24"/>
        <v>7.8189366212243501</v>
      </c>
      <c r="K67" s="30">
        <f t="shared" si="24"/>
        <v>6.904982862945146</v>
      </c>
      <c r="L67" s="30">
        <f t="shared" si="24"/>
        <v>7.3339177987463771</v>
      </c>
      <c r="M67" s="30">
        <f t="shared" si="24"/>
        <v>8.6667697418576513</v>
      </c>
      <c r="N67" s="87">
        <f t="shared" si="24"/>
        <v>10.49313780751095</v>
      </c>
      <c r="O67" s="201">
        <f t="shared" si="24"/>
        <v>11.436040141069929</v>
      </c>
      <c r="P67" s="191">
        <f t="shared" si="24"/>
        <v>10.756330225503669</v>
      </c>
      <c r="Q67" s="211">
        <f t="shared" si="24"/>
        <v>10.256499079805796</v>
      </c>
      <c r="R67" s="211">
        <f t="shared" si="24"/>
        <v>9.2506614224123336</v>
      </c>
      <c r="S67" s="211">
        <f t="shared" si="24"/>
        <v>9.6760568376434364</v>
      </c>
      <c r="T67" s="211">
        <f t="shared" si="24"/>
        <v>10.010415034952166</v>
      </c>
      <c r="U67" s="211">
        <f t="shared" si="24"/>
        <v>10.977611290420112</v>
      </c>
      <c r="V67" s="211">
        <f t="shared" si="25"/>
        <v>12.333745988231451</v>
      </c>
      <c r="W67" s="211">
        <f t="shared" si="25"/>
        <v>12.564846633384361</v>
      </c>
      <c r="X67" s="211">
        <f t="shared" si="25"/>
        <v>11.292024533415443</v>
      </c>
      <c r="Y67" s="211">
        <f t="shared" si="25"/>
        <v>9.3546698791703573</v>
      </c>
      <c r="Z67" s="167" t="s">
        <v>175</v>
      </c>
    </row>
    <row r="68" spans="1:35" ht="14.1" customHeight="1">
      <c r="A68" s="75" t="s">
        <v>50</v>
      </c>
      <c r="B68" s="28"/>
      <c r="C68" s="28"/>
      <c r="D68" s="28"/>
      <c r="E68" s="28"/>
      <c r="F68" s="28">
        <f t="shared" si="24"/>
        <v>10.173127166699043</v>
      </c>
      <c r="G68" s="28">
        <f t="shared" si="24"/>
        <v>11.689073709576503</v>
      </c>
      <c r="H68" s="28">
        <f t="shared" si="24"/>
        <v>11.884824920334831</v>
      </c>
      <c r="I68" s="28">
        <f t="shared" si="24"/>
        <v>10.271615287076992</v>
      </c>
      <c r="J68" s="28">
        <f t="shared" si="24"/>
        <v>8.0378663407101012</v>
      </c>
      <c r="K68" s="28">
        <f t="shared" si="24"/>
        <v>7.3801709671652231</v>
      </c>
      <c r="L68" s="28">
        <f t="shared" si="24"/>
        <v>8.3106397343486833</v>
      </c>
      <c r="M68" s="28">
        <f t="shared" si="24"/>
        <v>8.8746081096100493</v>
      </c>
      <c r="N68" s="31">
        <f t="shared" si="24"/>
        <v>9.7258883045520488</v>
      </c>
      <c r="O68" s="200">
        <f t="shared" si="24"/>
        <v>9.7033301620590375</v>
      </c>
      <c r="P68" s="192">
        <f t="shared" si="24"/>
        <v>9.6571142394355522</v>
      </c>
      <c r="Q68" s="212">
        <f t="shared" si="24"/>
        <v>10.278423129098698</v>
      </c>
      <c r="R68" s="212">
        <f t="shared" si="24"/>
        <v>10.196951149064438</v>
      </c>
      <c r="S68" s="212">
        <f t="shared" si="24"/>
        <v>11.09642440449573</v>
      </c>
      <c r="T68" s="212">
        <f t="shared" si="24"/>
        <v>12.346069940149988</v>
      </c>
      <c r="U68" s="212">
        <f t="shared" si="24"/>
        <v>12.550550614948584</v>
      </c>
      <c r="V68" s="212">
        <f t="shared" si="25"/>
        <v>12.639478928870105</v>
      </c>
      <c r="W68" s="212">
        <f t="shared" si="25"/>
        <v>12.394053595351162</v>
      </c>
      <c r="X68" s="212">
        <f t="shared" si="25"/>
        <v>12.922903038957516</v>
      </c>
      <c r="Y68" s="212">
        <f t="shared" si="25"/>
        <v>11.953802213215619</v>
      </c>
      <c r="Z68" s="168" t="s">
        <v>176</v>
      </c>
    </row>
    <row r="69" spans="1:35" ht="14.1" customHeight="1">
      <c r="A69" s="74" t="s">
        <v>57</v>
      </c>
      <c r="B69" s="30"/>
      <c r="C69" s="30"/>
      <c r="D69" s="30"/>
      <c r="E69" s="30"/>
      <c r="F69" s="30">
        <f t="shared" si="24"/>
        <v>9.0993816014552014</v>
      </c>
      <c r="G69" s="30">
        <f t="shared" si="24"/>
        <v>10.215593559600164</v>
      </c>
      <c r="H69" s="30">
        <f t="shared" si="24"/>
        <v>10.618889758076275</v>
      </c>
      <c r="I69" s="30">
        <f t="shared" si="24"/>
        <v>9.3243304065492207</v>
      </c>
      <c r="J69" s="30">
        <f t="shared" si="24"/>
        <v>7.957331517760573</v>
      </c>
      <c r="K69" s="30">
        <f t="shared" si="24"/>
        <v>6.6829276284856141</v>
      </c>
      <c r="L69" s="30">
        <f t="shared" si="24"/>
        <v>8.2614763595410015</v>
      </c>
      <c r="M69" s="30">
        <f t="shared" si="24"/>
        <v>9.7244830402129594</v>
      </c>
      <c r="N69" s="87">
        <f t="shared" si="24"/>
        <v>10.788992656737435</v>
      </c>
      <c r="O69" s="201">
        <f t="shared" si="24"/>
        <v>10.302646770828408</v>
      </c>
      <c r="P69" s="191">
        <f t="shared" si="24"/>
        <v>10.163626956998648</v>
      </c>
      <c r="Q69" s="211">
        <f t="shared" si="24"/>
        <v>10.024278084715348</v>
      </c>
      <c r="R69" s="211">
        <f t="shared" si="24"/>
        <v>9.9306516723984846</v>
      </c>
      <c r="S69" s="211">
        <f t="shared" si="24"/>
        <v>8.8100422245942269</v>
      </c>
      <c r="T69" s="211">
        <f t="shared" si="24"/>
        <v>8.2838251984576967</v>
      </c>
      <c r="U69" s="211">
        <f t="shared" si="24"/>
        <v>7.1723607187820413</v>
      </c>
      <c r="V69" s="211">
        <f t="shared" si="25"/>
        <v>7.748610042245371</v>
      </c>
      <c r="W69" s="211">
        <f t="shared" si="25"/>
        <v>7.8876981755746058</v>
      </c>
      <c r="X69" s="211">
        <f t="shared" si="25"/>
        <v>9.6970270598831032</v>
      </c>
      <c r="Y69" s="211">
        <f t="shared" si="25"/>
        <v>10.75335808736213</v>
      </c>
      <c r="Z69" s="167" t="s">
        <v>177</v>
      </c>
    </row>
    <row r="70" spans="1:35" ht="14.1" customHeight="1">
      <c r="A70" s="75" t="s">
        <v>34</v>
      </c>
      <c r="B70" s="28"/>
      <c r="C70" s="28"/>
      <c r="D70" s="28"/>
      <c r="E70" s="28"/>
      <c r="F70" s="28">
        <f t="shared" si="24"/>
        <v>8.6087967339194815</v>
      </c>
      <c r="G70" s="28">
        <f t="shared" si="24"/>
        <v>8.9105252448607928</v>
      </c>
      <c r="H70" s="28">
        <f t="shared" si="24"/>
        <v>8.5997560987589807</v>
      </c>
      <c r="I70" s="28">
        <f t="shared" si="24"/>
        <v>7.8410769931475235</v>
      </c>
      <c r="J70" s="28">
        <f t="shared" si="24"/>
        <v>8.4849326861299357</v>
      </c>
      <c r="K70" s="28">
        <f t="shared" si="24"/>
        <v>9.3703758384201965</v>
      </c>
      <c r="L70" s="28">
        <f t="shared" si="24"/>
        <v>9.4900974963020612</v>
      </c>
      <c r="M70" s="28">
        <f t="shared" si="24"/>
        <v>8.9238865519630668</v>
      </c>
      <c r="N70" s="31">
        <f t="shared" si="24"/>
        <v>8.8425541415213331</v>
      </c>
      <c r="O70" s="200">
        <f t="shared" si="24"/>
        <v>8.8219967497114329</v>
      </c>
      <c r="P70" s="192">
        <f t="shared" si="24"/>
        <v>9.0689020177843478</v>
      </c>
      <c r="Q70" s="212">
        <f t="shared" si="24"/>
        <v>8.2049269905227451</v>
      </c>
      <c r="R70" s="212">
        <f t="shared" si="24"/>
        <v>7.6518154086553025</v>
      </c>
      <c r="S70" s="212">
        <f t="shared" si="24"/>
        <v>7.0470372892185411</v>
      </c>
      <c r="T70" s="212">
        <f t="shared" si="24"/>
        <v>7.4528910111932412</v>
      </c>
      <c r="U70" s="212">
        <f t="shared" si="24"/>
        <v>8.0868857954201179</v>
      </c>
      <c r="V70" s="212">
        <f t="shared" si="25"/>
        <v>8.5265817273614228</v>
      </c>
      <c r="W70" s="212">
        <f t="shared" si="25"/>
        <v>8.6930003042993693</v>
      </c>
      <c r="X70" s="212">
        <f t="shared" si="25"/>
        <v>9.1179210765912035</v>
      </c>
      <c r="Y70" s="212">
        <f t="shared" si="25"/>
        <v>9.5733888371723435</v>
      </c>
      <c r="Z70" s="168" t="s">
        <v>190</v>
      </c>
    </row>
    <row r="71" spans="1:35" ht="14.1" customHeight="1">
      <c r="A71" s="74" t="s">
        <v>167</v>
      </c>
      <c r="B71" s="30"/>
      <c r="C71" s="30"/>
      <c r="D71" s="30"/>
      <c r="E71" s="30"/>
      <c r="F71" s="30">
        <f t="shared" si="24"/>
        <v>10.938550635492021</v>
      </c>
      <c r="G71" s="30">
        <f t="shared" si="24"/>
        <v>14.378043128586709</v>
      </c>
      <c r="H71" s="30">
        <f t="shared" si="24"/>
        <v>15.822708955011159</v>
      </c>
      <c r="I71" s="30">
        <f t="shared" si="24"/>
        <v>16.932968206076726</v>
      </c>
      <c r="J71" s="30">
        <f t="shared" si="24"/>
        <v>14.916744303330516</v>
      </c>
      <c r="K71" s="30">
        <f t="shared" si="24"/>
        <v>13.722924478630722</v>
      </c>
      <c r="L71" s="30">
        <f t="shared" si="24"/>
        <v>12.342718007065391</v>
      </c>
      <c r="M71" s="30">
        <f t="shared" si="24"/>
        <v>12.605789710294326</v>
      </c>
      <c r="N71" s="87">
        <f t="shared" si="24"/>
        <v>14.928980479616436</v>
      </c>
      <c r="O71" s="201">
        <f t="shared" si="24"/>
        <v>16.576805580645281</v>
      </c>
      <c r="P71" s="191">
        <f t="shared" si="24"/>
        <v>18.284649293101911</v>
      </c>
      <c r="Q71" s="211">
        <f t="shared" si="24"/>
        <v>17.842257062156246</v>
      </c>
      <c r="R71" s="211">
        <f t="shared" si="24"/>
        <v>15.649960640811257</v>
      </c>
      <c r="S71" s="211">
        <f t="shared" si="24"/>
        <v>13.178162618542217</v>
      </c>
      <c r="T71" s="211">
        <f t="shared" si="24"/>
        <v>10.660540261543506</v>
      </c>
      <c r="U71" s="211">
        <f t="shared" si="24"/>
        <v>10.582209708621461</v>
      </c>
      <c r="V71" s="211">
        <f t="shared" si="25"/>
        <v>10.414626390594433</v>
      </c>
      <c r="W71" s="211">
        <f t="shared" si="25"/>
        <v>11.547904985793592</v>
      </c>
      <c r="X71" s="211">
        <f t="shared" si="25"/>
        <v>12.73991555963952</v>
      </c>
      <c r="Y71" s="211">
        <f t="shared" si="25"/>
        <v>13.895176064812681</v>
      </c>
      <c r="Z71" s="167" t="s">
        <v>179</v>
      </c>
    </row>
    <row r="72" spans="1:35" ht="14.1" customHeight="1">
      <c r="A72" s="75" t="s">
        <v>35</v>
      </c>
      <c r="B72" s="28"/>
      <c r="C72" s="28"/>
      <c r="D72" s="28"/>
      <c r="E72" s="28"/>
      <c r="F72" s="28">
        <f t="shared" si="24"/>
        <v>6.8233436290691332</v>
      </c>
      <c r="G72" s="28">
        <f t="shared" si="24"/>
        <v>7.0396753490193547</v>
      </c>
      <c r="H72" s="28">
        <f t="shared" si="24"/>
        <v>8.2045532439283395</v>
      </c>
      <c r="I72" s="28">
        <f t="shared" si="24"/>
        <v>8.0626774602636821</v>
      </c>
      <c r="J72" s="28">
        <f t="shared" si="24"/>
        <v>8.6455108095490036</v>
      </c>
      <c r="K72" s="28">
        <f t="shared" si="24"/>
        <v>11.615724868301962</v>
      </c>
      <c r="L72" s="28">
        <f t="shared" si="24"/>
        <v>13.9424179766386</v>
      </c>
      <c r="M72" s="28">
        <f t="shared" si="24"/>
        <v>15.266853128208163</v>
      </c>
      <c r="N72" s="31">
        <f t="shared" si="24"/>
        <v>13.158240238348554</v>
      </c>
      <c r="O72" s="200">
        <f t="shared" si="24"/>
        <v>11.206951484954757</v>
      </c>
      <c r="P72" s="192">
        <f t="shared" si="24"/>
        <v>9.278271835003892</v>
      </c>
      <c r="Q72" s="212">
        <f t="shared" si="24"/>
        <v>8.8690188147829421</v>
      </c>
      <c r="R72" s="212">
        <f t="shared" si="24"/>
        <v>11.642002048732522</v>
      </c>
      <c r="S72" s="212">
        <f t="shared" si="24"/>
        <v>11.28453434827116</v>
      </c>
      <c r="T72" s="212">
        <f t="shared" si="24"/>
        <v>10.659294324899948</v>
      </c>
      <c r="U72" s="212">
        <f t="shared" si="24"/>
        <v>7.4354222472376277</v>
      </c>
      <c r="V72" s="212">
        <f t="shared" si="25"/>
        <v>8.1010377938833269</v>
      </c>
      <c r="W72" s="212">
        <f t="shared" si="25"/>
        <v>9.0324504563185251</v>
      </c>
      <c r="X72" s="212">
        <f t="shared" si="25"/>
        <v>9.3013221937575494</v>
      </c>
      <c r="Y72" s="212">
        <f t="shared" si="25"/>
        <v>9.6105428272029521</v>
      </c>
      <c r="Z72" s="168" t="s">
        <v>180</v>
      </c>
    </row>
    <row r="73" spans="1:35" ht="14.1" customHeight="1">
      <c r="A73" s="74" t="s">
        <v>36</v>
      </c>
      <c r="B73" s="30"/>
      <c r="C73" s="30"/>
      <c r="D73" s="30"/>
      <c r="E73" s="30"/>
      <c r="F73" s="30">
        <f t="shared" si="24"/>
        <v>9.4773113112464387</v>
      </c>
      <c r="G73" s="30">
        <f t="shared" si="24"/>
        <v>10.152065871311416</v>
      </c>
      <c r="H73" s="30">
        <f t="shared" si="24"/>
        <v>11.182167975750986</v>
      </c>
      <c r="I73" s="30">
        <f t="shared" si="24"/>
        <v>11.007980874308151</v>
      </c>
      <c r="J73" s="30">
        <f t="shared" si="24"/>
        <v>9.8259381297490744</v>
      </c>
      <c r="K73" s="30">
        <f t="shared" si="24"/>
        <v>7.6206942128594477</v>
      </c>
      <c r="L73" s="30">
        <f t="shared" si="24"/>
        <v>6.5555466454152649</v>
      </c>
      <c r="M73" s="30">
        <f t="shared" si="24"/>
        <v>6.3698964474302251</v>
      </c>
      <c r="N73" s="87">
        <f t="shared" si="24"/>
        <v>6.8248958919953173</v>
      </c>
      <c r="O73" s="201">
        <f t="shared" si="24"/>
        <v>6.997449011197415</v>
      </c>
      <c r="P73" s="191">
        <f t="shared" si="24"/>
        <v>7.7303350346818887</v>
      </c>
      <c r="Q73" s="211">
        <f t="shared" si="24"/>
        <v>7.2871118206417131</v>
      </c>
      <c r="R73" s="211">
        <f t="shared" si="24"/>
        <v>7.4757275545474906</v>
      </c>
      <c r="S73" s="211">
        <f t="shared" si="24"/>
        <v>7.1287410482982949</v>
      </c>
      <c r="T73" s="211">
        <f t="shared" si="24"/>
        <v>7.1532214002162497</v>
      </c>
      <c r="U73" s="211">
        <f t="shared" si="24"/>
        <v>7.4089835614255959</v>
      </c>
      <c r="V73" s="211">
        <f t="shared" si="25"/>
        <v>8.8735860342164923</v>
      </c>
      <c r="W73" s="211">
        <f t="shared" si="25"/>
        <v>11.316224800260761</v>
      </c>
      <c r="X73" s="211">
        <f t="shared" si="25"/>
        <v>12.14648127370779</v>
      </c>
      <c r="Y73" s="211">
        <f t="shared" si="25"/>
        <v>12.237569693274494</v>
      </c>
      <c r="Z73" s="167" t="s">
        <v>181</v>
      </c>
    </row>
    <row r="74" spans="1:35" ht="14.1" customHeight="1">
      <c r="A74" s="75" t="s">
        <v>37</v>
      </c>
      <c r="B74" s="28"/>
      <c r="C74" s="28"/>
      <c r="D74" s="28"/>
      <c r="E74" s="28"/>
      <c r="F74" s="28">
        <f t="shared" si="24"/>
        <v>8.8303010596087859</v>
      </c>
      <c r="G74" s="28">
        <f t="shared" si="24"/>
        <v>9.5885258317213147</v>
      </c>
      <c r="H74" s="28">
        <f t="shared" si="24"/>
        <v>9.3953532870425551</v>
      </c>
      <c r="I74" s="28">
        <f t="shared" si="24"/>
        <v>8.1151769741485165</v>
      </c>
      <c r="J74" s="28">
        <f t="shared" si="24"/>
        <v>8.6376037446945109</v>
      </c>
      <c r="K74" s="28">
        <f t="shared" si="24"/>
        <v>11.313561373268461</v>
      </c>
      <c r="L74" s="28">
        <f t="shared" si="24"/>
        <v>13.086542440531614</v>
      </c>
      <c r="M74" s="28">
        <f t="shared" si="24"/>
        <v>14.837750801997663</v>
      </c>
      <c r="N74" s="31">
        <f t="shared" si="24"/>
        <v>14.579540469315459</v>
      </c>
      <c r="O74" s="200">
        <f t="shared" si="24"/>
        <v>16.106348870106743</v>
      </c>
      <c r="P74" s="192">
        <f t="shared" si="24"/>
        <v>15.941464678589655</v>
      </c>
      <c r="Q74" s="212">
        <f t="shared" si="24"/>
        <v>12.808168142875536</v>
      </c>
      <c r="R74" s="212">
        <f t="shared" si="24"/>
        <v>10.024137160141899</v>
      </c>
      <c r="S74" s="212">
        <f t="shared" si="24"/>
        <v>7.0972164658854959</v>
      </c>
      <c r="T74" s="212">
        <f t="shared" si="24"/>
        <v>7.8598635491956346</v>
      </c>
      <c r="U74" s="212">
        <f t="shared" ref="U74" si="26">SUM(S39:U39)/3</f>
        <v>8.216910108161656</v>
      </c>
      <c r="V74" s="212">
        <f t="shared" si="25"/>
        <v>11.453594517999127</v>
      </c>
      <c r="W74" s="212">
        <f t="shared" si="25"/>
        <v>14.449826196350026</v>
      </c>
      <c r="X74" s="212">
        <f t="shared" si="25"/>
        <v>19.088232935842658</v>
      </c>
      <c r="Y74" s="212">
        <f t="shared" si="25"/>
        <v>17.24847431034781</v>
      </c>
      <c r="Z74" s="168" t="s">
        <v>182</v>
      </c>
    </row>
    <row r="75" spans="1:35" ht="14.1" customHeight="1">
      <c r="A75" s="74" t="s">
        <v>38</v>
      </c>
      <c r="B75" s="30"/>
      <c r="C75" s="30"/>
      <c r="D75" s="30"/>
      <c r="E75" s="30"/>
      <c r="F75" s="30">
        <f t="shared" ref="F75:U79" si="27">SUM(D40:F40)/3</f>
        <v>11.324194792221045</v>
      </c>
      <c r="G75" s="30">
        <f t="shared" si="27"/>
        <v>11.259453389783459</v>
      </c>
      <c r="H75" s="30">
        <f t="shared" si="27"/>
        <v>11.418023060071244</v>
      </c>
      <c r="I75" s="30">
        <f t="shared" si="27"/>
        <v>14.464885722208175</v>
      </c>
      <c r="J75" s="30">
        <f t="shared" si="27"/>
        <v>14.559186030891111</v>
      </c>
      <c r="K75" s="30">
        <f t="shared" si="27"/>
        <v>14.395621595318723</v>
      </c>
      <c r="L75" s="30">
        <f t="shared" si="27"/>
        <v>11.465210870753452</v>
      </c>
      <c r="M75" s="30">
        <f t="shared" si="27"/>
        <v>11.725854836426988</v>
      </c>
      <c r="N75" s="87">
        <f t="shared" si="27"/>
        <v>12.363116452114575</v>
      </c>
      <c r="O75" s="201">
        <f t="shared" si="27"/>
        <v>12.730924250297788</v>
      </c>
      <c r="P75" s="191">
        <f t="shared" si="27"/>
        <v>13.240477208769198</v>
      </c>
      <c r="Q75" s="211">
        <f t="shared" si="27"/>
        <v>12.741047581885249</v>
      </c>
      <c r="R75" s="211">
        <f t="shared" si="27"/>
        <v>12.631577933039578</v>
      </c>
      <c r="S75" s="211">
        <f t="shared" si="27"/>
        <v>12.306783304994591</v>
      </c>
      <c r="T75" s="211">
        <f t="shared" si="27"/>
        <v>12.850497063755753</v>
      </c>
      <c r="U75" s="211">
        <f t="shared" si="27"/>
        <v>13.369171323331173</v>
      </c>
      <c r="V75" s="211">
        <f t="shared" si="25"/>
        <v>13.395638912779127</v>
      </c>
      <c r="W75" s="211">
        <f t="shared" si="25"/>
        <v>13.162860262480416</v>
      </c>
      <c r="X75" s="211">
        <f t="shared" si="25"/>
        <v>13.097156003274362</v>
      </c>
      <c r="Y75" s="211">
        <f t="shared" si="25"/>
        <v>14.690266633458597</v>
      </c>
      <c r="Z75" s="167" t="s">
        <v>183</v>
      </c>
    </row>
    <row r="76" spans="1:35" ht="14.1" customHeight="1">
      <c r="A76" s="75" t="s">
        <v>66</v>
      </c>
      <c r="B76" s="28"/>
      <c r="C76" s="28"/>
      <c r="D76" s="28"/>
      <c r="E76" s="28"/>
      <c r="F76" s="28">
        <f t="shared" si="27"/>
        <v>9.7481539033738667</v>
      </c>
      <c r="G76" s="28">
        <f t="shared" si="27"/>
        <v>10.62254695657416</v>
      </c>
      <c r="H76" s="28">
        <f t="shared" si="27"/>
        <v>12.636924794052923</v>
      </c>
      <c r="I76" s="28">
        <f t="shared" si="27"/>
        <v>14.369203461143584</v>
      </c>
      <c r="J76" s="28">
        <f t="shared" si="27"/>
        <v>14.530507031457313</v>
      </c>
      <c r="K76" s="28">
        <f t="shared" si="27"/>
        <v>14.768325931646169</v>
      </c>
      <c r="L76" s="28">
        <f t="shared" si="27"/>
        <v>15.031095267973775</v>
      </c>
      <c r="M76" s="28">
        <f t="shared" si="27"/>
        <v>14.35021743889792</v>
      </c>
      <c r="N76" s="31">
        <f t="shared" si="27"/>
        <v>14.034704557757328</v>
      </c>
      <c r="O76" s="200">
        <f t="shared" si="27"/>
        <v>14.921839049115741</v>
      </c>
      <c r="P76" s="192">
        <f t="shared" si="27"/>
        <v>17.363248009458701</v>
      </c>
      <c r="Q76" s="212">
        <f t="shared" si="27"/>
        <v>18.049876577213443</v>
      </c>
      <c r="R76" s="212">
        <f t="shared" si="27"/>
        <v>15.978851980910809</v>
      </c>
      <c r="S76" s="212">
        <f t="shared" si="27"/>
        <v>14.029222262729034</v>
      </c>
      <c r="T76" s="212">
        <f t="shared" si="27"/>
        <v>12.194151988138993</v>
      </c>
      <c r="U76" s="212">
        <f t="shared" si="27"/>
        <v>11.395522522968244</v>
      </c>
      <c r="V76" s="212">
        <f t="shared" si="25"/>
        <v>11.183366774876808</v>
      </c>
      <c r="W76" s="212">
        <f t="shared" si="25"/>
        <v>10.433826516466157</v>
      </c>
      <c r="X76" s="212">
        <f t="shared" si="25"/>
        <v>11.301057761733794</v>
      </c>
      <c r="Y76" s="212">
        <f t="shared" si="25"/>
        <v>9.9810171884966241</v>
      </c>
      <c r="Z76" s="168" t="s">
        <v>184</v>
      </c>
    </row>
    <row r="77" spans="1:35" ht="14.1" customHeight="1">
      <c r="A77" s="74" t="s">
        <v>51</v>
      </c>
      <c r="B77" s="30"/>
      <c r="C77" s="30"/>
      <c r="D77" s="30"/>
      <c r="E77" s="30"/>
      <c r="F77" s="30">
        <f t="shared" si="27"/>
        <v>8.2912065094460949</v>
      </c>
      <c r="G77" s="30">
        <f t="shared" si="27"/>
        <v>6.635607690083611</v>
      </c>
      <c r="H77" s="30">
        <f t="shared" si="27"/>
        <v>7.0657269636134439</v>
      </c>
      <c r="I77" s="30">
        <f t="shared" si="27"/>
        <v>7.5611484112091603</v>
      </c>
      <c r="J77" s="30">
        <f t="shared" si="27"/>
        <v>8.3004423129342317</v>
      </c>
      <c r="K77" s="30">
        <f t="shared" si="27"/>
        <v>8.3232891273518348</v>
      </c>
      <c r="L77" s="30">
        <f t="shared" si="27"/>
        <v>7.4506695584079425</v>
      </c>
      <c r="M77" s="30">
        <f t="shared" si="27"/>
        <v>6.8955575763616066</v>
      </c>
      <c r="N77" s="87">
        <f t="shared" si="27"/>
        <v>6.7205353661877929</v>
      </c>
      <c r="O77" s="201">
        <f t="shared" si="27"/>
        <v>7.3476374844617061</v>
      </c>
      <c r="P77" s="191">
        <f t="shared" si="27"/>
        <v>6.0556814280243314</v>
      </c>
      <c r="Q77" s="211">
        <f t="shared" si="27"/>
        <v>5.0540482662218098</v>
      </c>
      <c r="R77" s="211">
        <f t="shared" si="27"/>
        <v>4.819479661584392</v>
      </c>
      <c r="S77" s="211">
        <f t="shared" si="27"/>
        <v>4.384459345205463</v>
      </c>
      <c r="T77" s="211">
        <f t="shared" si="27"/>
        <v>4.6090280169772848</v>
      </c>
      <c r="U77" s="211"/>
      <c r="V77" s="211"/>
      <c r="W77" s="211"/>
      <c r="X77" s="211"/>
      <c r="Y77" s="211"/>
      <c r="Z77" s="167" t="s">
        <v>185</v>
      </c>
    </row>
    <row r="78" spans="1:35" ht="14.1" customHeight="1">
      <c r="A78" s="75" t="s">
        <v>52</v>
      </c>
      <c r="B78" s="28"/>
      <c r="C78" s="28"/>
      <c r="D78" s="28"/>
      <c r="E78" s="28"/>
      <c r="F78" s="28">
        <f t="shared" si="27"/>
        <v>9.372538767592653</v>
      </c>
      <c r="G78" s="28">
        <f t="shared" si="27"/>
        <v>9.4837304292556865</v>
      </c>
      <c r="H78" s="28">
        <f t="shared" si="27"/>
        <v>8.9012493457996857</v>
      </c>
      <c r="I78" s="28">
        <f t="shared" si="27"/>
        <v>8.4018984835737829</v>
      </c>
      <c r="J78" s="28">
        <f t="shared" si="27"/>
        <v>8.329083953208789</v>
      </c>
      <c r="K78" s="28">
        <f t="shared" si="27"/>
        <v>9.2620578679468242</v>
      </c>
      <c r="L78" s="28">
        <f t="shared" si="27"/>
        <v>11.854412161209082</v>
      </c>
      <c r="M78" s="28">
        <f t="shared" si="27"/>
        <v>14.113900665947156</v>
      </c>
      <c r="N78" s="31">
        <f t="shared" si="27"/>
        <v>15.458564969102701</v>
      </c>
      <c r="O78" s="200">
        <f t="shared" si="27"/>
        <v>15.469508142036789</v>
      </c>
      <c r="P78" s="192">
        <f t="shared" si="27"/>
        <v>16.236969823834666</v>
      </c>
      <c r="Q78" s="212">
        <f t="shared" si="27"/>
        <v>15.679981794981465</v>
      </c>
      <c r="R78" s="212">
        <f t="shared" si="27"/>
        <v>15.228487645798358</v>
      </c>
      <c r="S78" s="212">
        <f t="shared" si="27"/>
        <v>14.033051924360604</v>
      </c>
      <c r="T78" s="212">
        <f t="shared" si="27"/>
        <v>13.173788943943634</v>
      </c>
      <c r="U78" s="212">
        <f t="shared" si="27"/>
        <v>12.376323763741537</v>
      </c>
      <c r="V78" s="212">
        <f t="shared" si="25"/>
        <v>11.304480051935137</v>
      </c>
      <c r="W78" s="212">
        <f t="shared" si="25"/>
        <v>10.683236493600482</v>
      </c>
      <c r="X78" s="212">
        <f t="shared" si="25"/>
        <v>10.152607721096096</v>
      </c>
      <c r="Y78" s="212">
        <f t="shared" si="25"/>
        <v>10.03117954045195</v>
      </c>
      <c r="Z78" s="168" t="s">
        <v>186</v>
      </c>
    </row>
    <row r="79" spans="1:35" ht="14.1" customHeight="1">
      <c r="A79" s="74" t="s">
        <v>39</v>
      </c>
      <c r="B79" s="30"/>
      <c r="C79" s="30"/>
      <c r="D79" s="30"/>
      <c r="E79" s="30"/>
      <c r="F79" s="30">
        <f t="shared" si="27"/>
        <v>12.347613290331266</v>
      </c>
      <c r="G79" s="30">
        <f t="shared" si="27"/>
        <v>10.781978817562235</v>
      </c>
      <c r="H79" s="30">
        <f t="shared" si="27"/>
        <v>11.708152572887959</v>
      </c>
      <c r="I79" s="30">
        <f t="shared" si="27"/>
        <v>11.736039538731101</v>
      </c>
      <c r="J79" s="30">
        <f t="shared" si="27"/>
        <v>12.248088539233747</v>
      </c>
      <c r="K79" s="30">
        <f t="shared" si="27"/>
        <v>12.170736368823603</v>
      </c>
      <c r="L79" s="30">
        <f t="shared" si="27"/>
        <v>13.693624192077392</v>
      </c>
      <c r="M79" s="30">
        <f t="shared" si="27"/>
        <v>13.348724850664411</v>
      </c>
      <c r="N79" s="87">
        <f t="shared" si="27"/>
        <v>13.170067028804176</v>
      </c>
      <c r="O79" s="201">
        <f t="shared" si="27"/>
        <v>11.194685185990638</v>
      </c>
      <c r="P79" s="191">
        <f t="shared" si="27"/>
        <v>11.143196462328588</v>
      </c>
      <c r="Q79" s="211">
        <f t="shared" si="27"/>
        <v>10.978783933829698</v>
      </c>
      <c r="R79" s="211">
        <f t="shared" si="27"/>
        <v>10.917478295061875</v>
      </c>
      <c r="S79" s="211">
        <f t="shared" si="27"/>
        <v>10.466945471225417</v>
      </c>
      <c r="T79" s="211">
        <f t="shared" si="27"/>
        <v>12.273945651460926</v>
      </c>
      <c r="U79" s="211">
        <f t="shared" si="27"/>
        <v>13.110864564011242</v>
      </c>
      <c r="V79" s="211">
        <f t="shared" si="25"/>
        <v>14.632357539597237</v>
      </c>
      <c r="W79" s="211">
        <f t="shared" si="25"/>
        <v>13.967866711745442</v>
      </c>
      <c r="X79" s="211">
        <f t="shared" si="25"/>
        <v>14.076221950218979</v>
      </c>
      <c r="Y79" s="211">
        <f t="shared" si="25"/>
        <v>13.410985544236837</v>
      </c>
      <c r="Z79" s="167" t="s">
        <v>187</v>
      </c>
    </row>
    <row r="80" spans="1:35" s="69" customFormat="1" ht="14.1" customHeight="1">
      <c r="A80" s="80" t="s">
        <v>24</v>
      </c>
      <c r="B80" s="81"/>
      <c r="C80" s="81"/>
      <c r="D80" s="81"/>
      <c r="E80" s="81"/>
      <c r="F80" s="78">
        <f>MIN(F59:F79)</f>
        <v>6.7138090482972927</v>
      </c>
      <c r="G80" s="78">
        <f t="shared" ref="G80:S80" si="28">MIN(G59:G79)</f>
        <v>5.0171947620569659</v>
      </c>
      <c r="H80" s="78">
        <f t="shared" si="28"/>
        <v>5.1228369618010436</v>
      </c>
      <c r="I80" s="78">
        <f t="shared" si="28"/>
        <v>4.1968393713299665</v>
      </c>
      <c r="J80" s="79">
        <f t="shared" si="28"/>
        <v>4.65573531522588</v>
      </c>
      <c r="K80" s="78">
        <f t="shared" si="28"/>
        <v>2.8557744322805902</v>
      </c>
      <c r="L80" s="78">
        <f t="shared" si="28"/>
        <v>3.6778308571383973</v>
      </c>
      <c r="M80" s="78">
        <f t="shared" si="28"/>
        <v>3.7635118304933646</v>
      </c>
      <c r="N80" s="163">
        <f t="shared" si="28"/>
        <v>4.6810595198523686</v>
      </c>
      <c r="O80" s="163">
        <f t="shared" si="28"/>
        <v>3.886387168362516</v>
      </c>
      <c r="P80" s="197">
        <f t="shared" si="28"/>
        <v>3.8326701813348039</v>
      </c>
      <c r="Q80" s="213">
        <f t="shared" si="28"/>
        <v>5.0540482662218098</v>
      </c>
      <c r="R80" s="197">
        <f t="shared" si="28"/>
        <v>4.819479661584392</v>
      </c>
      <c r="S80" s="163">
        <f t="shared" si="28"/>
        <v>4.384459345205463</v>
      </c>
      <c r="T80" s="197">
        <f t="shared" ref="T80:Y80" si="29">MIN(T59:T79)</f>
        <v>4.6090280169772848</v>
      </c>
      <c r="U80" s="197">
        <f t="shared" si="29"/>
        <v>7.1723607187820413</v>
      </c>
      <c r="V80" s="213">
        <f t="shared" si="29"/>
        <v>6.8284653497724852</v>
      </c>
      <c r="W80" s="213">
        <f t="shared" si="29"/>
        <v>7.730961659914712</v>
      </c>
      <c r="X80" s="213">
        <f t="shared" si="29"/>
        <v>7.6694711118083703</v>
      </c>
      <c r="Y80" s="213">
        <f t="shared" si="29"/>
        <v>7.3765878925751016</v>
      </c>
      <c r="Z80" s="194" t="s">
        <v>24</v>
      </c>
      <c r="AB80" s="85"/>
      <c r="AC80" s="85"/>
      <c r="AD80" s="85"/>
      <c r="AE80" s="85"/>
      <c r="AF80" s="85"/>
      <c r="AG80" s="85"/>
      <c r="AH80" s="85"/>
      <c r="AI80" s="85"/>
    </row>
    <row r="81" spans="1:35" s="128" customFormat="1" ht="14.1" customHeight="1">
      <c r="A81" s="159" t="s">
        <v>25</v>
      </c>
      <c r="B81" s="160"/>
      <c r="C81" s="160"/>
      <c r="D81" s="160"/>
      <c r="E81" s="160"/>
      <c r="F81" s="126">
        <f>MAX(F59:F79)</f>
        <v>14.588835381671727</v>
      </c>
      <c r="G81" s="126">
        <f t="shared" ref="G81:R81" si="30">MAX(G59:G79)</f>
        <v>17.413377226096699</v>
      </c>
      <c r="H81" s="126">
        <f t="shared" si="30"/>
        <v>15.822708955011159</v>
      </c>
      <c r="I81" s="126">
        <f t="shared" si="30"/>
        <v>16.932968206076726</v>
      </c>
      <c r="J81" s="127">
        <f t="shared" si="30"/>
        <v>14.916744303330516</v>
      </c>
      <c r="K81" s="126">
        <f t="shared" si="30"/>
        <v>14.768325931646169</v>
      </c>
      <c r="L81" s="126">
        <f t="shared" si="30"/>
        <v>15.031095267973775</v>
      </c>
      <c r="M81" s="127">
        <f t="shared" si="30"/>
        <v>15.266853128208163</v>
      </c>
      <c r="N81" s="127">
        <f t="shared" si="30"/>
        <v>16.500222168857782</v>
      </c>
      <c r="O81" s="127">
        <f t="shared" si="30"/>
        <v>16.576805580645281</v>
      </c>
      <c r="P81" s="198">
        <f t="shared" si="30"/>
        <v>18.284649293101911</v>
      </c>
      <c r="Q81" s="214">
        <f t="shared" si="30"/>
        <v>19.750086194567718</v>
      </c>
      <c r="R81" s="198">
        <f t="shared" si="30"/>
        <v>22.331928862837653</v>
      </c>
      <c r="S81" s="164">
        <f t="shared" ref="S81:X81" si="31">MAX(S59:S79)</f>
        <v>17.39575842087152</v>
      </c>
      <c r="T81" s="198">
        <f t="shared" si="31"/>
        <v>14.690636004253372</v>
      </c>
      <c r="U81" s="198">
        <f t="shared" si="31"/>
        <v>21.864167611229629</v>
      </c>
      <c r="V81" s="284">
        <f t="shared" si="31"/>
        <v>21.541170522287899</v>
      </c>
      <c r="W81" s="214">
        <f t="shared" si="31"/>
        <v>22.652232029303107</v>
      </c>
      <c r="X81" s="214">
        <f t="shared" si="31"/>
        <v>19.088232935842658</v>
      </c>
      <c r="Y81" s="214">
        <f t="shared" ref="Y81" si="32">MAX(Y59:Y79)</f>
        <v>19.593827468998352</v>
      </c>
      <c r="Z81" s="195" t="s">
        <v>25</v>
      </c>
      <c r="AB81" s="132"/>
      <c r="AC81" s="132"/>
      <c r="AD81" s="132"/>
      <c r="AE81" s="132"/>
      <c r="AF81" s="132"/>
      <c r="AG81" s="132"/>
      <c r="AH81" s="132"/>
      <c r="AI81" s="132"/>
    </row>
    <row r="82" spans="1:35" s="70" customFormat="1" ht="14.1" customHeight="1">
      <c r="A82" s="125" t="s">
        <v>163</v>
      </c>
      <c r="B82" s="160"/>
      <c r="C82" s="160"/>
      <c r="D82" s="160"/>
      <c r="E82" s="160"/>
      <c r="F82" s="126">
        <f t="shared" ref="F82:Q82" si="33">MEDIAN(F59:F79)</f>
        <v>9.4773113112464387</v>
      </c>
      <c r="G82" s="126">
        <f t="shared" si="33"/>
        <v>9.8014372243656265</v>
      </c>
      <c r="H82" s="126">
        <f t="shared" si="33"/>
        <v>9.9458893833348814</v>
      </c>
      <c r="I82" s="126">
        <f t="shared" si="33"/>
        <v>9.2370816473309052</v>
      </c>
      <c r="J82" s="127">
        <f t="shared" si="33"/>
        <v>8.329083953208789</v>
      </c>
      <c r="K82" s="126">
        <f t="shared" si="33"/>
        <v>8.3681601762972413</v>
      </c>
      <c r="L82" s="126">
        <f t="shared" si="33"/>
        <v>9.4900974963020612</v>
      </c>
      <c r="M82" s="127">
        <f t="shared" si="33"/>
        <v>10.051762751404675</v>
      </c>
      <c r="N82" s="127">
        <f t="shared" si="33"/>
        <v>10.49313780751095</v>
      </c>
      <c r="O82" s="127">
        <f t="shared" si="33"/>
        <v>10.567725426099216</v>
      </c>
      <c r="P82" s="198">
        <f t="shared" si="33"/>
        <v>10.756330225503669</v>
      </c>
      <c r="Q82" s="214">
        <f t="shared" si="33"/>
        <v>10.978783933829698</v>
      </c>
      <c r="R82" s="198">
        <f t="shared" ref="R82:W82" si="34">MEDIAN(R59:R79)</f>
        <v>11.071746059300338</v>
      </c>
      <c r="S82" s="164">
        <f t="shared" si="34"/>
        <v>11.28453434827116</v>
      </c>
      <c r="T82" s="198">
        <f t="shared" si="34"/>
        <v>10.927223403468568</v>
      </c>
      <c r="U82" s="198">
        <f t="shared" si="34"/>
        <v>10.779910499520787</v>
      </c>
      <c r="V82" s="284">
        <f t="shared" si="34"/>
        <v>11.379037284967133</v>
      </c>
      <c r="W82" s="213">
        <f t="shared" si="34"/>
        <v>11.432064893027176</v>
      </c>
      <c r="X82" s="213">
        <f t="shared" ref="X82:Y82" si="35">MEDIAN(X59:X79)</f>
        <v>11.941423432687277</v>
      </c>
      <c r="Y82" s="213">
        <f t="shared" si="35"/>
        <v>12.095685953245056</v>
      </c>
      <c r="Z82" s="170" t="s">
        <v>163</v>
      </c>
      <c r="AB82" s="230"/>
      <c r="AC82" s="230"/>
      <c r="AD82" s="230"/>
      <c r="AE82" s="230"/>
      <c r="AF82" s="230"/>
      <c r="AG82" s="230"/>
      <c r="AH82" s="230"/>
      <c r="AI82" s="230"/>
    </row>
    <row r="83" spans="1:35" s="70" customFormat="1" ht="14.1" customHeight="1">
      <c r="A83" s="125" t="s">
        <v>164</v>
      </c>
      <c r="B83" s="160"/>
      <c r="C83" s="160"/>
      <c r="D83" s="160"/>
      <c r="E83" s="160"/>
      <c r="F83" s="126">
        <f t="shared" ref="F83:Q83" si="36">AVERAGE(F59:F79)</f>
        <v>9.7927310405184134</v>
      </c>
      <c r="G83" s="126">
        <f t="shared" si="36"/>
        <v>10.091497422628485</v>
      </c>
      <c r="H83" s="126">
        <f t="shared" si="36"/>
        <v>10.085684280185179</v>
      </c>
      <c r="I83" s="126">
        <f t="shared" si="36"/>
        <v>9.5307150253288828</v>
      </c>
      <c r="J83" s="127">
        <f t="shared" si="36"/>
        <v>9.1331176276791748</v>
      </c>
      <c r="K83" s="126">
        <f t="shared" si="36"/>
        <v>9.331718421262245</v>
      </c>
      <c r="L83" s="126">
        <f t="shared" si="36"/>
        <v>9.924957139355822</v>
      </c>
      <c r="M83" s="127">
        <f t="shared" si="36"/>
        <v>10.379626467209581</v>
      </c>
      <c r="N83" s="127">
        <f t="shared" si="36"/>
        <v>10.770618754596274</v>
      </c>
      <c r="O83" s="127">
        <f t="shared" si="36"/>
        <v>10.896334203629014</v>
      </c>
      <c r="P83" s="198">
        <f t="shared" si="36"/>
        <v>11.604900618362874</v>
      </c>
      <c r="Q83" s="214">
        <f t="shared" si="36"/>
        <v>11.90901229477288</v>
      </c>
      <c r="R83" s="198">
        <f t="shared" ref="R83:W83" si="37">AVERAGE(R59:R79)</f>
        <v>11.792111280898066</v>
      </c>
      <c r="S83" s="164">
        <f t="shared" si="37"/>
        <v>11.15987789007843</v>
      </c>
      <c r="T83" s="198">
        <f t="shared" si="37"/>
        <v>10.679782308370426</v>
      </c>
      <c r="U83" s="198">
        <f t="shared" si="37"/>
        <v>10.972926229553588</v>
      </c>
      <c r="V83" s="284">
        <f t="shared" si="37"/>
        <v>11.331637581502841</v>
      </c>
      <c r="W83" s="213">
        <f t="shared" si="37"/>
        <v>11.868311677066284</v>
      </c>
      <c r="X83" s="213">
        <f t="shared" ref="X83:Y83" si="38">AVERAGE(X59:X79)</f>
        <v>12.295678269754147</v>
      </c>
      <c r="Y83" s="213">
        <f t="shared" si="38"/>
        <v>12.314349580459863</v>
      </c>
      <c r="Z83" s="170" t="s">
        <v>164</v>
      </c>
      <c r="AB83" s="230"/>
      <c r="AC83" s="230"/>
      <c r="AD83" s="230"/>
      <c r="AE83" s="230"/>
      <c r="AF83" s="230"/>
      <c r="AG83" s="230"/>
      <c r="AH83" s="230"/>
      <c r="AI83" s="230"/>
    </row>
    <row r="84" spans="1:35" ht="14.1" customHeight="1">
      <c r="A84" s="34"/>
      <c r="B84" s="31"/>
      <c r="C84" s="31"/>
      <c r="D84" s="31"/>
      <c r="E84" s="31"/>
      <c r="F84" s="31"/>
      <c r="G84" s="31"/>
      <c r="Z84" s="171" t="s">
        <v>0</v>
      </c>
    </row>
    <row r="85" spans="1:35" ht="14.1" customHeight="1">
      <c r="A85" s="1" t="str">
        <f>+$A$1</f>
        <v>K14/I14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45190.410039351853</v>
      </c>
    </row>
    <row r="86" spans="1:35" ht="14.1" customHeight="1">
      <c r="A86" s="292" t="str">
        <f>$A$2</f>
        <v>Investitionsanteil</v>
      </c>
      <c r="B86" s="292"/>
      <c r="C86" s="292"/>
      <c r="D86" s="292"/>
      <c r="E86" s="292"/>
      <c r="F86" s="298"/>
      <c r="G86" s="298"/>
      <c r="H86" s="298"/>
      <c r="I86" s="298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35" ht="14.1" customHeight="1" thickBot="1">
      <c r="A87" s="293" t="str">
        <f>A$3</f>
        <v>Bruttoinvestitionen in % der Gesamtausgaben</v>
      </c>
      <c r="B87" s="293"/>
      <c r="C87" s="293"/>
      <c r="D87" s="293"/>
      <c r="E87" s="293"/>
      <c r="F87" s="293"/>
      <c r="G87" s="293"/>
      <c r="H87" s="243"/>
      <c r="I87" s="243"/>
      <c r="J87" s="24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Gewichtung_Pondération!$E$11</f>
        <v>1</v>
      </c>
    </row>
    <row r="88" spans="1:35" ht="14.1" customHeight="1" thickTop="1">
      <c r="A88" s="292" t="str">
        <f>$A$4</f>
        <v>Proportion des investissements</v>
      </c>
      <c r="B88" s="292"/>
      <c r="C88" s="292"/>
      <c r="D88" s="292"/>
      <c r="E88" s="292"/>
      <c r="F88" s="298"/>
      <c r="G88" s="298"/>
      <c r="H88" s="298"/>
      <c r="I88" s="298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35" ht="14.1" customHeight="1" thickBot="1">
      <c r="A89" s="293" t="str">
        <f>+A5</f>
        <v>Investissements bruts en % des dépenses totales</v>
      </c>
      <c r="B89" s="293"/>
      <c r="C89" s="293"/>
      <c r="D89" s="293"/>
      <c r="E89" s="293"/>
      <c r="F89" s="293"/>
      <c r="G89" s="293"/>
      <c r="H89" s="243"/>
      <c r="I89" s="243"/>
      <c r="J89" s="24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Gewichtung_Pondération!$E$11</f>
        <v>1</v>
      </c>
    </row>
    <row r="90" spans="1:35" ht="14.1" customHeight="1" thickTop="1">
      <c r="A90" s="34"/>
      <c r="B90" s="31"/>
      <c r="C90" s="31"/>
      <c r="D90" s="31"/>
      <c r="E90" s="31"/>
      <c r="F90" s="31"/>
      <c r="G90" s="3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35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35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2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</row>
    <row r="93" spans="1:35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</row>
    <row r="94" spans="1:35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 t="shared" ref="K94:L109" si="39">SUM(D24:K24)/8</f>
        <v>7.69625775364565</v>
      </c>
      <c r="L94" s="30">
        <f t="shared" si="39"/>
        <v>8.0708992765009828</v>
      </c>
      <c r="M94" s="30">
        <f t="shared" ref="M94:Y109" si="40">SUM(D24:M24)/10</f>
        <v>7.8729459938147404</v>
      </c>
      <c r="N94" s="87">
        <f t="shared" si="40"/>
        <v>7.9737791392790029</v>
      </c>
      <c r="O94" s="201">
        <f t="shared" si="40"/>
        <v>8.153278740325403</v>
      </c>
      <c r="P94" s="191">
        <f t="shared" si="40"/>
        <v>7.8385152690382824</v>
      </c>
      <c r="Q94" s="211">
        <f t="shared" si="40"/>
        <v>7.6569059102566328</v>
      </c>
      <c r="R94" s="211">
        <f t="shared" si="40"/>
        <v>8.7858953182746493</v>
      </c>
      <c r="S94" s="211">
        <f t="shared" si="40"/>
        <v>9.7406190354261994</v>
      </c>
      <c r="T94" s="211">
        <f t="shared" si="40"/>
        <v>10.163207375234306</v>
      </c>
      <c r="U94" s="211">
        <f t="shared" si="40"/>
        <v>13.001046702626041</v>
      </c>
      <c r="V94" s="211">
        <f t="shared" si="40"/>
        <v>13.67468642736435</v>
      </c>
      <c r="W94" s="211">
        <f t="shared" si="40"/>
        <v>14.277670096458252</v>
      </c>
      <c r="X94" s="211">
        <f t="shared" si="40"/>
        <v>15.114873505472</v>
      </c>
      <c r="Y94" s="211">
        <f t="shared" si="40"/>
        <v>15.877801538047446</v>
      </c>
      <c r="Z94" s="167" t="s">
        <v>188</v>
      </c>
    </row>
    <row r="95" spans="1:35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 t="shared" si="39"/>
        <v>10.52102209834187</v>
      </c>
      <c r="L95" s="28">
        <f t="shared" si="39"/>
        <v>10.735042790411738</v>
      </c>
      <c r="M95" s="28">
        <f t="shared" si="40"/>
        <v>9.4168244877783724</v>
      </c>
      <c r="N95" s="31">
        <f t="shared" si="40"/>
        <v>9.4220282318981354</v>
      </c>
      <c r="O95" s="200">
        <f t="shared" si="40"/>
        <v>8.4913134591738686</v>
      </c>
      <c r="P95" s="192">
        <f t="shared" si="40"/>
        <v>6.2791802520341289</v>
      </c>
      <c r="Q95" s="212">
        <f t="shared" si="40"/>
        <v>6.1224510790341737</v>
      </c>
      <c r="R95" s="212">
        <f t="shared" si="40"/>
        <v>6.5823387682496106</v>
      </c>
      <c r="S95" s="212">
        <f t="shared" si="40"/>
        <v>6.9250512576633039</v>
      </c>
      <c r="T95" s="212">
        <f t="shared" si="40"/>
        <v>7.23751896942629</v>
      </c>
      <c r="U95" s="212">
        <f t="shared" si="40"/>
        <v>7.3760772978434357</v>
      </c>
      <c r="V95" s="212">
        <f t="shared" si="40"/>
        <v>7.9203325974690681</v>
      </c>
      <c r="W95" s="212">
        <f t="shared" si="40"/>
        <v>8.5966864423414968</v>
      </c>
      <c r="X95" s="212">
        <f t="shared" si="40"/>
        <v>9.3235976991956218</v>
      </c>
      <c r="Y95" s="212">
        <f t="shared" si="40"/>
        <v>10.190246268333228</v>
      </c>
      <c r="Z95" s="168" t="s">
        <v>168</v>
      </c>
    </row>
    <row r="96" spans="1:35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si="39"/>
        <v>8.0515452978653297</v>
      </c>
      <c r="L96" s="30">
        <f t="shared" si="39"/>
        <v>8.0836590495975464</v>
      </c>
      <c r="M96" s="30">
        <f t="shared" si="40"/>
        <v>8.6860641416051294</v>
      </c>
      <c r="N96" s="87">
        <f t="shared" si="40"/>
        <v>8.2324949444052233</v>
      </c>
      <c r="O96" s="201">
        <f t="shared" si="40"/>
        <v>7.9665158611249556</v>
      </c>
      <c r="P96" s="191">
        <f t="shared" si="40"/>
        <v>11.11910352949609</v>
      </c>
      <c r="Q96" s="211">
        <f t="shared" si="40"/>
        <v>11.979784612410663</v>
      </c>
      <c r="R96" s="211">
        <f t="shared" si="40"/>
        <v>13.012555010587386</v>
      </c>
      <c r="S96" s="211">
        <f t="shared" si="40"/>
        <v>13.528307392428895</v>
      </c>
      <c r="T96" s="211">
        <f t="shared" si="40"/>
        <v>13.507160253586836</v>
      </c>
      <c r="U96" s="211">
        <f t="shared" si="40"/>
        <v>13.181767704888562</v>
      </c>
      <c r="V96" s="211">
        <f t="shared" si="40"/>
        <v>12.750495768577611</v>
      </c>
      <c r="W96" s="211">
        <f t="shared" si="40"/>
        <v>12.6172149468577</v>
      </c>
      <c r="X96" s="211">
        <f t="shared" si="40"/>
        <v>12.823892100860395</v>
      </c>
      <c r="Y96" s="211">
        <f t="shared" si="40"/>
        <v>12.806377544031212</v>
      </c>
      <c r="Z96" s="167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39"/>
        <v>10.475473631520929</v>
      </c>
      <c r="L97" s="28">
        <f t="shared" si="39"/>
        <v>10.762781365288077</v>
      </c>
      <c r="M97" s="28">
        <f t="shared" si="40"/>
        <v>10.367712707483884</v>
      </c>
      <c r="N97" s="31">
        <f t="shared" si="40"/>
        <v>10.382970385749825</v>
      </c>
      <c r="O97" s="200">
        <f t="shared" si="40"/>
        <v>10.485955548581954</v>
      </c>
      <c r="P97" s="192">
        <f t="shared" si="40"/>
        <v>10.714619216905572</v>
      </c>
      <c r="Q97" s="212">
        <f t="shared" si="40"/>
        <v>10.925155442738724</v>
      </c>
      <c r="R97" s="212">
        <f t="shared" si="40"/>
        <v>11.069843937732845</v>
      </c>
      <c r="S97" s="212">
        <f t="shared" si="40"/>
        <v>11.035721164975588</v>
      </c>
      <c r="T97" s="212">
        <f t="shared" si="40"/>
        <v>11.056881292060252</v>
      </c>
      <c r="U97" s="212">
        <f t="shared" si="40"/>
        <v>11.151514591378595</v>
      </c>
      <c r="V97" s="212">
        <f t="shared" si="40"/>
        <v>11.601754671764258</v>
      </c>
      <c r="W97" s="212">
        <f t="shared" si="40"/>
        <v>12.319421212309713</v>
      </c>
      <c r="X97" s="212">
        <f t="shared" si="40"/>
        <v>13.890098613642801</v>
      </c>
      <c r="Y97" s="212">
        <f t="shared" si="40"/>
        <v>14.648689816186394</v>
      </c>
      <c r="Z97" s="168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39"/>
        <v>8.336988985531752</v>
      </c>
      <c r="L98" s="30">
        <f t="shared" si="39"/>
        <v>7.7135794126553545</v>
      </c>
      <c r="M98" s="30">
        <f t="shared" si="40"/>
        <v>8.1575712542119998</v>
      </c>
      <c r="N98" s="87">
        <f t="shared" si="40"/>
        <v>8.3134906464360814</v>
      </c>
      <c r="O98" s="201">
        <f t="shared" si="40"/>
        <v>8.2408474515768688</v>
      </c>
      <c r="P98" s="191">
        <f t="shared" si="40"/>
        <v>8.224738239493913</v>
      </c>
      <c r="Q98" s="211">
        <f t="shared" si="40"/>
        <v>8.2345216696629073</v>
      </c>
      <c r="R98" s="211">
        <f t="shared" si="40"/>
        <v>8.5344200052161145</v>
      </c>
      <c r="S98" s="211">
        <f t="shared" si="40"/>
        <v>8.922517016061688</v>
      </c>
      <c r="T98" s="211">
        <f t="shared" si="40"/>
        <v>9.1805203360198426</v>
      </c>
      <c r="U98" s="211">
        <f t="shared" si="40"/>
        <v>9.4120256930816115</v>
      </c>
      <c r="V98" s="211">
        <f t="shared" si="40"/>
        <v>10.30927717569304</v>
      </c>
      <c r="W98" s="211">
        <f t="shared" si="40"/>
        <v>11.030304789414236</v>
      </c>
      <c r="X98" s="211">
        <f t="shared" si="40"/>
        <v>11.175224477253726</v>
      </c>
      <c r="Y98" s="211">
        <f t="shared" si="40"/>
        <v>11.235946404626896</v>
      </c>
      <c r="Z98" s="167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39"/>
        <v>4.6986390281803514</v>
      </c>
      <c r="L99" s="28">
        <f t="shared" si="39"/>
        <v>4.6436462960461125</v>
      </c>
      <c r="M99" s="28">
        <f t="shared" si="40"/>
        <v>4.6925593185256691</v>
      </c>
      <c r="N99" s="31">
        <f t="shared" si="40"/>
        <v>4.7345937654534911</v>
      </c>
      <c r="O99" s="200">
        <f t="shared" si="40"/>
        <v>5.7616868673333581</v>
      </c>
      <c r="P99" s="192">
        <f t="shared" si="40"/>
        <v>6.373697230831274</v>
      </c>
      <c r="Q99" s="212">
        <f t="shared" si="40"/>
        <v>7.2670495794418049</v>
      </c>
      <c r="R99" s="212">
        <f t="shared" si="40"/>
        <v>7.5776366241173587</v>
      </c>
      <c r="S99" s="212">
        <f t="shared" si="40"/>
        <v>8.2120486627613296</v>
      </c>
      <c r="T99" s="212">
        <f t="shared" si="40"/>
        <v>8.6271330080346225</v>
      </c>
      <c r="U99" s="212">
        <f t="shared" si="40"/>
        <v>9.0699515216822899</v>
      </c>
      <c r="V99" s="212">
        <f t="shared" si="40"/>
        <v>9.1572390105515584</v>
      </c>
      <c r="W99" s="212">
        <f t="shared" si="40"/>
        <v>9.857197349987846</v>
      </c>
      <c r="X99" s="212">
        <f t="shared" si="40"/>
        <v>9.7334835661227839</v>
      </c>
      <c r="Y99" s="212">
        <f t="shared" si="40"/>
        <v>8.6197444897006346</v>
      </c>
      <c r="Z99" s="168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39"/>
        <v>12.221088346869399</v>
      </c>
      <c r="L100" s="30">
        <f t="shared" si="39"/>
        <v>12.720707146949728</v>
      </c>
      <c r="M100" s="30">
        <f t="shared" si="40"/>
        <v>13.113436844729193</v>
      </c>
      <c r="N100" s="87">
        <f t="shared" si="40"/>
        <v>13.089129318952695</v>
      </c>
      <c r="O100" s="201">
        <f t="shared" si="40"/>
        <v>13.204563663028978</v>
      </c>
      <c r="P100" s="191">
        <f t="shared" si="40"/>
        <v>13.059075408328221</v>
      </c>
      <c r="Q100" s="211">
        <f t="shared" si="40"/>
        <v>13.626045633588907</v>
      </c>
      <c r="R100" s="211">
        <f t="shared" si="40"/>
        <v>13.8310951129485</v>
      </c>
      <c r="S100" s="211">
        <f t="shared" si="40"/>
        <v>14.569811779484487</v>
      </c>
      <c r="T100" s="211">
        <f t="shared" si="40"/>
        <v>15.135743200156387</v>
      </c>
      <c r="U100" s="211">
        <f t="shared" si="40"/>
        <v>15.03176408514625</v>
      </c>
      <c r="V100" s="211">
        <f t="shared" si="40"/>
        <v>14.197042202049388</v>
      </c>
      <c r="W100" s="211">
        <f t="shared" si="40"/>
        <v>13.907563381495939</v>
      </c>
      <c r="X100" s="211">
        <f t="shared" si="40"/>
        <v>13.602607111988942</v>
      </c>
      <c r="Y100" s="211">
        <f t="shared" si="40"/>
        <v>14.69833065014682</v>
      </c>
      <c r="Z100" s="167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39"/>
        <v>8.053694403275971</v>
      </c>
      <c r="L101" s="28">
        <f t="shared" si="39"/>
        <v>8.393754906360936</v>
      </c>
      <c r="M101" s="28">
        <f t="shared" si="40"/>
        <v>8.907786397223628</v>
      </c>
      <c r="N101" s="31">
        <f t="shared" si="40"/>
        <v>9.0601484404543804</v>
      </c>
      <c r="O101" s="200">
        <f t="shared" si="40"/>
        <v>9.5683327532936246</v>
      </c>
      <c r="P101" s="192">
        <f t="shared" si="40"/>
        <v>9.7056431724650825</v>
      </c>
      <c r="Q101" s="212">
        <f t="shared" si="40"/>
        <v>11.680884603591352</v>
      </c>
      <c r="R101" s="212">
        <f t="shared" si="40"/>
        <v>12.228400223613647</v>
      </c>
      <c r="S101" s="212">
        <f t="shared" si="40"/>
        <v>12.680443833804217</v>
      </c>
      <c r="T101" s="212">
        <f t="shared" si="40"/>
        <v>13.158013475358</v>
      </c>
      <c r="U101" s="212">
        <f t="shared" si="40"/>
        <v>13.700341798091063</v>
      </c>
      <c r="V101" s="212">
        <f t="shared" si="40"/>
        <v>13.929666942137942</v>
      </c>
      <c r="W101" s="212">
        <f t="shared" si="40"/>
        <v>14.149492340462871</v>
      </c>
      <c r="X101" s="212">
        <f t="shared" si="40"/>
        <v>14.02678796140375</v>
      </c>
      <c r="Y101" s="212">
        <f t="shared" si="40"/>
        <v>13.725269703412968</v>
      </c>
      <c r="Z101" s="168" t="s">
        <v>189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39"/>
        <v>8.3289558016296841</v>
      </c>
      <c r="L102" s="30">
        <f t="shared" si="39"/>
        <v>8.665747593713327</v>
      </c>
      <c r="M102" s="30">
        <f t="shared" si="40"/>
        <v>8.6622411983202205</v>
      </c>
      <c r="N102" s="87">
        <f t="shared" si="40"/>
        <v>9.1236770479866518</v>
      </c>
      <c r="O102" s="201">
        <f t="shared" si="40"/>
        <v>9.6462053016008138</v>
      </c>
      <c r="P102" s="191">
        <f t="shared" si="40"/>
        <v>9.2404130892534617</v>
      </c>
      <c r="Q102" s="211">
        <f t="shared" si="40"/>
        <v>9.1715264181031522</v>
      </c>
      <c r="R102" s="211">
        <f t="shared" si="40"/>
        <v>9.2343676971655171</v>
      </c>
      <c r="S102" s="211">
        <f t="shared" si="40"/>
        <v>9.3721056463472205</v>
      </c>
      <c r="T102" s="211">
        <f t="shared" si="40"/>
        <v>9.828969942221498</v>
      </c>
      <c r="U102" s="211">
        <f t="shared" si="40"/>
        <v>10.456156225408005</v>
      </c>
      <c r="V102" s="211">
        <f t="shared" si="40"/>
        <v>10.872054103192744</v>
      </c>
      <c r="W102" s="211">
        <f t="shared" si="40"/>
        <v>10.998393009679511</v>
      </c>
      <c r="X102" s="211">
        <f t="shared" si="40"/>
        <v>10.695822243179354</v>
      </c>
      <c r="Y102" s="211">
        <f t="shared" si="40"/>
        <v>10.247643024622871</v>
      </c>
      <c r="Z102" s="167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39"/>
        <v>9.5163781509709153</v>
      </c>
      <c r="L103" s="28">
        <f t="shared" si="39"/>
        <v>9.5999785156679511</v>
      </c>
      <c r="M103" s="28">
        <f t="shared" si="40"/>
        <v>9.5270962918720503</v>
      </c>
      <c r="N103" s="31">
        <f t="shared" si="40"/>
        <v>9.5842371682392926</v>
      </c>
      <c r="O103" s="200">
        <f t="shared" si="40"/>
        <v>9.7040099505284108</v>
      </c>
      <c r="P103" s="192">
        <f t="shared" si="40"/>
        <v>9.3722924136930033</v>
      </c>
      <c r="Q103" s="212">
        <f t="shared" si="40"/>
        <v>9.1610419940959495</v>
      </c>
      <c r="R103" s="212">
        <f t="shared" si="40"/>
        <v>9.1976478191472921</v>
      </c>
      <c r="S103" s="212">
        <f t="shared" si="40"/>
        <v>9.6197351489186254</v>
      </c>
      <c r="T103" s="212">
        <f t="shared" si="40"/>
        <v>10.453503073927916</v>
      </c>
      <c r="U103" s="212">
        <f t="shared" si="40"/>
        <v>10.748761713482301</v>
      </c>
      <c r="V103" s="212">
        <f t="shared" si="40"/>
        <v>10.91838690727505</v>
      </c>
      <c r="W103" s="212">
        <f t="shared" si="40"/>
        <v>11.50933671965025</v>
      </c>
      <c r="X103" s="212">
        <f t="shared" si="40"/>
        <v>11.70786613380394</v>
      </c>
      <c r="Y103" s="212">
        <f t="shared" si="40"/>
        <v>11.593528522622025</v>
      </c>
      <c r="Z103" s="168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39"/>
        <v>8.4671208094364587</v>
      </c>
      <c r="L104" s="30">
        <f t="shared" si="39"/>
        <v>9.1228491496322928</v>
      </c>
      <c r="M104" s="30">
        <f t="shared" si="40"/>
        <v>9.0764996258299</v>
      </c>
      <c r="N104" s="87">
        <f t="shared" si="40"/>
        <v>9.3031172540126068</v>
      </c>
      <c r="O104" s="201">
        <f t="shared" si="40"/>
        <v>9.5131991099315485</v>
      </c>
      <c r="P104" s="191">
        <f t="shared" si="40"/>
        <v>9.3957732324929371</v>
      </c>
      <c r="Q104" s="211">
        <f t="shared" si="40"/>
        <v>9.245722611547162</v>
      </c>
      <c r="R104" s="211">
        <f t="shared" si="40"/>
        <v>9.3067276842282105</v>
      </c>
      <c r="S104" s="211">
        <f t="shared" si="40"/>
        <v>9.2414867779064362</v>
      </c>
      <c r="T104" s="211">
        <f t="shared" si="40"/>
        <v>9.3436707157562964</v>
      </c>
      <c r="U104" s="211">
        <f t="shared" si="40"/>
        <v>9.4535576113171391</v>
      </c>
      <c r="V104" s="211">
        <f t="shared" si="40"/>
        <v>9.087626882717748</v>
      </c>
      <c r="W104" s="211">
        <f t="shared" si="40"/>
        <v>8.7926352563647932</v>
      </c>
      <c r="X104" s="211">
        <f t="shared" si="40"/>
        <v>9.1259679322608402</v>
      </c>
      <c r="Y104" s="211">
        <f t="shared" si="40"/>
        <v>9.2228402776778644</v>
      </c>
      <c r="Z104" s="167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39"/>
        <v>8.6963866927643956</v>
      </c>
      <c r="L105" s="28">
        <f t="shared" si="39"/>
        <v>8.7847374639694848</v>
      </c>
      <c r="M105" s="28">
        <f t="shared" si="40"/>
        <v>8.6500047407212701</v>
      </c>
      <c r="N105" s="31">
        <f t="shared" si="40"/>
        <v>8.8556742008327838</v>
      </c>
      <c r="O105" s="200">
        <f t="shared" si="40"/>
        <v>8.8625206188663874</v>
      </c>
      <c r="P105" s="192">
        <f t="shared" si="40"/>
        <v>8.7880363258807304</v>
      </c>
      <c r="Q105" s="212">
        <f t="shared" si="40"/>
        <v>8.6439947245313711</v>
      </c>
      <c r="R105" s="212">
        <f t="shared" si="40"/>
        <v>8.5781384118352833</v>
      </c>
      <c r="S105" s="212">
        <f t="shared" si="40"/>
        <v>8.5498244147020355</v>
      </c>
      <c r="T105" s="212">
        <f t="shared" si="40"/>
        <v>8.3343822220503618</v>
      </c>
      <c r="U105" s="212">
        <f t="shared" si="40"/>
        <v>8.193091398935259</v>
      </c>
      <c r="V105" s="212">
        <f t="shared" si="40"/>
        <v>8.260769684019845</v>
      </c>
      <c r="W105" s="212">
        <f t="shared" si="40"/>
        <v>8.2651163477512508</v>
      </c>
      <c r="X105" s="212">
        <f t="shared" si="40"/>
        <v>8.2757014794562203</v>
      </c>
      <c r="Y105" s="212">
        <f t="shared" si="40"/>
        <v>8.4861873102581171</v>
      </c>
      <c r="Z105" s="168" t="s">
        <v>190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39"/>
        <v>13.487156011126723</v>
      </c>
      <c r="L106" s="30">
        <f t="shared" si="39"/>
        <v>13.941573200119043</v>
      </c>
      <c r="M106" s="30">
        <f t="shared" si="40"/>
        <v>13.481185637158472</v>
      </c>
      <c r="N106" s="87">
        <f t="shared" si="40"/>
        <v>14.357406458291303</v>
      </c>
      <c r="O106" s="201">
        <f t="shared" si="40"/>
        <v>15.111277949975014</v>
      </c>
      <c r="P106" s="191">
        <f t="shared" si="40"/>
        <v>15.68501523444144</v>
      </c>
      <c r="Q106" s="211">
        <f t="shared" si="40"/>
        <v>15.396670638362163</v>
      </c>
      <c r="R106" s="211">
        <f t="shared" si="40"/>
        <v>15.05945345571504</v>
      </c>
      <c r="S106" s="211">
        <f t="shared" si="40"/>
        <v>14.558573558181086</v>
      </c>
      <c r="T106" s="211">
        <f t="shared" si="40"/>
        <v>14.119809425826059</v>
      </c>
      <c r="U106" s="211">
        <f t="shared" si="40"/>
        <v>14.117239024712262</v>
      </c>
      <c r="V106" s="211">
        <f t="shared" si="40"/>
        <v>13.9801460732398</v>
      </c>
      <c r="W106" s="211">
        <f t="shared" si="40"/>
        <v>13.802444008475842</v>
      </c>
      <c r="X106" s="211">
        <f t="shared" si="40"/>
        <v>13.460519548719185</v>
      </c>
      <c r="Y106" s="211">
        <f t="shared" si="40"/>
        <v>13.17565721849002</v>
      </c>
      <c r="Z106" s="167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39"/>
        <v>8.9102009835061615</v>
      </c>
      <c r="L107" s="28">
        <f t="shared" si="39"/>
        <v>9.802545220410618</v>
      </c>
      <c r="M107" s="28">
        <f t="shared" si="40"/>
        <v>10.092107329495885</v>
      </c>
      <c r="N107" s="31">
        <f t="shared" si="40"/>
        <v>10.269137314846565</v>
      </c>
      <c r="O107" s="200">
        <f t="shared" si="40"/>
        <v>10.828539812142013</v>
      </c>
      <c r="P107" s="192">
        <f t="shared" si="40"/>
        <v>10.828585791276314</v>
      </c>
      <c r="Q107" s="212">
        <f t="shared" si="40"/>
        <v>10.817940354575644</v>
      </c>
      <c r="R107" s="212">
        <f t="shared" si="40"/>
        <v>11.859774453583269</v>
      </c>
      <c r="S107" s="212">
        <f t="shared" si="40"/>
        <v>11.79514285767856</v>
      </c>
      <c r="T107" s="212">
        <f t="shared" si="40"/>
        <v>11.422075409180925</v>
      </c>
      <c r="U107" s="212">
        <f t="shared" si="40"/>
        <v>10.605683667263966</v>
      </c>
      <c r="V107" s="212">
        <f t="shared" si="40"/>
        <v>10.042728802851975</v>
      </c>
      <c r="W107" s="212">
        <f t="shared" si="40"/>
        <v>9.5517546076140345</v>
      </c>
      <c r="X107" s="212">
        <f t="shared" si="40"/>
        <v>9.4486082538866647</v>
      </c>
      <c r="Y107" s="212">
        <f t="shared" si="40"/>
        <v>9.5638062055264363</v>
      </c>
      <c r="Z107" s="168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39"/>
        <v>9.3740313007966343</v>
      </c>
      <c r="L108" s="30">
        <f t="shared" si="39"/>
        <v>9.0339924854988727</v>
      </c>
      <c r="M108" s="30">
        <f t="shared" si="40"/>
        <v>8.7894277954390709</v>
      </c>
      <c r="N108" s="87">
        <f t="shared" si="40"/>
        <v>8.6616361473440442</v>
      </c>
      <c r="O108" s="201">
        <f t="shared" si="40"/>
        <v>8.3531199685960047</v>
      </c>
      <c r="P108" s="191">
        <f t="shared" si="40"/>
        <v>8.265334912469708</v>
      </c>
      <c r="Q108" s="211">
        <f t="shared" si="40"/>
        <v>7.8021499321431351</v>
      </c>
      <c r="R108" s="211">
        <f t="shared" si="40"/>
        <v>7.2411878422349547</v>
      </c>
      <c r="S108" s="211">
        <f t="shared" si="40"/>
        <v>7.1015629646667495</v>
      </c>
      <c r="T108" s="211">
        <f t="shared" si="40"/>
        <v>7.0003349132832877</v>
      </c>
      <c r="U108" s="211">
        <f t="shared" si="40"/>
        <v>7.1776746468047987</v>
      </c>
      <c r="V108" s="211">
        <f t="shared" si="40"/>
        <v>7.7969747813071164</v>
      </c>
      <c r="W108" s="211">
        <f t="shared" si="40"/>
        <v>8.4842334191324476</v>
      </c>
      <c r="X108" s="211">
        <f t="shared" si="40"/>
        <v>8.7741502613185425</v>
      </c>
      <c r="Y108" s="211">
        <f t="shared" si="40"/>
        <v>9.3690109859302417</v>
      </c>
      <c r="Z108" s="167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39"/>
        <v>9.7548466742473643</v>
      </c>
      <c r="L109" s="28">
        <f t="shared" si="39"/>
        <v>10.402212934712713</v>
      </c>
      <c r="M109" s="28">
        <f t="shared" si="40"/>
        <v>10.606999908040549</v>
      </c>
      <c r="N109" s="31">
        <f t="shared" si="40"/>
        <v>11.489903685676023</v>
      </c>
      <c r="O109" s="200">
        <f t="shared" si="40"/>
        <v>12.250307862014113</v>
      </c>
      <c r="P109" s="192">
        <f t="shared" si="40"/>
        <v>12.740348993734809</v>
      </c>
      <c r="Q109" s="212">
        <f t="shared" si="40"/>
        <v>12.455796379022289</v>
      </c>
      <c r="R109" s="212">
        <f t="shared" si="40"/>
        <v>12.438943023943914</v>
      </c>
      <c r="S109" s="212">
        <f t="shared" si="40"/>
        <v>12.434960841255904</v>
      </c>
      <c r="T109" s="212">
        <f t="shared" si="40"/>
        <v>12.22247432037263</v>
      </c>
      <c r="U109" s="212">
        <f t="shared" si="40"/>
        <v>11.509947644411875</v>
      </c>
      <c r="V109" s="212">
        <f t="shared" si="40"/>
        <v>11.945076464496159</v>
      </c>
      <c r="W109" s="212">
        <f t="shared" si="40"/>
        <v>12.106096938678338</v>
      </c>
      <c r="X109" s="212">
        <f t="shared" si="40"/>
        <v>12.862555384370035</v>
      </c>
      <c r="Y109" s="212">
        <f t="shared" si="40"/>
        <v>12.287714096568477</v>
      </c>
      <c r="Z109" s="168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ref="K110:L114" si="41">SUM(D40:K40)/8</f>
        <v>12.507680791398753</v>
      </c>
      <c r="L110" s="30">
        <f t="shared" si="41"/>
        <v>12.544829385670743</v>
      </c>
      <c r="M110" s="30">
        <f t="shared" ref="M110:U114" si="42">SUM(D40:M40)/10</f>
        <v>12.403772184148675</v>
      </c>
      <c r="N110" s="87">
        <f t="shared" si="42"/>
        <v>12.574655661735168</v>
      </c>
      <c r="O110" s="201">
        <f t="shared" si="42"/>
        <v>12.733513454142125</v>
      </c>
      <c r="P110" s="191">
        <f t="shared" si="42"/>
        <v>12.978656909113118</v>
      </c>
      <c r="Q110" s="211">
        <f t="shared" si="42"/>
        <v>13.019133919365705</v>
      </c>
      <c r="R110" s="211">
        <f t="shared" si="42"/>
        <v>13.097579916032625</v>
      </c>
      <c r="S110" s="211">
        <f t="shared" si="42"/>
        <v>12.331226183949045</v>
      </c>
      <c r="T110" s="211">
        <f t="shared" si="42"/>
        <v>12.506527229225098</v>
      </c>
      <c r="U110" s="211">
        <f t="shared" si="42"/>
        <v>12.789644834436363</v>
      </c>
      <c r="V110" s="211">
        <f t="shared" ref="V110:V114" si="43">SUM(M40:V40)/10</f>
        <v>12.910354596556747</v>
      </c>
      <c r="W110" s="211">
        <f t="shared" ref="W110:Y114" si="44">SUM(N40:W40)/10</f>
        <v>12.937628857041124</v>
      </c>
      <c r="X110" s="211">
        <f t="shared" si="44"/>
        <v>13.009856699784297</v>
      </c>
      <c r="Y110" s="211">
        <f t="shared" si="44"/>
        <v>13.498157311504988</v>
      </c>
      <c r="Z110" s="167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41"/>
        <v>12.700181597116686</v>
      </c>
      <c r="L111" s="28">
        <f t="shared" si="41"/>
        <v>13.431418034872438</v>
      </c>
      <c r="M111" s="28">
        <f t="shared" si="42"/>
        <v>12.850382789928236</v>
      </c>
      <c r="N111" s="31">
        <f t="shared" si="42"/>
        <v>13.371155283171129</v>
      </c>
      <c r="O111" s="200">
        <f t="shared" si="42"/>
        <v>14.282517444498472</v>
      </c>
      <c r="P111" s="192">
        <f t="shared" si="42"/>
        <v>15.134911021753684</v>
      </c>
      <c r="Q111" s="212">
        <f t="shared" si="42"/>
        <v>15.599354169362911</v>
      </c>
      <c r="R111" s="212">
        <f t="shared" si="42"/>
        <v>15.285095600555838</v>
      </c>
      <c r="S111" s="212">
        <f t="shared" si="42"/>
        <v>15.03291666222932</v>
      </c>
      <c r="T111" s="212">
        <f t="shared" si="42"/>
        <v>14.898447656367418</v>
      </c>
      <c r="U111" s="212">
        <f t="shared" si="42"/>
        <v>14.273254577952457</v>
      </c>
      <c r="V111" s="212">
        <f t="shared" si="43"/>
        <v>13.878598114300232</v>
      </c>
      <c r="W111" s="212">
        <f t="shared" si="44"/>
        <v>13.723530379637889</v>
      </c>
      <c r="X111" s="212">
        <f t="shared" si="44"/>
        <v>13.453160539145397</v>
      </c>
      <c r="Y111" s="212">
        <f t="shared" si="44"/>
        <v>12.396351556114492</v>
      </c>
      <c r="Z111" s="168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si="41"/>
        <v>8.1693040907979046</v>
      </c>
      <c r="L112" s="30">
        <f t="shared" si="41"/>
        <v>7.1120633596627503</v>
      </c>
      <c r="M112" s="30">
        <f t="shared" si="42"/>
        <v>7.8507389298025938</v>
      </c>
      <c r="N112" s="87">
        <f t="shared" si="42"/>
        <v>7.2503472265059035</v>
      </c>
      <c r="O112" s="201">
        <f t="shared" si="42"/>
        <v>7.2764601437087304</v>
      </c>
      <c r="P112" s="191">
        <f t="shared" si="42"/>
        <v>7.1800814053760647</v>
      </c>
      <c r="Q112" s="211">
        <f t="shared" si="42"/>
        <v>6.7758793993473621</v>
      </c>
      <c r="R112" s="211">
        <f t="shared" si="42"/>
        <v>6.6025859531000135</v>
      </c>
      <c r="S112" s="211">
        <f t="shared" si="42"/>
        <v>6.2270746855749559</v>
      </c>
      <c r="T112" s="211">
        <f t="shared" si="42"/>
        <v>5.6684551105602772</v>
      </c>
      <c r="U112" s="211"/>
      <c r="V112" s="211"/>
      <c r="W112" s="211"/>
      <c r="X112" s="211"/>
      <c r="Y112" s="211"/>
      <c r="Z112" s="167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41"/>
        <v>9.1559009339022648</v>
      </c>
      <c r="L113" s="28">
        <f t="shared" si="41"/>
        <v>10.06959844924801</v>
      </c>
      <c r="M113" s="28">
        <f t="shared" si="42"/>
        <v>10.410990578837737</v>
      </c>
      <c r="N113" s="31">
        <f t="shared" si="42"/>
        <v>11.129314173538376</v>
      </c>
      <c r="O113" s="200">
        <f t="shared" si="42"/>
        <v>11.653778683325832</v>
      </c>
      <c r="P113" s="192">
        <f t="shared" si="42"/>
        <v>12.470319895710338</v>
      </c>
      <c r="Q113" s="212">
        <f t="shared" si="42"/>
        <v>12.988189583256107</v>
      </c>
      <c r="R113" s="212">
        <f t="shared" si="42"/>
        <v>13.551950173325432</v>
      </c>
      <c r="S113" s="212">
        <f t="shared" si="42"/>
        <v>14.159665927946383</v>
      </c>
      <c r="T113" s="212">
        <f t="shared" si="42"/>
        <v>14.441601080476563</v>
      </c>
      <c r="U113" s="212">
        <f t="shared" si="42"/>
        <v>14.486229942063849</v>
      </c>
      <c r="V113" s="212">
        <f t="shared" si="43"/>
        <v>13.994686295164204</v>
      </c>
      <c r="W113" s="212">
        <f t="shared" si="44"/>
        <v>13.412401828772563</v>
      </c>
      <c r="X113" s="212">
        <f t="shared" si="44"/>
        <v>12.894442767661866</v>
      </c>
      <c r="Y113" s="212">
        <f t="shared" si="44"/>
        <v>12.363187714688751</v>
      </c>
      <c r="Z113" s="168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41"/>
        <v>12.150688383867889</v>
      </c>
      <c r="L114" s="30">
        <f t="shared" si="41"/>
        <v>12.154203713576232</v>
      </c>
      <c r="M114" s="30">
        <f t="shared" si="42"/>
        <v>12.523457797719061</v>
      </c>
      <c r="N114" s="87">
        <f t="shared" si="42"/>
        <v>12.061750680254621</v>
      </c>
      <c r="O114" s="201">
        <f t="shared" si="42"/>
        <v>12.134704637558276</v>
      </c>
      <c r="P114" s="191">
        <f t="shared" si="42"/>
        <v>12.162132749318255</v>
      </c>
      <c r="Q114" s="211">
        <f t="shared" si="42"/>
        <v>12.120792215134859</v>
      </c>
      <c r="R114" s="211">
        <f t="shared" si="42"/>
        <v>11.897502354210451</v>
      </c>
      <c r="S114" s="211">
        <f t="shared" si="42"/>
        <v>11.781404529066551</v>
      </c>
      <c r="T114" s="211">
        <f t="shared" si="42"/>
        <v>12.128549348803014</v>
      </c>
      <c r="U114" s="211">
        <f t="shared" si="42"/>
        <v>12.179540812766742</v>
      </c>
      <c r="V114" s="211">
        <f t="shared" si="43"/>
        <v>12.063024533322503</v>
      </c>
      <c r="W114" s="211">
        <f t="shared" si="44"/>
        <v>12.314291907127323</v>
      </c>
      <c r="X114" s="211">
        <f t="shared" si="44"/>
        <v>12.451387289191183</v>
      </c>
      <c r="Y114" s="211">
        <f t="shared" si="44"/>
        <v>12.727914640796362</v>
      </c>
      <c r="Z114" s="167" t="s">
        <v>187</v>
      </c>
    </row>
    <row r="115" spans="1:35" s="69" customFormat="1" ht="14.1" customHeight="1">
      <c r="A115" s="80" t="s">
        <v>24</v>
      </c>
      <c r="B115" s="72"/>
      <c r="C115" s="72"/>
      <c r="D115" s="72"/>
      <c r="E115" s="72"/>
      <c r="F115" s="72"/>
      <c r="G115" s="72"/>
      <c r="H115" s="72"/>
      <c r="I115" s="72"/>
      <c r="J115" s="73"/>
      <c r="K115" s="79">
        <f t="shared" ref="K115:P115" si="45">MIN(K94:K114)</f>
        <v>4.6986390281803514</v>
      </c>
      <c r="L115" s="79">
        <f t="shared" si="45"/>
        <v>4.6436462960461125</v>
      </c>
      <c r="M115" s="79">
        <f t="shared" si="45"/>
        <v>4.6925593185256691</v>
      </c>
      <c r="N115" s="79">
        <f t="shared" si="45"/>
        <v>4.7345937654534911</v>
      </c>
      <c r="O115" s="79">
        <f t="shared" si="45"/>
        <v>5.7616868673333581</v>
      </c>
      <c r="P115" s="197">
        <f t="shared" si="45"/>
        <v>6.2791802520341289</v>
      </c>
      <c r="Q115" s="163">
        <f t="shared" ref="Q115:V115" si="46">MIN(Q94:Q114)</f>
        <v>6.1224510790341737</v>
      </c>
      <c r="R115" s="197">
        <f t="shared" si="46"/>
        <v>6.5823387682496106</v>
      </c>
      <c r="S115" s="163">
        <f t="shared" si="46"/>
        <v>6.2270746855749559</v>
      </c>
      <c r="T115" s="197">
        <f t="shared" si="46"/>
        <v>5.6684551105602772</v>
      </c>
      <c r="U115" s="197">
        <f t="shared" si="46"/>
        <v>7.1776746468047987</v>
      </c>
      <c r="V115" s="286">
        <f t="shared" si="46"/>
        <v>7.7969747813071164</v>
      </c>
      <c r="W115" s="213">
        <f t="shared" ref="W115:X115" si="47">MIN(W94:W114)</f>
        <v>8.2651163477512508</v>
      </c>
      <c r="X115" s="213">
        <f t="shared" si="47"/>
        <v>8.2757014794562203</v>
      </c>
      <c r="Y115" s="213">
        <f t="shared" ref="Y115" si="48">MIN(Y94:Y114)</f>
        <v>8.4861873102581171</v>
      </c>
      <c r="Z115" s="194" t="s">
        <v>24</v>
      </c>
      <c r="AB115" s="85"/>
      <c r="AC115" s="85"/>
      <c r="AD115" s="85"/>
      <c r="AE115" s="85"/>
      <c r="AF115" s="85"/>
      <c r="AG115" s="85"/>
      <c r="AH115" s="85"/>
      <c r="AI115" s="85"/>
    </row>
    <row r="116" spans="1:35" s="128" customFormat="1" ht="14.1" customHeight="1">
      <c r="A116" s="159" t="s">
        <v>25</v>
      </c>
      <c r="B116" s="134"/>
      <c r="C116" s="134"/>
      <c r="D116" s="134"/>
      <c r="E116" s="134"/>
      <c r="F116" s="134"/>
      <c r="G116" s="134"/>
      <c r="H116" s="134"/>
      <c r="I116" s="134"/>
      <c r="J116" s="135"/>
      <c r="K116" s="127">
        <f t="shared" ref="K116:P116" si="49">MAX(K94:K114)</f>
        <v>13.487156011126723</v>
      </c>
      <c r="L116" s="127">
        <f t="shared" si="49"/>
        <v>13.941573200119043</v>
      </c>
      <c r="M116" s="127">
        <f t="shared" si="49"/>
        <v>13.481185637158472</v>
      </c>
      <c r="N116" s="127">
        <f t="shared" si="49"/>
        <v>14.357406458291303</v>
      </c>
      <c r="O116" s="127">
        <f t="shared" si="49"/>
        <v>15.111277949975014</v>
      </c>
      <c r="P116" s="198">
        <f t="shared" si="49"/>
        <v>15.68501523444144</v>
      </c>
      <c r="Q116" s="164">
        <f t="shared" ref="Q116:V116" si="50">MAX(Q94:Q114)</f>
        <v>15.599354169362911</v>
      </c>
      <c r="R116" s="198">
        <f t="shared" si="50"/>
        <v>15.285095600555838</v>
      </c>
      <c r="S116" s="164">
        <f t="shared" si="50"/>
        <v>15.03291666222932</v>
      </c>
      <c r="T116" s="198">
        <f t="shared" si="50"/>
        <v>15.135743200156387</v>
      </c>
      <c r="U116" s="198">
        <f t="shared" si="50"/>
        <v>15.03176408514625</v>
      </c>
      <c r="V116" s="284">
        <f t="shared" si="50"/>
        <v>14.197042202049388</v>
      </c>
      <c r="W116" s="214">
        <f t="shared" ref="W116:X116" si="51">MAX(W94:W114)</f>
        <v>14.277670096458252</v>
      </c>
      <c r="X116" s="214">
        <f t="shared" si="51"/>
        <v>15.114873505472</v>
      </c>
      <c r="Y116" s="214">
        <f t="shared" ref="Y116" si="52">MAX(Y94:Y114)</f>
        <v>15.877801538047446</v>
      </c>
      <c r="Z116" s="195" t="s">
        <v>25</v>
      </c>
      <c r="AB116" s="132"/>
      <c r="AC116" s="132"/>
      <c r="AD116" s="132"/>
      <c r="AE116" s="132"/>
      <c r="AF116" s="132"/>
      <c r="AG116" s="132"/>
      <c r="AH116" s="132"/>
      <c r="AI116" s="132"/>
    </row>
    <row r="117" spans="1:35" s="70" customFormat="1" ht="14.1" customHeight="1">
      <c r="A117" s="170" t="s">
        <v>163</v>
      </c>
      <c r="B117" s="134"/>
      <c r="C117" s="134"/>
      <c r="D117" s="134"/>
      <c r="E117" s="134"/>
      <c r="F117" s="134"/>
      <c r="G117" s="134"/>
      <c r="H117" s="134"/>
      <c r="I117" s="134"/>
      <c r="J117" s="135"/>
      <c r="K117" s="127">
        <f t="shared" ref="K117:Q117" si="53">MEDIAN(K94:K114)</f>
        <v>9.1559009339022648</v>
      </c>
      <c r="L117" s="127">
        <f t="shared" si="53"/>
        <v>9.5999785156679511</v>
      </c>
      <c r="M117" s="127">
        <f t="shared" si="53"/>
        <v>9.4168244877783724</v>
      </c>
      <c r="N117" s="127">
        <f t="shared" si="53"/>
        <v>9.4220282318981354</v>
      </c>
      <c r="O117" s="127">
        <f t="shared" si="53"/>
        <v>9.6462053016008138</v>
      </c>
      <c r="P117" s="198">
        <f t="shared" si="53"/>
        <v>9.7056431724650825</v>
      </c>
      <c r="Q117" s="164">
        <f t="shared" si="53"/>
        <v>10.817940354575644</v>
      </c>
      <c r="R117" s="198">
        <f t="shared" ref="R117:W117" si="54">MEDIAN(R94:R114)</f>
        <v>11.069843937732845</v>
      </c>
      <c r="S117" s="164">
        <f t="shared" si="54"/>
        <v>11.035721164975588</v>
      </c>
      <c r="T117" s="198">
        <f t="shared" si="54"/>
        <v>11.056881292060252</v>
      </c>
      <c r="U117" s="198">
        <f t="shared" si="54"/>
        <v>11.330731117895235</v>
      </c>
      <c r="V117" s="284">
        <f t="shared" si="54"/>
        <v>11.773415568130208</v>
      </c>
      <c r="W117" s="214">
        <f t="shared" si="54"/>
        <v>12.210194422902831</v>
      </c>
      <c r="X117" s="214">
        <f t="shared" ref="X117:Y117" si="55">MEDIAN(X94:X114)</f>
        <v>12.63763969502579</v>
      </c>
      <c r="Y117" s="214">
        <f t="shared" si="55"/>
        <v>12.325450905628614</v>
      </c>
      <c r="Z117" s="170" t="s">
        <v>163</v>
      </c>
      <c r="AB117" s="230"/>
      <c r="AC117" s="230"/>
      <c r="AD117" s="230"/>
      <c r="AE117" s="230"/>
      <c r="AF117" s="230"/>
      <c r="AG117" s="230"/>
      <c r="AH117" s="230"/>
      <c r="AI117" s="230"/>
    </row>
    <row r="118" spans="1:35" s="70" customFormat="1" ht="14.1" customHeight="1">
      <c r="A118" s="170" t="s">
        <v>164</v>
      </c>
      <c r="B118" s="134"/>
      <c r="C118" s="134"/>
      <c r="D118" s="134"/>
      <c r="E118" s="134"/>
      <c r="F118" s="134"/>
      <c r="G118" s="134"/>
      <c r="H118" s="134"/>
      <c r="I118" s="134"/>
      <c r="J118" s="135"/>
      <c r="K118" s="127">
        <f t="shared" ref="K118:Q118" si="56">AVERAGE(K94:K114)</f>
        <v>9.5844543698472915</v>
      </c>
      <c r="L118" s="127">
        <f t="shared" si="56"/>
        <v>9.7995152262173786</v>
      </c>
      <c r="M118" s="127">
        <f t="shared" si="56"/>
        <v>9.8161812358422047</v>
      </c>
      <c r="N118" s="127">
        <f t="shared" si="56"/>
        <v>9.9638403416696804</v>
      </c>
      <c r="O118" s="127">
        <f t="shared" si="56"/>
        <v>10.201078537206039</v>
      </c>
      <c r="P118" s="198">
        <f t="shared" si="56"/>
        <v>10.359832109195544</v>
      </c>
      <c r="Q118" s="164">
        <f t="shared" si="56"/>
        <v>10.509094803312999</v>
      </c>
      <c r="R118" s="198">
        <f t="shared" ref="R118:W118" si="57">AVERAGE(R94:R114)</f>
        <v>10.7130066374199</v>
      </c>
      <c r="S118" s="164">
        <f t="shared" si="57"/>
        <v>10.848580968620409</v>
      </c>
      <c r="T118" s="198">
        <f t="shared" si="57"/>
        <v>10.973094207520377</v>
      </c>
      <c r="U118" s="198">
        <f t="shared" si="57"/>
        <v>11.395763574714644</v>
      </c>
      <c r="V118" s="284">
        <f t="shared" si="57"/>
        <v>11.464546101702565</v>
      </c>
      <c r="W118" s="214">
        <f t="shared" si="57"/>
        <v>11.632670691962669</v>
      </c>
      <c r="X118" s="214">
        <f t="shared" ref="X118:Y118" si="58">AVERAGE(X94:X114)</f>
        <v>11.792530178435879</v>
      </c>
      <c r="Y118" s="214">
        <f t="shared" si="58"/>
        <v>11.836720263964313</v>
      </c>
      <c r="Z118" s="170" t="s">
        <v>164</v>
      </c>
      <c r="AB118" s="230"/>
      <c r="AC118" s="230"/>
      <c r="AD118" s="230"/>
      <c r="AE118" s="230"/>
      <c r="AF118" s="230"/>
      <c r="AG118" s="230"/>
      <c r="AH118" s="230"/>
      <c r="AI118" s="230"/>
    </row>
    <row r="119" spans="1:35" ht="14.1" customHeight="1">
      <c r="A119" s="34"/>
      <c r="B119" s="31"/>
      <c r="C119" s="31"/>
      <c r="D119" s="31"/>
      <c r="E119" s="31"/>
      <c r="F119" s="31"/>
      <c r="G119" s="31"/>
      <c r="Z119" s="171" t="s">
        <v>0</v>
      </c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44">
    <cfRule type="cellIs" dxfId="15" priority="59" stopIfTrue="1" operator="equal">
      <formula>B$45</formula>
    </cfRule>
    <cfRule type="cellIs" dxfId="14" priority="60" stopIfTrue="1" operator="equal">
      <formula>B$46</formula>
    </cfRule>
  </conditionalFormatting>
  <conditionalFormatting sqref="D24:Y44">
    <cfRule type="cellIs" dxfId="13" priority="5" stopIfTrue="1" operator="equal">
      <formula>D$45</formula>
    </cfRule>
    <cfRule type="cellIs" dxfId="12" priority="6" stopIfTrue="1" operator="equal">
      <formula>D$46</formula>
    </cfRule>
  </conditionalFormatting>
  <conditionalFormatting sqref="F59:Y79">
    <cfRule type="cellIs" dxfId="11" priority="3" stopIfTrue="1" operator="equal">
      <formula>F$80</formula>
    </cfRule>
    <cfRule type="cellIs" dxfId="10" priority="4" stopIfTrue="1" operator="equal">
      <formula>F$81</formula>
    </cfRule>
  </conditionalFormatting>
  <conditionalFormatting sqref="I94:Y114">
    <cfRule type="cellIs" dxfId="9" priority="1" stopIfTrue="1" operator="equal">
      <formula>I$115</formula>
    </cfRule>
    <cfRule type="cellIs" dxfId="8" priority="2" stopIfTrue="1" operator="equal">
      <formula>I$116</formula>
    </cfRule>
  </conditionalFormatting>
  <hyperlinks>
    <hyperlink ref="B15" r:id="rId1" display="www.idheap.ch/idheap.nsf/go/comparatif" xr:uid="{00000000-0004-0000-0E00-000000000000}"/>
    <hyperlink ref="B50" r:id="rId2" display="www.idheap.ch/idheap.nsf/go/comparatif" xr:uid="{00000000-0004-0000-0E00-000001000000}"/>
    <hyperlink ref="B85" r:id="rId3" display="www.idheap.ch/idheap.nsf/go/comparatif" xr:uid="{00000000-0004-0000-0E00-000002000000}"/>
    <hyperlink ref="B7:F7" location="'I2'!A59" display="&gt;&gt;&gt; Jährlicher Wert des Indikators - Valeur annuelle de l'indicateur" xr:uid="{00000000-0004-0000-0E00-000003000000}"/>
    <hyperlink ref="B8:F8" location="'I2'!A99" display="&gt;&gt;&gt; Gleitender Mittelwert über 4 Jahren - Moyenne mobile sur 4 années" xr:uid="{00000000-0004-0000-0E00-000004000000}"/>
    <hyperlink ref="B9:F9" location="'I2'!A139" display="&gt;&gt;&gt; Gleitender Mittelwert über 8 Jahren - Moyenne mobile sur 8 années" xr:uid="{00000000-0004-0000-0E00-000005000000}"/>
    <hyperlink ref="B7:G7" location="'I8'!A45" display="&gt;&gt;&gt; Jährlicher Wert des Indikators - Valeur annuelle de l'indicateur" xr:uid="{00000000-0004-0000-0E00-000006000000}"/>
    <hyperlink ref="B8:G8" location="'I8'!A77" display="&gt;&gt;&gt; Gleitender Mittelwert über 4 Jahre - Moyenne mobile sur 4 années" xr:uid="{00000000-0004-0000-0E00-000007000000}"/>
    <hyperlink ref="B9:G9" location="'I8'!A109" display="&gt;&gt;&gt; Gleitender Mittelwert über 8 Jahre - Moyenne mobile sur 8 années" xr:uid="{00000000-0004-0000-0E00-000008000000}"/>
    <hyperlink ref="B1" r:id="rId4" display="www.idheap.ch/idheap.nsf/go/comparatif" xr:uid="{00000000-0004-0000-0E00-000009000000}"/>
    <hyperlink ref="B7:I7" location="K10_I10!M45" display="&gt;&gt;&gt; Jährlicher Wert der Kennzahl - Valeur annuelle de l'indicateur" xr:uid="{00000000-0004-0000-0E00-00000A000000}"/>
    <hyperlink ref="B8:I8" location="K10_I10!M77" display="&gt;&gt;&gt; Gleitender Mittelwert über 3 Jahre - Moyenne mobile sur 3 années" xr:uid="{00000000-0004-0000-0E00-00000B000000}"/>
    <hyperlink ref="B9:I9" location="K10_I10!M109" display="&gt;&gt;&gt; Gleitender Mittelwert über 8/10 Jahre - Moyenne mobile sur 8/10 années" xr:uid="{00000000-0004-0000-0E00-00000C000000}"/>
    <hyperlink ref="Z49" location="K14_I14!A1" display=" &gt;&gt;&gt; Top" xr:uid="{00000000-0004-0000-0E00-00000D000000}"/>
    <hyperlink ref="Z84" location="K14_I14!A1" display=" &gt;&gt;&gt; Top" xr:uid="{00000000-0004-0000-0E00-00000E000000}"/>
    <hyperlink ref="Z119" location="K14_I14!A1" display=" &gt;&gt;&gt; Top" xr:uid="{00000000-0004-0000-0E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10" width="11.5703125" style="8" customWidth="1"/>
    <col min="11" max="26" width="11.5703125" style="7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'!E29</f>
        <v>K15/I15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4.1" customHeight="1">
      <c r="A2" s="292" t="str">
        <f>'Intro '!C29</f>
        <v>Nettoschulden pro Einwohner</v>
      </c>
      <c r="B2" s="292"/>
      <c r="C2" s="292"/>
      <c r="D2" s="292"/>
      <c r="E2" s="292"/>
      <c r="F2" s="298"/>
      <c r="G2" s="298"/>
      <c r="H2" s="298"/>
      <c r="I2" s="29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8"/>
      <c r="AB2" s="67"/>
      <c r="AC2" s="67"/>
      <c r="AD2" s="67"/>
      <c r="AE2" s="67"/>
      <c r="AF2" s="67"/>
      <c r="AG2" s="67"/>
      <c r="AH2" s="67"/>
      <c r="AI2" s="67"/>
    </row>
    <row r="3" spans="1:41" ht="14.1" customHeight="1" thickBot="1">
      <c r="A3" s="293" t="s">
        <v>223</v>
      </c>
      <c r="B3" s="293"/>
      <c r="C3" s="293"/>
      <c r="D3" s="293"/>
      <c r="E3" s="293"/>
      <c r="F3" s="293"/>
      <c r="G3" s="293"/>
      <c r="H3" s="24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Gewichtung_Pondération!$E$11</f>
        <v>1</v>
      </c>
      <c r="AA3" s="8"/>
      <c r="AB3" s="67"/>
      <c r="AC3" s="67"/>
      <c r="AD3" s="67"/>
      <c r="AE3" s="67"/>
      <c r="AF3" s="67"/>
      <c r="AG3" s="67"/>
      <c r="AH3" s="67"/>
      <c r="AI3" s="67"/>
    </row>
    <row r="4" spans="1:41" ht="14.1" customHeight="1" thickTop="1">
      <c r="A4" s="292" t="str">
        <f>'Intro '!D29</f>
        <v>Dette nette par habitant</v>
      </c>
      <c r="B4" s="292"/>
      <c r="C4" s="292"/>
      <c r="D4" s="292"/>
      <c r="E4" s="292"/>
      <c r="F4" s="298"/>
      <c r="G4" s="298"/>
      <c r="H4" s="298"/>
      <c r="I4" s="29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8"/>
      <c r="AB4" s="67"/>
      <c r="AC4" s="67"/>
      <c r="AD4" s="67"/>
      <c r="AE4" s="67"/>
      <c r="AF4" s="67"/>
      <c r="AG4" s="67"/>
      <c r="AH4" s="67"/>
      <c r="AI4" s="67"/>
    </row>
    <row r="5" spans="1:41" ht="14.1" customHeight="1" thickBot="1">
      <c r="A5" s="293" t="s">
        <v>224</v>
      </c>
      <c r="B5" s="293"/>
      <c r="C5" s="293"/>
      <c r="D5" s="293"/>
      <c r="E5" s="293"/>
      <c r="F5" s="293"/>
      <c r="G5" s="293"/>
      <c r="H5" s="24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Gewichtung_Pondération!$E$11</f>
        <v>1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AA6" s="8"/>
      <c r="AB6" s="67"/>
      <c r="AC6" s="67"/>
      <c r="AD6" s="67"/>
      <c r="AE6" s="67"/>
      <c r="AF6" s="67"/>
      <c r="AG6" s="67"/>
      <c r="AH6" s="67"/>
      <c r="AI6" s="67"/>
    </row>
    <row r="7" spans="1:41" ht="14.1" customHeight="1" thickTop="1" thickBot="1">
      <c r="A7" s="7"/>
      <c r="B7" s="295" t="s">
        <v>151</v>
      </c>
      <c r="C7" s="295"/>
      <c r="D7" s="295"/>
      <c r="E7" s="295"/>
      <c r="F7" s="295"/>
      <c r="G7" s="295"/>
      <c r="H7" s="295"/>
      <c r="I7" s="29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41" ht="14.1" customHeight="1" thickTop="1" thickBot="1">
      <c r="A8" s="7"/>
      <c r="B8" s="295" t="s">
        <v>71</v>
      </c>
      <c r="C8" s="295"/>
      <c r="D8" s="295"/>
      <c r="E8" s="295"/>
      <c r="F8" s="295"/>
      <c r="G8" s="295"/>
      <c r="H8" s="295"/>
      <c r="I8" s="29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41" ht="14.1" customHeight="1" thickTop="1" thickBot="1">
      <c r="A9" s="7"/>
      <c r="B9" s="295" t="s">
        <v>72</v>
      </c>
      <c r="C9" s="295"/>
      <c r="D9" s="295"/>
      <c r="E9" s="295"/>
      <c r="F9" s="295"/>
      <c r="G9" s="295"/>
      <c r="H9" s="295"/>
      <c r="I9" s="29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41" ht="14.1" customHeight="1" thickTop="1" thickBot="1">
      <c r="A10" s="7"/>
      <c r="B10" s="296"/>
      <c r="C10" s="296"/>
      <c r="D10" s="296"/>
      <c r="E10" s="296"/>
      <c r="F10" s="296"/>
      <c r="G10" s="296"/>
      <c r="H10" s="296"/>
      <c r="I10" s="29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41" ht="14.1" customHeight="1" thickTop="1" thickBot="1">
      <c r="A11" s="7"/>
      <c r="B11" s="296"/>
      <c r="C11" s="296"/>
      <c r="D11" s="296"/>
      <c r="E11" s="296"/>
      <c r="F11" s="296"/>
      <c r="G11" s="296"/>
      <c r="H11" s="296"/>
      <c r="I11" s="29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41" ht="14.1" customHeight="1" thickTop="1" thickBot="1">
      <c r="A12" s="7"/>
      <c r="B12" s="296"/>
      <c r="C12" s="296"/>
      <c r="D12" s="296"/>
      <c r="E12" s="296"/>
      <c r="F12" s="296"/>
      <c r="G12" s="296"/>
      <c r="H12" s="296"/>
      <c r="I12" s="29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K15/I15</v>
      </c>
      <c r="B15" s="2" t="str">
        <f>+$B$1</f>
        <v>Comparatif des finances cantonales et communales</v>
      </c>
      <c r="C15" s="3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45190.410039351853</v>
      </c>
    </row>
    <row r="16" spans="1:41" ht="14.1" customHeight="1">
      <c r="A16" s="292" t="str">
        <f>$A$2</f>
        <v>Nettoschulden pro Einwohner</v>
      </c>
      <c r="B16" s="292"/>
      <c r="C16" s="292"/>
      <c r="D16" s="292"/>
      <c r="E16" s="292"/>
      <c r="F16" s="298"/>
      <c r="G16" s="298"/>
      <c r="H16" s="298"/>
      <c r="I16" s="298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A$3</f>
        <v>Nettoschulden pro Einwohner</v>
      </c>
      <c r="B17" s="293"/>
      <c r="C17" s="293"/>
      <c r="D17" s="293"/>
      <c r="E17" s="293"/>
      <c r="F17" s="293"/>
      <c r="G17" s="293"/>
      <c r="H17" s="243"/>
      <c r="I17" s="243"/>
      <c r="J17" s="24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Gewichtung_Pondération!$E$11</f>
        <v>1</v>
      </c>
    </row>
    <row r="18" spans="1:42" ht="14.1" customHeight="1" thickTop="1">
      <c r="A18" s="292" t="str">
        <f>$A$4</f>
        <v>Dette nette par habitant</v>
      </c>
      <c r="B18" s="292"/>
      <c r="C18" s="292"/>
      <c r="D18" s="292"/>
      <c r="E18" s="292"/>
      <c r="F18" s="298"/>
      <c r="G18" s="298"/>
      <c r="H18" s="298"/>
      <c r="I18" s="298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42" ht="14.1" customHeight="1" thickBot="1">
      <c r="A19" s="293" t="str">
        <f>+A5</f>
        <v>Dette nette par habitant</v>
      </c>
      <c r="B19" s="293"/>
      <c r="C19" s="293"/>
      <c r="D19" s="293"/>
      <c r="E19" s="293"/>
      <c r="F19" s="293"/>
      <c r="G19" s="293"/>
      <c r="H19" s="243"/>
      <c r="I19" s="243"/>
      <c r="J19" s="24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Gewichtung_Pondération!$E$11</f>
        <v>1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>+D22+1</f>
        <v>2002</v>
      </c>
      <c r="F22" s="21">
        <f>+E22+1</f>
        <v>2003</v>
      </c>
      <c r="G22" s="21">
        <f>+F22+1</f>
        <v>2004</v>
      </c>
      <c r="H22" s="21">
        <f>+G22+1</f>
        <v>2005</v>
      </c>
      <c r="I22" s="22">
        <f>+H22+1</f>
        <v>2006</v>
      </c>
      <c r="J22" s="21"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67"/>
      <c r="K23" s="67"/>
      <c r="L23" s="67"/>
      <c r="M23" s="26"/>
      <c r="N23" s="26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261">
        <v>3012.4074864559157</v>
      </c>
      <c r="E24" s="261">
        <v>2824.4462104139484</v>
      </c>
      <c r="F24" s="261">
        <v>2912.0661355059005</v>
      </c>
      <c r="G24" s="261">
        <v>3090.6594480828771</v>
      </c>
      <c r="H24" s="261">
        <v>3003.2670468009487</v>
      </c>
      <c r="I24" s="261">
        <v>2780.7553912736275</v>
      </c>
      <c r="J24" s="261">
        <v>2579.2785342761968</v>
      </c>
      <c r="K24" s="261">
        <v>2661.3855102395</v>
      </c>
      <c r="L24" s="262">
        <v>2707.0111412572878</v>
      </c>
      <c r="M24" s="263">
        <v>2707.2104702699589</v>
      </c>
      <c r="N24" s="263">
        <v>2618.6823791609668</v>
      </c>
      <c r="O24" s="263">
        <v>2689.0401763976561</v>
      </c>
      <c r="P24" s="264">
        <v>2760.1943102104437</v>
      </c>
      <c r="Q24" s="265">
        <v>2883.4323230930454</v>
      </c>
      <c r="R24" s="265">
        <v>3279.8469985798556</v>
      </c>
      <c r="S24" s="265">
        <v>3567.333720499264</v>
      </c>
      <c r="T24" s="265">
        <v>3761.65768790538</v>
      </c>
      <c r="U24" s="265">
        <v>5023.134838500695</v>
      </c>
      <c r="V24" s="265">
        <v>5369.8520915455538</v>
      </c>
      <c r="W24" s="265">
        <v>5964.6515830258304</v>
      </c>
      <c r="X24" s="265">
        <v>5958.0691332648166</v>
      </c>
      <c r="Y24" s="265">
        <v>6035.9176957307427</v>
      </c>
      <c r="Z24" s="167" t="s">
        <v>188</v>
      </c>
      <c r="AB24" s="83">
        <f>AVEDEV(E24:L24)</f>
        <v>137.75103296963283</v>
      </c>
      <c r="AC24" s="83">
        <f t="shared" ref="AC24:AC46" si="0">AVEDEV(D24:M24)</f>
        <v>141.4010334030354</v>
      </c>
      <c r="AD24" s="83">
        <f t="shared" ref="AD24:AD46" si="1">AVEDEV(E24:N24)</f>
        <v>135.30678677823795</v>
      </c>
      <c r="AE24" s="83">
        <f t="shared" ref="AE24:AE46" si="2">AVEDEV(F24:O24)</f>
        <v>137.40110567147718</v>
      </c>
      <c r="AF24" s="203">
        <f t="shared" ref="AF24:AF46" si="3">AVEDEV(G24:P24)</f>
        <v>119.17648663602236</v>
      </c>
      <c r="AG24" s="203">
        <f t="shared" ref="AG24:AG46" si="4">AVEDEV(H24:Q24)</f>
        <v>94.309231637242561</v>
      </c>
      <c r="AH24" s="83">
        <f t="shared" ref="AH24:AH46" si="5">AVEDEV(I24:R24)</f>
        <v>128.79670850379347</v>
      </c>
      <c r="AI24" s="83">
        <f t="shared" ref="AI24:AI46" si="6">AVEDEV(J24:S24)</f>
        <v>238.91767459538255</v>
      </c>
      <c r="AJ24" s="83">
        <f t="shared" ref="AJ24:AO46" si="7">AVEDEV(K24:T24)</f>
        <v>343.61999834009822</v>
      </c>
      <c r="AK24" s="83">
        <f t="shared" si="7"/>
        <v>566.59112542707464</v>
      </c>
      <c r="AL24" s="83">
        <f t="shared" si="7"/>
        <v>771.56486799715299</v>
      </c>
      <c r="AM24" s="83">
        <f t="shared" si="7"/>
        <v>996.45813607929392</v>
      </c>
      <c r="AN24" s="83">
        <f t="shared" si="7"/>
        <v>1162.5645002255758</v>
      </c>
      <c r="AO24" s="83">
        <f t="shared" si="7"/>
        <v>1209.916030177965</v>
      </c>
      <c r="AP24" s="86"/>
    </row>
    <row r="25" spans="1:42" ht="14.1" customHeight="1">
      <c r="A25" s="75" t="s">
        <v>29</v>
      </c>
      <c r="B25" s="28"/>
      <c r="C25" s="28"/>
      <c r="D25" s="266">
        <v>7255.9163992602971</v>
      </c>
      <c r="E25" s="266">
        <v>6989.7559644742532</v>
      </c>
      <c r="F25" s="266">
        <v>7082.0083958331616</v>
      </c>
      <c r="G25" s="266">
        <v>5969.9554823227363</v>
      </c>
      <c r="H25" s="266">
        <v>5252.1001808017836</v>
      </c>
      <c r="I25" s="266">
        <v>5230.3342790511524</v>
      </c>
      <c r="J25" s="266">
        <v>4955.2125992597303</v>
      </c>
      <c r="K25" s="266">
        <v>4855.2741915802317</v>
      </c>
      <c r="L25" s="267">
        <v>4374.7514623459083</v>
      </c>
      <c r="M25" s="268">
        <v>3771.4367161383175</v>
      </c>
      <c r="N25" s="268">
        <v>2546.4644655118932</v>
      </c>
      <c r="O25" s="268">
        <v>2493.9337437164286</v>
      </c>
      <c r="P25" s="269">
        <v>2286.6106808021855</v>
      </c>
      <c r="Q25" s="270">
        <v>3282.0272814675232</v>
      </c>
      <c r="R25" s="270">
        <v>298.10111133070757</v>
      </c>
      <c r="S25" s="270">
        <v>565.74571287983849</v>
      </c>
      <c r="T25" s="270">
        <v>883.78379063962007</v>
      </c>
      <c r="U25" s="270">
        <v>1061.064003047434</v>
      </c>
      <c r="V25" s="270">
        <v>1572.8186567452533</v>
      </c>
      <c r="W25" s="270">
        <v>1724.1472845230478</v>
      </c>
      <c r="X25" s="270">
        <v>2023.3952168441404</v>
      </c>
      <c r="Y25" s="270">
        <v>2157.554050228242</v>
      </c>
      <c r="Z25" s="168" t="s">
        <v>168</v>
      </c>
      <c r="AB25" s="86">
        <f t="shared" ref="AB25:AB46" si="8">AVEDEV(E25:L25)</f>
        <v>818.92440856357302</v>
      </c>
      <c r="AC25" s="86">
        <f t="shared" si="0"/>
        <v>1000.5875946926838</v>
      </c>
      <c r="AD25" s="86">
        <f t="shared" si="1"/>
        <v>1002.1014867647007</v>
      </c>
      <c r="AE25" s="86">
        <f t="shared" si="2"/>
        <v>1085.200443782398</v>
      </c>
      <c r="AF25" s="204">
        <f t="shared" si="3"/>
        <v>1119.1967828886645</v>
      </c>
      <c r="AG25" s="204">
        <f t="shared" si="4"/>
        <v>1028.7199825402458</v>
      </c>
      <c r="AH25" s="86">
        <f t="shared" si="5"/>
        <v>1227.9871965546604</v>
      </c>
      <c r="AI25" s="86">
        <f t="shared" si="6"/>
        <v>1304.7846536550655</v>
      </c>
      <c r="AJ25" s="86">
        <f t="shared" si="7"/>
        <v>1230.1779077675096</v>
      </c>
      <c r="AK25" s="86">
        <f t="shared" si="7"/>
        <v>1163.3745938508687</v>
      </c>
      <c r="AL25" s="86">
        <f t="shared" si="7"/>
        <v>999.89596129934966</v>
      </c>
      <c r="AM25" s="86">
        <f t="shared" si="7"/>
        <v>795.16701813782242</v>
      </c>
      <c r="AN25" s="86">
        <f t="shared" si="7"/>
        <v>742.86009327104716</v>
      </c>
      <c r="AO25" s="86">
        <f t="shared" si="7"/>
        <v>709.22212392222855</v>
      </c>
      <c r="AP25" s="86"/>
    </row>
    <row r="26" spans="1:42" ht="14.1" customHeight="1">
      <c r="A26" s="74" t="s">
        <v>54</v>
      </c>
      <c r="B26" s="30"/>
      <c r="C26" s="30"/>
      <c r="D26" s="261">
        <v>2791.6921259814726</v>
      </c>
      <c r="E26" s="261">
        <v>3594.7676855262607</v>
      </c>
      <c r="F26" s="261">
        <v>2773.1047646525421</v>
      </c>
      <c r="G26" s="261">
        <v>2602.5050943628967</v>
      </c>
      <c r="H26" s="261">
        <v>2162.3894346978564</v>
      </c>
      <c r="I26" s="261">
        <v>1875.7851727231946</v>
      </c>
      <c r="J26" s="261">
        <v>7293.6568476080474</v>
      </c>
      <c r="K26" s="261">
        <v>1501.748123487894</v>
      </c>
      <c r="L26" s="262">
        <v>1760.1764939054603</v>
      </c>
      <c r="M26" s="263">
        <v>2190.7027035525243</v>
      </c>
      <c r="N26" s="263">
        <v>2385.150982860463</v>
      </c>
      <c r="O26" s="263">
        <v>2174.2006074382534</v>
      </c>
      <c r="P26" s="264">
        <v>2462.0848183138164</v>
      </c>
      <c r="Q26" s="265">
        <v>3191.536064993385</v>
      </c>
      <c r="R26" s="265">
        <v>3901.122075955911</v>
      </c>
      <c r="S26" s="265">
        <v>1835.0421808432495</v>
      </c>
      <c r="T26" s="265">
        <v>1783.8394033674963</v>
      </c>
      <c r="U26" s="265">
        <v>1757.9478431443631</v>
      </c>
      <c r="V26" s="265">
        <v>1769.8234991547076</v>
      </c>
      <c r="W26" s="265">
        <v>2136.3875698293677</v>
      </c>
      <c r="X26" s="265">
        <v>2305.6539742473701</v>
      </c>
      <c r="Y26" s="265">
        <v>1616.6817526784093</v>
      </c>
      <c r="Z26" s="167" t="s">
        <v>169</v>
      </c>
      <c r="AB26" s="83">
        <f t="shared" si="8"/>
        <v>1249.3477822233176</v>
      </c>
      <c r="AC26" s="83">
        <f t="shared" si="0"/>
        <v>1035.8237687669355</v>
      </c>
      <c r="AD26" s="83">
        <f t="shared" si="1"/>
        <v>1052.0854144917762</v>
      </c>
      <c r="AE26" s="83">
        <f t="shared" si="2"/>
        <v>944.57551344055207</v>
      </c>
      <c r="AF26" s="203">
        <f t="shared" si="3"/>
        <v>930.56336394260109</v>
      </c>
      <c r="AG26" s="203">
        <f t="shared" si="4"/>
        <v>1017.1413325370507</v>
      </c>
      <c r="AH26" s="83">
        <f t="shared" si="5"/>
        <v>1153.0931642611317</v>
      </c>
      <c r="AI26" s="83">
        <f t="shared" si="6"/>
        <v>1155.5377437739287</v>
      </c>
      <c r="AJ26" s="83">
        <f t="shared" si="7"/>
        <v>533.13051204723877</v>
      </c>
      <c r="AK26" s="83">
        <f t="shared" si="7"/>
        <v>512.63453447472125</v>
      </c>
      <c r="AL26" s="83">
        <f t="shared" si="7"/>
        <v>511.86277405478148</v>
      </c>
      <c r="AM26" s="83">
        <f t="shared" si="7"/>
        <v>516.20798475263405</v>
      </c>
      <c r="AN26" s="83">
        <f t="shared" si="7"/>
        <v>511.89030961534718</v>
      </c>
      <c r="AO26" s="83">
        <f t="shared" si="7"/>
        <v>551.26985209985037</v>
      </c>
      <c r="AP26" s="86"/>
    </row>
    <row r="27" spans="1:42" ht="14.1" customHeight="1">
      <c r="A27" s="75" t="s">
        <v>30</v>
      </c>
      <c r="B27" s="28"/>
      <c r="C27" s="28"/>
      <c r="D27" s="266">
        <v>3913.2147126290693</v>
      </c>
      <c r="E27" s="266">
        <v>3541.1315060240959</v>
      </c>
      <c r="F27" s="266">
        <v>3401.2700778850026</v>
      </c>
      <c r="G27" s="266">
        <v>3351.0213214527962</v>
      </c>
      <c r="H27" s="266">
        <v>3254.7176537381602</v>
      </c>
      <c r="I27" s="266">
        <v>2931.8779797170246</v>
      </c>
      <c r="J27" s="266">
        <v>2501.478164734106</v>
      </c>
      <c r="K27" s="266">
        <v>2265.9639151014949</v>
      </c>
      <c r="L27" s="267">
        <v>2634.1708314108519</v>
      </c>
      <c r="M27" s="268">
        <v>2808.3764367816093</v>
      </c>
      <c r="N27" s="268">
        <v>3043.9743264477402</v>
      </c>
      <c r="O27" s="268">
        <v>2996.3353184498487</v>
      </c>
      <c r="P27" s="269">
        <v>3013.2566640465793</v>
      </c>
      <c r="Q27" s="270">
        <v>2959.3287405563437</v>
      </c>
      <c r="R27" s="270">
        <v>-8179.810047616299</v>
      </c>
      <c r="S27" s="270">
        <v>-8636.5272259174308</v>
      </c>
      <c r="T27" s="270">
        <v>-9136.0045379302464</v>
      </c>
      <c r="U27" s="270">
        <v>-9635.5712292950429</v>
      </c>
      <c r="V27" s="270">
        <v>-9808.2719137299136</v>
      </c>
      <c r="W27" s="270">
        <v>-9489.1465153016288</v>
      </c>
      <c r="X27" s="270">
        <v>-9000.3523094389438</v>
      </c>
      <c r="Y27" s="270">
        <v>-8606.3338117967942</v>
      </c>
      <c r="Z27" s="168" t="s">
        <v>170</v>
      </c>
      <c r="AB27" s="86">
        <f t="shared" si="8"/>
        <v>401.83120851707218</v>
      </c>
      <c r="AC27" s="86">
        <f t="shared" si="0"/>
        <v>431.94879439840372</v>
      </c>
      <c r="AD27" s="86">
        <f t="shared" si="1"/>
        <v>345.02475578027082</v>
      </c>
      <c r="AE27" s="86">
        <f t="shared" si="2"/>
        <v>293.13701245187838</v>
      </c>
      <c r="AF27" s="204">
        <f t="shared" si="3"/>
        <v>262.09593934480449</v>
      </c>
      <c r="AG27" s="204">
        <f t="shared" si="4"/>
        <v>230.76053287308838</v>
      </c>
      <c r="AH27" s="86">
        <f t="shared" si="5"/>
        <v>1975.4610561158456</v>
      </c>
      <c r="AI27" s="86">
        <f t="shared" si="6"/>
        <v>3579.5293396665393</v>
      </c>
      <c r="AJ27" s="86">
        <f t="shared" si="7"/>
        <v>4816.6122275726248</v>
      </c>
      <c r="AK27" s="86">
        <f t="shared" si="7"/>
        <v>5666.9849503065197</v>
      </c>
      <c r="AL27" s="86">
        <f t="shared" si="7"/>
        <v>6021.7456440771057</v>
      </c>
      <c r="AM27" s="86">
        <f t="shared" si="7"/>
        <v>5832.3739235233061</v>
      </c>
      <c r="AN27" s="86">
        <f t="shared" si="7"/>
        <v>5088.7899279811581</v>
      </c>
      <c r="AO27" s="86">
        <f t="shared" si="7"/>
        <v>3855.2943683775206</v>
      </c>
      <c r="AP27" s="86"/>
    </row>
    <row r="28" spans="1:42" ht="14.1" customHeight="1">
      <c r="A28" s="74" t="s">
        <v>31</v>
      </c>
      <c r="B28" s="30"/>
      <c r="C28" s="30"/>
      <c r="D28" s="261">
        <v>7164.2192789804449</v>
      </c>
      <c r="E28" s="261">
        <v>7259.3358199807381</v>
      </c>
      <c r="F28" s="261">
        <v>7849.1934670890523</v>
      </c>
      <c r="G28" s="261">
        <v>8251.3914043155291</v>
      </c>
      <c r="H28" s="261">
        <v>8271.5368038311462</v>
      </c>
      <c r="I28" s="261">
        <v>8371.4258526241374</v>
      </c>
      <c r="J28" s="261">
        <v>8620.7299366420266</v>
      </c>
      <c r="K28" s="261">
        <v>8037.217391304348</v>
      </c>
      <c r="L28" s="262">
        <v>7842.5481615743138</v>
      </c>
      <c r="M28" s="263">
        <v>8132.2148810035224</v>
      </c>
      <c r="N28" s="263">
        <v>8490.927201096265</v>
      </c>
      <c r="O28" s="263">
        <v>8694.1702091625029</v>
      </c>
      <c r="P28" s="264">
        <v>8349.5161660922367</v>
      </c>
      <c r="Q28" s="265">
        <v>8006.5991990388466</v>
      </c>
      <c r="R28" s="265">
        <v>7850.4436591757321</v>
      </c>
      <c r="S28" s="265">
        <v>7891.28315554848</v>
      </c>
      <c r="T28" s="265">
        <v>7641.2505346534654</v>
      </c>
      <c r="U28" s="265">
        <v>7595.3228985964361</v>
      </c>
      <c r="V28" s="265">
        <v>7944.447954798663</v>
      </c>
      <c r="W28" s="265">
        <v>7200.9636883816765</v>
      </c>
      <c r="X28" s="265">
        <v>7647.2388011859921</v>
      </c>
      <c r="Y28" s="265">
        <v>8188.4825102880659</v>
      </c>
      <c r="Z28" s="167" t="s">
        <v>171</v>
      </c>
      <c r="AB28" s="83">
        <f t="shared" si="8"/>
        <v>315.84864468304841</v>
      </c>
      <c r="AC28" s="83">
        <f t="shared" si="0"/>
        <v>360.92569426271064</v>
      </c>
      <c r="AD28" s="83">
        <f t="shared" si="1"/>
        <v>292.46270556719617</v>
      </c>
      <c r="AE28" s="83">
        <f t="shared" si="2"/>
        <v>233.62246980693126</v>
      </c>
      <c r="AF28" s="203">
        <f t="shared" si="3"/>
        <v>199.18607235883093</v>
      </c>
      <c r="AG28" s="203">
        <f t="shared" si="4"/>
        <v>223.66529288649917</v>
      </c>
      <c r="AH28" s="83">
        <f t="shared" si="5"/>
        <v>265.77460735204056</v>
      </c>
      <c r="AI28" s="83">
        <f t="shared" si="6"/>
        <v>277.81670574754435</v>
      </c>
      <c r="AJ28" s="83">
        <f t="shared" si="7"/>
        <v>258.4720467789283</v>
      </c>
      <c r="AK28" s="83">
        <f t="shared" si="7"/>
        <v>293.82360619556118</v>
      </c>
      <c r="AL28" s="83">
        <f t="shared" si="7"/>
        <v>285.67162273761357</v>
      </c>
      <c r="AM28" s="83">
        <f t="shared" si="7"/>
        <v>335.04858175442587</v>
      </c>
      <c r="AN28" s="83">
        <f t="shared" si="7"/>
        <v>295.07971026474269</v>
      </c>
      <c r="AO28" s="83">
        <f t="shared" si="7"/>
        <v>248.28870085725347</v>
      </c>
      <c r="AP28" s="86"/>
    </row>
    <row r="29" spans="1:42" ht="14.1" customHeight="1">
      <c r="A29" s="75" t="s">
        <v>48</v>
      </c>
      <c r="B29" s="28"/>
      <c r="C29" s="28"/>
      <c r="D29" s="266">
        <v>3845.8182735049122</v>
      </c>
      <c r="E29" s="266">
        <v>3985.0095635215462</v>
      </c>
      <c r="F29" s="266">
        <v>3957.5629175491408</v>
      </c>
      <c r="G29" s="266">
        <v>3803.881293199554</v>
      </c>
      <c r="H29" s="266">
        <v>3942.6925295473125</v>
      </c>
      <c r="I29" s="266">
        <v>3896.2922313927234</v>
      </c>
      <c r="J29" s="266">
        <v>3649.2084175702994</v>
      </c>
      <c r="K29" s="266">
        <v>3160.5438725116942</v>
      </c>
      <c r="L29" s="267">
        <v>3166.0985098743263</v>
      </c>
      <c r="M29" s="268">
        <v>3640.4015732581784</v>
      </c>
      <c r="N29" s="268">
        <v>3919.12562761139</v>
      </c>
      <c r="O29" s="268">
        <v>4822.750148078464</v>
      </c>
      <c r="P29" s="269">
        <v>4801.1374279195188</v>
      </c>
      <c r="Q29" s="270">
        <v>4896.6603140789293</v>
      </c>
      <c r="R29" s="270">
        <v>4739.8809050230457</v>
      </c>
      <c r="S29" s="270">
        <v>5075.0777431520437</v>
      </c>
      <c r="T29" s="270">
        <v>5379.3132800990807</v>
      </c>
      <c r="U29" s="270">
        <v>6115.7631937663682</v>
      </c>
      <c r="V29" s="270">
        <v>4933.3048043037079</v>
      </c>
      <c r="W29" s="270">
        <v>4909.1840342794549</v>
      </c>
      <c r="X29" s="270">
        <v>4671.5689820742637</v>
      </c>
      <c r="Y29" s="270">
        <v>3977.7511519336144</v>
      </c>
      <c r="Z29" s="168" t="s">
        <v>172</v>
      </c>
      <c r="AB29" s="86">
        <f t="shared" si="8"/>
        <v>277.40817518278851</v>
      </c>
      <c r="AC29" s="86">
        <f t="shared" si="0"/>
        <v>240.55025991147537</v>
      </c>
      <c r="AD29" s="86">
        <f t="shared" si="1"/>
        <v>246.41484823999349</v>
      </c>
      <c r="AE29" s="86">
        <f t="shared" si="2"/>
        <v>313.43409500454698</v>
      </c>
      <c r="AF29" s="204">
        <f t="shared" si="3"/>
        <v>396.18642981353565</v>
      </c>
      <c r="AG29" s="204">
        <f t="shared" si="4"/>
        <v>510.41493890481235</v>
      </c>
      <c r="AH29" s="86">
        <f t="shared" si="5"/>
        <v>596.71783683450599</v>
      </c>
      <c r="AI29" s="86">
        <f t="shared" si="6"/>
        <v>680.01285374261136</v>
      </c>
      <c r="AJ29" s="86">
        <f t="shared" si="7"/>
        <v>710.84523547741583</v>
      </c>
      <c r="AK29" s="86">
        <f t="shared" si="7"/>
        <v>648.24738122290159</v>
      </c>
      <c r="AL29" s="86">
        <f t="shared" si="7"/>
        <v>447.68236535095332</v>
      </c>
      <c r="AM29" s="86">
        <f t="shared" si="7"/>
        <v>338.49899470477783</v>
      </c>
      <c r="AN29" s="86">
        <f t="shared" si="7"/>
        <v>293.35239343700584</v>
      </c>
      <c r="AO29" s="86">
        <f t="shared" si="7"/>
        <v>344.05233320569647</v>
      </c>
      <c r="AP29" s="86"/>
    </row>
    <row r="30" spans="1:42" ht="14.1" customHeight="1">
      <c r="A30" s="74" t="s">
        <v>49</v>
      </c>
      <c r="B30" s="30"/>
      <c r="C30" s="30"/>
      <c r="D30" s="261">
        <v>-765.89656866804705</v>
      </c>
      <c r="E30" s="261">
        <v>-1066.1211024195013</v>
      </c>
      <c r="F30" s="261">
        <v>-586.74998635619443</v>
      </c>
      <c r="G30" s="261">
        <v>-682.61291141535924</v>
      </c>
      <c r="H30" s="261">
        <v>-913.13429141354629</v>
      </c>
      <c r="I30" s="261">
        <v>-1049.009356041882</v>
      </c>
      <c r="J30" s="261">
        <v>-1192.4195634743876</v>
      </c>
      <c r="K30" s="261">
        <v>-1272.5008162364879</v>
      </c>
      <c r="L30" s="262">
        <v>-1676.8556975273648</v>
      </c>
      <c r="M30" s="263">
        <v>-2125.9859644604685</v>
      </c>
      <c r="N30" s="263">
        <v>-2226.5352243467983</v>
      </c>
      <c r="O30" s="263">
        <v>-2156.3901687466309</v>
      </c>
      <c r="P30" s="264">
        <v>-2040.0549665969911</v>
      </c>
      <c r="Q30" s="265">
        <v>-1637.7320974041827</v>
      </c>
      <c r="R30" s="265">
        <v>-1416.3409938063062</v>
      </c>
      <c r="S30" s="265">
        <v>-1134.6918607142857</v>
      </c>
      <c r="T30" s="265">
        <v>-1354.9975705526294</v>
      </c>
      <c r="U30" s="265">
        <v>-1734.5549006286362</v>
      </c>
      <c r="V30" s="265">
        <v>-2300.8932322252822</v>
      </c>
      <c r="W30" s="265">
        <v>-2273.9777365827367</v>
      </c>
      <c r="X30" s="265">
        <v>-2031.3636440645337</v>
      </c>
      <c r="Y30" s="265">
        <v>-1457.4612712221669</v>
      </c>
      <c r="Z30" s="167" t="s">
        <v>173</v>
      </c>
      <c r="AB30" s="83">
        <f t="shared" si="8"/>
        <v>247.04882930384494</v>
      </c>
      <c r="AC30" s="83">
        <f t="shared" si="0"/>
        <v>347.04950769868259</v>
      </c>
      <c r="AD30" s="83">
        <f t="shared" si="1"/>
        <v>438.35988244540675</v>
      </c>
      <c r="AE30" s="83">
        <f t="shared" si="2"/>
        <v>526.57789261472294</v>
      </c>
      <c r="AF30" s="203">
        <f t="shared" si="3"/>
        <v>511.61450830965913</v>
      </c>
      <c r="AG30" s="203">
        <f t="shared" si="4"/>
        <v>417.83664626663841</v>
      </c>
      <c r="AH30" s="83">
        <f t="shared" si="5"/>
        <v>366.28727693885776</v>
      </c>
      <c r="AI30" s="83">
        <f t="shared" si="6"/>
        <v>359.43267656506549</v>
      </c>
      <c r="AJ30" s="83">
        <f t="shared" si="7"/>
        <v>346.42643599880614</v>
      </c>
      <c r="AK30" s="83">
        <f t="shared" si="7"/>
        <v>309.46210924743428</v>
      </c>
      <c r="AL30" s="83">
        <f t="shared" si="7"/>
        <v>357.15421332701305</v>
      </c>
      <c r="AM30" s="83">
        <f t="shared" si="7"/>
        <v>371.95339053923988</v>
      </c>
      <c r="AN30" s="83">
        <f t="shared" si="7"/>
        <v>352.43623251101337</v>
      </c>
      <c r="AO30" s="83">
        <f t="shared" si="7"/>
        <v>338.69245399008861</v>
      </c>
      <c r="AP30" s="86"/>
    </row>
    <row r="31" spans="1:42" ht="14.1" customHeight="1">
      <c r="A31" s="75" t="s">
        <v>32</v>
      </c>
      <c r="B31" s="28"/>
      <c r="C31" s="28"/>
      <c r="D31" s="266">
        <v>4070.4643565303213</v>
      </c>
      <c r="E31" s="266">
        <v>4182.3639691543513</v>
      </c>
      <c r="F31" s="266">
        <v>3969.1582511187571</v>
      </c>
      <c r="G31" s="266">
        <v>3930.8018355159447</v>
      </c>
      <c r="H31" s="266">
        <v>4499.2149115365974</v>
      </c>
      <c r="I31" s="266">
        <v>3140.4721057513912</v>
      </c>
      <c r="J31" s="266">
        <v>2903.9531859557869</v>
      </c>
      <c r="K31" s="266">
        <v>2407.8976059147985</v>
      </c>
      <c r="L31" s="267">
        <v>2501.3765149318642</v>
      </c>
      <c r="M31" s="268">
        <v>2553.7710978021032</v>
      </c>
      <c r="N31" s="268">
        <v>2357.3818991031399</v>
      </c>
      <c r="O31" s="268">
        <v>2314.3090655965934</v>
      </c>
      <c r="P31" s="269">
        <v>1876.6685607576364</v>
      </c>
      <c r="Q31" s="270">
        <v>3186.9545883827841</v>
      </c>
      <c r="R31" s="270">
        <v>3334.0594637428871</v>
      </c>
      <c r="S31" s="270">
        <v>3880.4049808133095</v>
      </c>
      <c r="T31" s="270">
        <v>3952.9633849069332</v>
      </c>
      <c r="U31" s="270">
        <v>3985.4731041313707</v>
      </c>
      <c r="V31" s="270">
        <v>4325.4223431159526</v>
      </c>
      <c r="W31" s="270">
        <v>4674.5476298009935</v>
      </c>
      <c r="X31" s="270">
        <v>1546.4459256209334</v>
      </c>
      <c r="Y31" s="270">
        <v>1323.4660343133341</v>
      </c>
      <c r="Z31" s="168" t="s">
        <v>189</v>
      </c>
      <c r="AB31" s="86">
        <f t="shared" si="8"/>
        <v>703.47994434647626</v>
      </c>
      <c r="AC31" s="86">
        <f t="shared" si="0"/>
        <v>714.45328135000295</v>
      </c>
      <c r="AD31" s="86">
        <f t="shared" si="1"/>
        <v>720.59648332235122</v>
      </c>
      <c r="AE31" s="86">
        <f t="shared" si="2"/>
        <v>661.66250292637994</v>
      </c>
      <c r="AF31" s="204">
        <f t="shared" si="3"/>
        <v>616.02066512267561</v>
      </c>
      <c r="AG31" s="204">
        <f t="shared" si="4"/>
        <v>526.75899546669621</v>
      </c>
      <c r="AH31" s="86">
        <f t="shared" si="5"/>
        <v>386.94034173145104</v>
      </c>
      <c r="AI31" s="86">
        <f t="shared" si="6"/>
        <v>475.73228673888133</v>
      </c>
      <c r="AJ31" s="86">
        <f t="shared" si="7"/>
        <v>601.61351061301878</v>
      </c>
      <c r="AK31" s="86">
        <f t="shared" si="7"/>
        <v>673.63483837859474</v>
      </c>
      <c r="AL31" s="86">
        <f t="shared" si="7"/>
        <v>720.9665544163222</v>
      </c>
      <c r="AM31" s="86">
        <f t="shared" si="7"/>
        <v>774.94378651855186</v>
      </c>
      <c r="AN31" s="86">
        <f t="shared" si="7"/>
        <v>861.30429567796216</v>
      </c>
      <c r="AO31" s="86">
        <f t="shared" si="7"/>
        <v>980.20545943195316</v>
      </c>
      <c r="AP31" s="86"/>
    </row>
    <row r="32" spans="1:42" ht="14.1" customHeight="1">
      <c r="A32" s="74" t="s">
        <v>33</v>
      </c>
      <c r="B32" s="30"/>
      <c r="C32" s="30"/>
      <c r="D32" s="261">
        <v>3186.8135971587458</v>
      </c>
      <c r="E32" s="261">
        <v>2665.4149662165973</v>
      </c>
      <c r="F32" s="261">
        <v>3198.4638515406164</v>
      </c>
      <c r="G32" s="261">
        <v>3289.3622147271249</v>
      </c>
      <c r="H32" s="261">
        <v>3392.5137272971424</v>
      </c>
      <c r="I32" s="261">
        <v>3077.7127471543045</v>
      </c>
      <c r="J32" s="261">
        <v>2445.6066143989865</v>
      </c>
      <c r="K32" s="261">
        <v>1523.4333970221576</v>
      </c>
      <c r="L32" s="262">
        <v>770.10289957947498</v>
      </c>
      <c r="M32" s="263">
        <v>559.12986611191127</v>
      </c>
      <c r="N32" s="263">
        <v>526.62709181125615</v>
      </c>
      <c r="O32" s="263">
        <v>782.98759327736445</v>
      </c>
      <c r="P32" s="264">
        <v>1021.1735305940268</v>
      </c>
      <c r="Q32" s="265">
        <v>1066.7197903014417</v>
      </c>
      <c r="R32" s="265">
        <v>991.71567914697687</v>
      </c>
      <c r="S32" s="265">
        <v>975.771815116168</v>
      </c>
      <c r="T32" s="265">
        <v>1044.9210972934161</v>
      </c>
      <c r="U32" s="265">
        <v>-7808.5700978108989</v>
      </c>
      <c r="V32" s="265">
        <v>-7393.7269246044389</v>
      </c>
      <c r="W32" s="265">
        <v>-6925.8545247625771</v>
      </c>
      <c r="X32" s="265">
        <v>-7268.3074321168533</v>
      </c>
      <c r="Y32" s="265">
        <v>-8703.9737048665629</v>
      </c>
      <c r="Z32" s="167" t="s">
        <v>175</v>
      </c>
      <c r="AB32" s="83">
        <f t="shared" si="8"/>
        <v>724.20899893138312</v>
      </c>
      <c r="AC32" s="83">
        <f t="shared" si="0"/>
        <v>875.98000032971481</v>
      </c>
      <c r="AD32" s="83">
        <f t="shared" si="1"/>
        <v>1040.0107391638057</v>
      </c>
      <c r="AE32" s="83">
        <f t="shared" si="2"/>
        <v>1124.1378307316011</v>
      </c>
      <c r="AF32" s="203">
        <f t="shared" si="3"/>
        <v>1049.9470861576119</v>
      </c>
      <c r="AG32" s="203">
        <f t="shared" si="4"/>
        <v>874.57271657067281</v>
      </c>
      <c r="AH32" s="83">
        <f t="shared" si="5"/>
        <v>643.43799915121576</v>
      </c>
      <c r="AI32" s="83">
        <f t="shared" si="6"/>
        <v>367.35586370293129</v>
      </c>
      <c r="AJ32" s="83">
        <f t="shared" si="7"/>
        <v>213.2371306643341</v>
      </c>
      <c r="AK32" s="83">
        <f t="shared" si="7"/>
        <v>1560.3256048706025</v>
      </c>
      <c r="AL32" s="83">
        <f t="shared" si="7"/>
        <v>2711.1293821325567</v>
      </c>
      <c r="AM32" s="83">
        <f t="shared" si="7"/>
        <v>3482.5362124573467</v>
      </c>
      <c r="AN32" s="83">
        <f t="shared" si="7"/>
        <v>3998.2382379737237</v>
      </c>
      <c r="AO32" s="83">
        <f t="shared" si="7"/>
        <v>4320.0734596613356</v>
      </c>
      <c r="AP32" s="86"/>
    </row>
    <row r="33" spans="1:42" ht="14.1" customHeight="1">
      <c r="A33" s="75" t="s">
        <v>50</v>
      </c>
      <c r="B33" s="28"/>
      <c r="C33" s="28"/>
      <c r="D33" s="266">
        <v>1636.0703222439317</v>
      </c>
      <c r="E33" s="266">
        <v>1805.901885230378</v>
      </c>
      <c r="F33" s="266">
        <v>1719.9917442236235</v>
      </c>
      <c r="G33" s="266">
        <v>1740.7436015863161</v>
      </c>
      <c r="H33" s="266">
        <v>1757.5882297986586</v>
      </c>
      <c r="I33" s="266">
        <v>1618.302177241711</v>
      </c>
      <c r="J33" s="266">
        <v>1234.7385294274732</v>
      </c>
      <c r="K33" s="266">
        <v>1032.6659993679878</v>
      </c>
      <c r="L33" s="267">
        <v>1189.8543106557584</v>
      </c>
      <c r="M33" s="268">
        <v>1217.3390822450601</v>
      </c>
      <c r="N33" s="268">
        <v>1041.1740849085684</v>
      </c>
      <c r="O33" s="268">
        <v>1035.581404190476</v>
      </c>
      <c r="P33" s="269">
        <v>1014.8679233050212</v>
      </c>
      <c r="Q33" s="270">
        <v>1260.7818265913288</v>
      </c>
      <c r="R33" s="270">
        <v>1445.4413241657132</v>
      </c>
      <c r="S33" s="270">
        <v>1337.133790121648</v>
      </c>
      <c r="T33" s="270">
        <v>1984.5555207555351</v>
      </c>
      <c r="U33" s="270">
        <v>2071.7468887612481</v>
      </c>
      <c r="V33" s="270">
        <v>2435.7948339834461</v>
      </c>
      <c r="W33" s="270">
        <v>2822.7027460602058</v>
      </c>
      <c r="X33" s="270">
        <v>3325.1513621167937</v>
      </c>
      <c r="Y33" s="270">
        <v>3135.8867348911785</v>
      </c>
      <c r="Z33" s="168" t="s">
        <v>176</v>
      </c>
      <c r="AB33" s="86">
        <f t="shared" si="8"/>
        <v>270.04027240581138</v>
      </c>
      <c r="AC33" s="86">
        <f t="shared" si="0"/>
        <v>261.33608622241599</v>
      </c>
      <c r="AD33" s="86">
        <f t="shared" si="1"/>
        <v>292.67556314758394</v>
      </c>
      <c r="AE33" s="86">
        <f t="shared" si="2"/>
        <v>280.28681747841119</v>
      </c>
      <c r="AF33" s="204">
        <f t="shared" si="3"/>
        <v>250.35548116171535</v>
      </c>
      <c r="AG33" s="204">
        <f t="shared" si="4"/>
        <v>183.16083266241702</v>
      </c>
      <c r="AH33" s="86">
        <f t="shared" si="5"/>
        <v>146.24592172434748</v>
      </c>
      <c r="AI33" s="86">
        <f t="shared" si="6"/>
        <v>119.90837964391213</v>
      </c>
      <c r="AJ33" s="86">
        <f t="shared" si="7"/>
        <v>200.83087102227725</v>
      </c>
      <c r="AK33" s="86">
        <f t="shared" si="7"/>
        <v>284.44017739447793</v>
      </c>
      <c r="AL33" s="86">
        <f t="shared" si="7"/>
        <v>407.75444795836313</v>
      </c>
      <c r="AM33" s="86">
        <f t="shared" si="7"/>
        <v>546.97757048463177</v>
      </c>
      <c r="AN33" s="86">
        <f t="shared" si="7"/>
        <v>654.61450833030415</v>
      </c>
      <c r="AO33" s="86">
        <f t="shared" si="7"/>
        <v>677.18209935015534</v>
      </c>
      <c r="AP33" s="86"/>
    </row>
    <row r="34" spans="1:42" ht="14.1" customHeight="1">
      <c r="A34" s="74" t="s">
        <v>57</v>
      </c>
      <c r="B34" s="30"/>
      <c r="C34" s="30"/>
      <c r="D34" s="261">
        <v>7558.2239976674182</v>
      </c>
      <c r="E34" s="261">
        <v>7554.6802064313397</v>
      </c>
      <c r="F34" s="261">
        <v>7151.1870560164853</v>
      </c>
      <c r="G34" s="261">
        <v>7892.7122351442204</v>
      </c>
      <c r="H34" s="261">
        <v>8212.4537477247413</v>
      </c>
      <c r="I34" s="261">
        <v>6524.4319655163026</v>
      </c>
      <c r="J34" s="261">
        <v>4067.6153410913835</v>
      </c>
      <c r="K34" s="261">
        <v>3419.348657626208</v>
      </c>
      <c r="L34" s="262">
        <v>3754.4518977360799</v>
      </c>
      <c r="M34" s="263">
        <v>4237.4783617747444</v>
      </c>
      <c r="N34" s="263">
        <v>4215.5266400655346</v>
      </c>
      <c r="O34" s="263">
        <v>4214.5487234431757</v>
      </c>
      <c r="P34" s="264">
        <v>4303.8478697123955</v>
      </c>
      <c r="Q34" s="265">
        <v>5220.3914902503402</v>
      </c>
      <c r="R34" s="265">
        <v>7400.7794255204471</v>
      </c>
      <c r="S34" s="265">
        <v>7524.6461059925568</v>
      </c>
      <c r="T34" s="265">
        <v>7122.5351992233027</v>
      </c>
      <c r="U34" s="265">
        <v>5417.1162934759695</v>
      </c>
      <c r="V34" s="265">
        <v>5511.369727956474</v>
      </c>
      <c r="W34" s="265">
        <v>5900.7382093999731</v>
      </c>
      <c r="X34" s="265">
        <v>8271.4387177533463</v>
      </c>
      <c r="Y34" s="265">
        <v>8759.5137021928986</v>
      </c>
      <c r="Z34" s="167" t="s">
        <v>177</v>
      </c>
      <c r="AB34" s="83">
        <f t="shared" si="8"/>
        <v>1743.7286296947159</v>
      </c>
      <c r="AC34" s="83">
        <f t="shared" si="0"/>
        <v>1734.0278256926308</v>
      </c>
      <c r="AD34" s="83">
        <f t="shared" si="1"/>
        <v>1764.1044312539138</v>
      </c>
      <c r="AE34" s="83">
        <f t="shared" si="2"/>
        <v>1660.9766307892401</v>
      </c>
      <c r="AF34" s="203">
        <f t="shared" si="3"/>
        <v>1475.3746632869656</v>
      </c>
      <c r="AG34" s="203">
        <f t="shared" si="4"/>
        <v>1101.2497590018224</v>
      </c>
      <c r="AH34" s="83">
        <f t="shared" si="5"/>
        <v>987.61535389322125</v>
      </c>
      <c r="AI34" s="83">
        <f t="shared" si="6"/>
        <v>1127.6453335598969</v>
      </c>
      <c r="AJ34" s="83">
        <f t="shared" si="7"/>
        <v>1340.5860944897465</v>
      </c>
      <c r="AK34" s="83">
        <f t="shared" si="7"/>
        <v>1220.1096442668916</v>
      </c>
      <c r="AL34" s="83">
        <f t="shared" si="7"/>
        <v>1099.4977559023646</v>
      </c>
      <c r="AM34" s="83">
        <f t="shared" si="7"/>
        <v>1043.2198132240424</v>
      </c>
      <c r="AN34" s="83">
        <f t="shared" si="7"/>
        <v>1192.8869486796921</v>
      </c>
      <c r="AO34" s="83">
        <f t="shared" si="7"/>
        <v>1272.54495598874</v>
      </c>
      <c r="AP34" s="86"/>
    </row>
    <row r="35" spans="1:42" ht="14.1" customHeight="1">
      <c r="A35" s="75" t="s">
        <v>34</v>
      </c>
      <c r="B35" s="28"/>
      <c r="C35" s="28"/>
      <c r="D35" s="266">
        <v>13176.480177319731</v>
      </c>
      <c r="E35" s="266">
        <v>14420.562327156185</v>
      </c>
      <c r="F35" s="266">
        <v>15533.184075129911</v>
      </c>
      <c r="G35" s="266">
        <v>15633.142560205812</v>
      </c>
      <c r="H35" s="266">
        <v>15699.024074010973</v>
      </c>
      <c r="I35" s="266">
        <v>15474.850660149597</v>
      </c>
      <c r="J35" s="266">
        <v>15528.132723611345</v>
      </c>
      <c r="K35" s="266">
        <v>15486.305804520623</v>
      </c>
      <c r="L35" s="267">
        <v>15719.973380466299</v>
      </c>
      <c r="M35" s="268">
        <v>15264.091282887786</v>
      </c>
      <c r="N35" s="268">
        <v>15356.813899121216</v>
      </c>
      <c r="O35" s="268">
        <v>16778.899767215404</v>
      </c>
      <c r="P35" s="269">
        <v>16214.583920685607</v>
      </c>
      <c r="Q35" s="270">
        <v>15984.878369119546</v>
      </c>
      <c r="R35" s="270">
        <v>15146.847768545074</v>
      </c>
      <c r="S35" s="270">
        <v>14792.588404324795</v>
      </c>
      <c r="T35" s="270">
        <v>14674.069760555776</v>
      </c>
      <c r="U35" s="270">
        <v>14728.665153941813</v>
      </c>
      <c r="V35" s="270">
        <v>14720.532270099275</v>
      </c>
      <c r="W35" s="270">
        <v>14414.2907171795</v>
      </c>
      <c r="X35" s="270">
        <v>14297.182267830096</v>
      </c>
      <c r="Y35" s="270">
        <v>14299.6344007835</v>
      </c>
      <c r="Z35" s="168" t="s">
        <v>190</v>
      </c>
      <c r="AB35" s="86">
        <f t="shared" si="8"/>
        <v>254.08365587503863</v>
      </c>
      <c r="AC35" s="86">
        <f t="shared" si="0"/>
        <v>558.02138172314676</v>
      </c>
      <c r="AD35" s="86">
        <f t="shared" si="1"/>
        <v>238.67134540254682</v>
      </c>
      <c r="AE35" s="86">
        <f t="shared" si="2"/>
        <v>251.11435069939708</v>
      </c>
      <c r="AF35" s="204">
        <f t="shared" si="3"/>
        <v>313.34232930098153</v>
      </c>
      <c r="AG35" s="204">
        <f t="shared" si="4"/>
        <v>345.21917849680722</v>
      </c>
      <c r="AH35" s="86">
        <f t="shared" si="5"/>
        <v>383.23688139157127</v>
      </c>
      <c r="AI35" s="86">
        <f t="shared" si="6"/>
        <v>437.81786185755539</v>
      </c>
      <c r="AJ35" s="86">
        <f t="shared" si="7"/>
        <v>506.14289890200087</v>
      </c>
      <c r="AK35" s="86">
        <f t="shared" si="7"/>
        <v>566.75415094830532</v>
      </c>
      <c r="AL35" s="86">
        <f t="shared" si="7"/>
        <v>575.95417561433351</v>
      </c>
      <c r="AM35" s="86">
        <f t="shared" si="7"/>
        <v>642.06158876531447</v>
      </c>
      <c r="AN35" s="86">
        <f t="shared" si="7"/>
        <v>690.52010743429798</v>
      </c>
      <c r="AO35" s="86">
        <f t="shared" si="7"/>
        <v>512.86562968614578</v>
      </c>
      <c r="AP35" s="86"/>
    </row>
    <row r="36" spans="1:42" ht="14.1" customHeight="1">
      <c r="A36" s="74" t="s">
        <v>167</v>
      </c>
      <c r="B36" s="30"/>
      <c r="C36" s="30"/>
      <c r="D36" s="261">
        <v>2.9738262131890534</v>
      </c>
      <c r="E36" s="261">
        <v>-285.95925589461996</v>
      </c>
      <c r="F36" s="261">
        <v>-75.140539069719935</v>
      </c>
      <c r="G36" s="261">
        <v>795.24381008902139</v>
      </c>
      <c r="H36" s="261">
        <v>3250.0628488714628</v>
      </c>
      <c r="I36" s="261">
        <v>3866.3138132303548</v>
      </c>
      <c r="J36" s="261">
        <v>4492.8938234887246</v>
      </c>
      <c r="K36" s="261">
        <v>5080.4289516321605</v>
      </c>
      <c r="L36" s="262">
        <v>4630.3164820196162</v>
      </c>
      <c r="M36" s="263">
        <v>4972.6550096528563</v>
      </c>
      <c r="N36" s="263">
        <v>5661.1446084475092</v>
      </c>
      <c r="O36" s="263">
        <v>7127.436911560012</v>
      </c>
      <c r="P36" s="264">
        <v>8550.3461925085994</v>
      </c>
      <c r="Q36" s="265">
        <v>9108.6352704655383</v>
      </c>
      <c r="R36" s="265">
        <v>9371.8435841341216</v>
      </c>
      <c r="S36" s="265">
        <v>9480.1639577989135</v>
      </c>
      <c r="T36" s="265">
        <v>9702.7732061297138</v>
      </c>
      <c r="U36" s="265">
        <v>9880.1020390915564</v>
      </c>
      <c r="V36" s="265">
        <v>9945.9423479996785</v>
      </c>
      <c r="W36" s="265">
        <v>10055.013614378558</v>
      </c>
      <c r="X36" s="265">
        <v>10357.769860921075</v>
      </c>
      <c r="Y36" s="265">
        <v>10491.50728803791</v>
      </c>
      <c r="Z36" s="167" t="s">
        <v>179</v>
      </c>
      <c r="AB36" s="83">
        <f t="shared" si="8"/>
        <v>1930.9164900657356</v>
      </c>
      <c r="AC36" s="83">
        <f t="shared" si="0"/>
        <v>2050.9595333510697</v>
      </c>
      <c r="AD36" s="83">
        <f t="shared" si="1"/>
        <v>1856.4487701231058</v>
      </c>
      <c r="AE36" s="83">
        <f t="shared" si="2"/>
        <v>1616.8124709695362</v>
      </c>
      <c r="AF36" s="203">
        <f t="shared" si="3"/>
        <v>1435.7180896101956</v>
      </c>
      <c r="AG36" s="203">
        <f t="shared" si="4"/>
        <v>1552.8696401942202</v>
      </c>
      <c r="AH36" s="83">
        <f t="shared" si="5"/>
        <v>1802.6912199624949</v>
      </c>
      <c r="AI36" s="83">
        <f t="shared" si="6"/>
        <v>1880.0987041226315</v>
      </c>
      <c r="AJ36" s="83">
        <f t="shared" si="7"/>
        <v>1874.1780247724732</v>
      </c>
      <c r="AK36" s="83">
        <f t="shared" si="7"/>
        <v>1800.5227786086768</v>
      </c>
      <c r="AL36" s="83">
        <f t="shared" si="7"/>
        <v>1475.815281735235</v>
      </c>
      <c r="AM36" s="83">
        <f t="shared" si="7"/>
        <v>1065.2185614476275</v>
      </c>
      <c r="AN36" s="83">
        <f t="shared" si="7"/>
        <v>657.51794419243549</v>
      </c>
      <c r="AO36" s="83">
        <f t="shared" si="7"/>
        <v>453.32998793581828</v>
      </c>
      <c r="AP36" s="86"/>
    </row>
    <row r="37" spans="1:42" ht="14.1" customHeight="1">
      <c r="A37" s="75" t="s">
        <v>35</v>
      </c>
      <c r="B37" s="28"/>
      <c r="C37" s="28"/>
      <c r="D37" s="266">
        <v>3727.3222540503689</v>
      </c>
      <c r="E37" s="266">
        <v>2223.3597374714168</v>
      </c>
      <c r="F37" s="266">
        <v>2291.843137888286</v>
      </c>
      <c r="G37" s="266">
        <v>2247.3217683170728</v>
      </c>
      <c r="H37" s="266">
        <v>1578.2222724349504</v>
      </c>
      <c r="I37" s="266">
        <v>1125.8246329245121</v>
      </c>
      <c r="J37" s="266">
        <v>348.06462719035301</v>
      </c>
      <c r="K37" s="266">
        <v>748.2302290643305</v>
      </c>
      <c r="L37" s="267">
        <v>1037.3772370565796</v>
      </c>
      <c r="M37" s="268">
        <v>2006.0502639016145</v>
      </c>
      <c r="N37" s="268">
        <v>2322.8698731000218</v>
      </c>
      <c r="O37" s="268">
        <v>2869.1204735901761</v>
      </c>
      <c r="P37" s="269">
        <v>2917.3964174358084</v>
      </c>
      <c r="Q37" s="270">
        <v>2709.8687220104371</v>
      </c>
      <c r="R37" s="270">
        <v>2031.8122270742358</v>
      </c>
      <c r="S37" s="270">
        <v>1483.3709677419354</v>
      </c>
      <c r="T37" s="270">
        <v>1049.6667608506039</v>
      </c>
      <c r="U37" s="270">
        <v>758.97010686611748</v>
      </c>
      <c r="V37" s="270">
        <v>-2726.1752799153874</v>
      </c>
      <c r="W37" s="270">
        <v>-2659.8289881384653</v>
      </c>
      <c r="X37" s="270">
        <v>-3234.0114806685801</v>
      </c>
      <c r="Y37" s="270">
        <v>-3618.40494990458</v>
      </c>
      <c r="Z37" s="168" t="s">
        <v>180</v>
      </c>
      <c r="AB37" s="86">
        <f t="shared" si="8"/>
        <v>635.15627373449377</v>
      </c>
      <c r="AC37" s="86">
        <f t="shared" si="0"/>
        <v>765.81781629580348</v>
      </c>
      <c r="AD37" s="86">
        <f t="shared" si="1"/>
        <v>625.37257820076854</v>
      </c>
      <c r="AE37" s="86">
        <f t="shared" si="2"/>
        <v>689.94865181264458</v>
      </c>
      <c r="AF37" s="204">
        <f t="shared" si="3"/>
        <v>752.50397976739691</v>
      </c>
      <c r="AG37" s="204">
        <f t="shared" si="4"/>
        <v>798.75867513673325</v>
      </c>
      <c r="AH37" s="86">
        <f t="shared" si="5"/>
        <v>797.4298310206907</v>
      </c>
      <c r="AI37" s="86">
        <f t="shared" si="6"/>
        <v>754.52427084259966</v>
      </c>
      <c r="AJ37" s="86">
        <f t="shared" si="7"/>
        <v>670.33201480336959</v>
      </c>
      <c r="AK37" s="86">
        <f t="shared" si="7"/>
        <v>669.04322946715524</v>
      </c>
      <c r="AL37" s="86">
        <f t="shared" si="7"/>
        <v>1120.6695315037912</v>
      </c>
      <c r="AM37" s="86">
        <f t="shared" si="7"/>
        <v>1576.0391825166648</v>
      </c>
      <c r="AN37" s="86">
        <f t="shared" si="7"/>
        <v>2036.0145453552996</v>
      </c>
      <c r="AO37" s="86">
        <f t="shared" si="7"/>
        <v>2344.6972999935724</v>
      </c>
      <c r="AP37" s="86"/>
    </row>
    <row r="38" spans="1:42" ht="14.1" customHeight="1">
      <c r="A38" s="74" t="s">
        <v>36</v>
      </c>
      <c r="B38" s="30"/>
      <c r="C38" s="30"/>
      <c r="D38" s="261">
        <v>13448.176376207613</v>
      </c>
      <c r="E38" s="261">
        <v>13818.489212575985</v>
      </c>
      <c r="F38" s="261">
        <v>14921.695022088037</v>
      </c>
      <c r="G38" s="261">
        <v>15886.223762199701</v>
      </c>
      <c r="H38" s="261">
        <v>17031.874256624222</v>
      </c>
      <c r="I38" s="261">
        <v>16646.830915782637</v>
      </c>
      <c r="J38" s="261">
        <v>6424.0979977957386</v>
      </c>
      <c r="K38" s="261">
        <v>6436.4696858124689</v>
      </c>
      <c r="L38" s="262">
        <v>5604.5579798596273</v>
      </c>
      <c r="M38" s="263">
        <v>5686.5745144309312</v>
      </c>
      <c r="N38" s="263">
        <v>4904.788245839818</v>
      </c>
      <c r="O38" s="263">
        <v>4155.3951723725877</v>
      </c>
      <c r="P38" s="264">
        <v>3803.6728581585494</v>
      </c>
      <c r="Q38" s="265">
        <v>3573.1811030607719</v>
      </c>
      <c r="R38" s="265">
        <v>3739.9186639772188</v>
      </c>
      <c r="S38" s="265">
        <v>1960.6635970626555</v>
      </c>
      <c r="T38" s="265">
        <v>3104.9609863601167</v>
      </c>
      <c r="U38" s="265">
        <v>2688.3892920063304</v>
      </c>
      <c r="V38" s="265">
        <v>1499.4571402979727</v>
      </c>
      <c r="W38" s="265">
        <v>4852.9494246002096</v>
      </c>
      <c r="X38" s="265">
        <v>5133.4607170956506</v>
      </c>
      <c r="Y38" s="265">
        <v>3815.7432114267776</v>
      </c>
      <c r="Z38" s="167" t="s">
        <v>181</v>
      </c>
      <c r="AB38" s="83">
        <f t="shared" si="8"/>
        <v>4455.9284747022684</v>
      </c>
      <c r="AC38" s="83">
        <f t="shared" si="0"/>
        <v>4442.0591422904035</v>
      </c>
      <c r="AD38" s="83">
        <f t="shared" si="1"/>
        <v>4924.8624745531997</v>
      </c>
      <c r="AE38" s="83">
        <f t="shared" si="2"/>
        <v>5081.4441871144581</v>
      </c>
      <c r="AF38" s="203">
        <f t="shared" si="3"/>
        <v>4718.1566635887348</v>
      </c>
      <c r="AG38" s="203">
        <f t="shared" si="4"/>
        <v>3765.0433252918788</v>
      </c>
      <c r="AH38" s="83">
        <f t="shared" si="5"/>
        <v>2242.950491652748</v>
      </c>
      <c r="AI38" s="83">
        <f t="shared" si="6"/>
        <v>1182.3657029106801</v>
      </c>
      <c r="AJ38" s="83">
        <f t="shared" si="7"/>
        <v>1088.8634606337891</v>
      </c>
      <c r="AK38" s="83">
        <f t="shared" si="7"/>
        <v>932.49498945030427</v>
      </c>
      <c r="AL38" s="83">
        <f t="shared" si="7"/>
        <v>958.66592273994104</v>
      </c>
      <c r="AM38" s="83">
        <f t="shared" si="7"/>
        <v>891.97591555348333</v>
      </c>
      <c r="AN38" s="83">
        <f t="shared" si="7"/>
        <v>910.26971325395004</v>
      </c>
      <c r="AO38" s="83">
        <f t="shared" si="7"/>
        <v>883.09755637828493</v>
      </c>
      <c r="AP38" s="86"/>
    </row>
    <row r="39" spans="1:42" ht="14.1" customHeight="1">
      <c r="A39" s="75" t="s">
        <v>37</v>
      </c>
      <c r="B39" s="28"/>
      <c r="C39" s="28"/>
      <c r="D39" s="266">
        <v>2313.9834712974616</v>
      </c>
      <c r="E39" s="266">
        <v>2470.1961255520318</v>
      </c>
      <c r="F39" s="266">
        <v>2727.3569578331058</v>
      </c>
      <c r="G39" s="266">
        <v>2699.9576686203923</v>
      </c>
      <c r="H39" s="266">
        <v>2449.5716583752869</v>
      </c>
      <c r="I39" s="266">
        <v>2170.6636441615115</v>
      </c>
      <c r="J39" s="266">
        <v>2050.4858279167779</v>
      </c>
      <c r="K39" s="266">
        <v>1931.586571193802</v>
      </c>
      <c r="L39" s="267">
        <v>2107.9121918759402</v>
      </c>
      <c r="M39" s="268">
        <v>2643.9964227456144</v>
      </c>
      <c r="N39" s="268">
        <v>2602.2793058284215</v>
      </c>
      <c r="O39" s="268">
        <v>2962.9501030694942</v>
      </c>
      <c r="P39" s="269">
        <v>3035.844410748884</v>
      </c>
      <c r="Q39" s="270">
        <v>2424.7293795752503</v>
      </c>
      <c r="R39" s="270">
        <v>1815.8939604428638</v>
      </c>
      <c r="S39" s="270">
        <v>620.25774206041865</v>
      </c>
      <c r="T39" s="270">
        <v>-34.227040900583347</v>
      </c>
      <c r="U39" s="270">
        <v>-220.8755451389836</v>
      </c>
      <c r="V39" s="270">
        <v>-5297.9350374276037</v>
      </c>
      <c r="W39" s="270">
        <v>-5420.2646839142681</v>
      </c>
      <c r="X39" s="270">
        <v>-5769.5841881443293</v>
      </c>
      <c r="Y39" s="270">
        <v>-6273.1531246519762</v>
      </c>
      <c r="Z39" s="168" t="s">
        <v>182</v>
      </c>
      <c r="AB39" s="86">
        <f t="shared" si="8"/>
        <v>260.80427190409819</v>
      </c>
      <c r="AC39" s="86">
        <f t="shared" si="0"/>
        <v>241.64471266809383</v>
      </c>
      <c r="AD39" s="86">
        <f t="shared" si="1"/>
        <v>256.1908628986244</v>
      </c>
      <c r="AE39" s="86">
        <f t="shared" si="2"/>
        <v>295.61118110002133</v>
      </c>
      <c r="AF39" s="204">
        <f t="shared" si="3"/>
        <v>323.48080174894881</v>
      </c>
      <c r="AG39" s="204">
        <f t="shared" si="4"/>
        <v>300.92642860444192</v>
      </c>
      <c r="AH39" s="86">
        <f t="shared" si="5"/>
        <v>359.32574263767685</v>
      </c>
      <c r="AI39" s="86">
        <f t="shared" si="6"/>
        <v>514.36633284778623</v>
      </c>
      <c r="AJ39" s="86">
        <f t="shared" si="7"/>
        <v>742.19559717190816</v>
      </c>
      <c r="AK39" s="86">
        <f t="shared" si="7"/>
        <v>1004.4946246142688</v>
      </c>
      <c r="AL39" s="86">
        <f t="shared" si="7"/>
        <v>1830.7890723616524</v>
      </c>
      <c r="AM39" s="86">
        <f t="shared" si="7"/>
        <v>2393.7526690237992</v>
      </c>
      <c r="AN39" s="86">
        <f t="shared" si="7"/>
        <v>2944.5641279195088</v>
      </c>
      <c r="AO39" s="86">
        <f t="shared" si="7"/>
        <v>3342.642276639609</v>
      </c>
      <c r="AP39" s="86"/>
    </row>
    <row r="40" spans="1:42" ht="14.1" customHeight="1">
      <c r="A40" s="74" t="s">
        <v>38</v>
      </c>
      <c r="B40" s="30"/>
      <c r="C40" s="30"/>
      <c r="D40" s="261">
        <v>713.9973332844246</v>
      </c>
      <c r="E40" s="261">
        <v>615.90629430368244</v>
      </c>
      <c r="F40" s="261">
        <v>597.30803862336802</v>
      </c>
      <c r="G40" s="261">
        <v>442.10432860300932</v>
      </c>
      <c r="H40" s="261">
        <v>-7.8890908453160105</v>
      </c>
      <c r="I40" s="261">
        <v>186.49267872734274</v>
      </c>
      <c r="J40" s="261">
        <v>25.172828790133696</v>
      </c>
      <c r="K40" s="261">
        <v>-335.71263718263737</v>
      </c>
      <c r="L40" s="262">
        <v>-242.4951981963797</v>
      </c>
      <c r="M40" s="263">
        <v>-40.668609821163919</v>
      </c>
      <c r="N40" s="263">
        <v>59.52742487873153</v>
      </c>
      <c r="O40" s="263">
        <v>211.47899509725383</v>
      </c>
      <c r="P40" s="264">
        <v>415.56910693051196</v>
      </c>
      <c r="Q40" s="265">
        <v>518.98773216001837</v>
      </c>
      <c r="R40" s="265">
        <v>1980.0761562089949</v>
      </c>
      <c r="S40" s="265">
        <v>2051.2897870525603</v>
      </c>
      <c r="T40" s="265">
        <v>2111.8103433625229</v>
      </c>
      <c r="U40" s="265">
        <v>2312.5662994122395</v>
      </c>
      <c r="V40" s="265">
        <v>2353.0402180927658</v>
      </c>
      <c r="W40" s="265">
        <v>2463.6753790954344</v>
      </c>
      <c r="X40" s="265">
        <v>1601.7228653677073</v>
      </c>
      <c r="Y40" s="265">
        <v>1581.0634659186537</v>
      </c>
      <c r="Z40" s="167" t="s">
        <v>183</v>
      </c>
      <c r="AB40" s="83">
        <f t="shared" si="8"/>
        <v>300.34192971145023</v>
      </c>
      <c r="AC40" s="83">
        <f t="shared" si="0"/>
        <v>317.52592165997976</v>
      </c>
      <c r="AD40" s="83">
        <f t="shared" si="1"/>
        <v>264.38258342101886</v>
      </c>
      <c r="AE40" s="83">
        <f t="shared" si="2"/>
        <v>215.85130751624743</v>
      </c>
      <c r="AF40" s="203">
        <f t="shared" si="3"/>
        <v>194.04263571310469</v>
      </c>
      <c r="AG40" s="203">
        <f t="shared" si="4"/>
        <v>203.26864413994576</v>
      </c>
      <c r="AH40" s="83">
        <f t="shared" si="5"/>
        <v>416.22089040433667</v>
      </c>
      <c r="AI40" s="83">
        <f t="shared" si="6"/>
        <v>631.47719992923328</v>
      </c>
      <c r="AJ40" s="83">
        <f t="shared" si="7"/>
        <v>824.84347129539094</v>
      </c>
      <c r="AK40" s="83">
        <f t="shared" si="7"/>
        <v>940.89715424044039</v>
      </c>
      <c r="AL40" s="83">
        <f t="shared" si="7"/>
        <v>964.38881548837321</v>
      </c>
      <c r="AM40" s="83">
        <f t="shared" si="7"/>
        <v>917.12906356997951</v>
      </c>
      <c r="AN40" s="83">
        <f t="shared" si="7"/>
        <v>732.06561071130238</v>
      </c>
      <c r="AO40" s="83">
        <f t="shared" si="7"/>
        <v>567.71547421273465</v>
      </c>
      <c r="AP40" s="86"/>
    </row>
    <row r="41" spans="1:42" ht="14.1" customHeight="1">
      <c r="A41" s="75" t="s">
        <v>66</v>
      </c>
      <c r="B41" s="28"/>
      <c r="C41" s="28"/>
      <c r="D41" s="266">
        <v>3720.5405900625565</v>
      </c>
      <c r="E41" s="266">
        <v>3423.4797995570948</v>
      </c>
      <c r="F41" s="266">
        <v>2792.2119414396557</v>
      </c>
      <c r="G41" s="266">
        <v>2376.5010845986985</v>
      </c>
      <c r="H41" s="266">
        <v>2406.4842482507534</v>
      </c>
      <c r="I41" s="266">
        <v>2241.5195789698064</v>
      </c>
      <c r="J41" s="266">
        <v>1957.9514804712762</v>
      </c>
      <c r="K41" s="266">
        <v>1926.4581343697946</v>
      </c>
      <c r="L41" s="267">
        <v>2065.5595798573827</v>
      </c>
      <c r="M41" s="268">
        <v>1925.3696596718705</v>
      </c>
      <c r="N41" s="268">
        <v>2180.6896521325061</v>
      </c>
      <c r="O41" s="268">
        <v>2987.140748606821</v>
      </c>
      <c r="P41" s="269">
        <v>3762.7516927903889</v>
      </c>
      <c r="Q41" s="270">
        <v>3972.0205948745188</v>
      </c>
      <c r="R41" s="270">
        <v>3799.5079263417088</v>
      </c>
      <c r="S41" s="270">
        <v>3920.4816613452404</v>
      </c>
      <c r="T41" s="270">
        <v>4016.2018320489392</v>
      </c>
      <c r="U41" s="270">
        <v>3789.5591371830214</v>
      </c>
      <c r="V41" s="270">
        <v>4122.2487129714782</v>
      </c>
      <c r="W41" s="270">
        <v>3970.8260683872827</v>
      </c>
      <c r="X41" s="270">
        <v>4206.3747188449843</v>
      </c>
      <c r="Y41" s="270">
        <v>5118.6128236991608</v>
      </c>
      <c r="Z41" s="168" t="s">
        <v>184</v>
      </c>
      <c r="AB41" s="86">
        <f t="shared" si="8"/>
        <v>356.46594910739509</v>
      </c>
      <c r="AC41" s="86">
        <f t="shared" si="0"/>
        <v>497.08190037692805</v>
      </c>
      <c r="AD41" s="86">
        <f t="shared" si="1"/>
        <v>336.03740202373331</v>
      </c>
      <c r="AE41" s="86">
        <f t="shared" si="2"/>
        <v>283.67671590970048</v>
      </c>
      <c r="AF41" s="204">
        <f t="shared" si="3"/>
        <v>401.44978634643473</v>
      </c>
      <c r="AG41" s="204">
        <f t="shared" si="4"/>
        <v>618.82588505463866</v>
      </c>
      <c r="AH41" s="86">
        <f t="shared" si="5"/>
        <v>758.76666867580172</v>
      </c>
      <c r="AI41" s="86">
        <f t="shared" si="6"/>
        <v>838.58741174558486</v>
      </c>
      <c r="AJ41" s="86">
        <f t="shared" si="7"/>
        <v>838.57459327624201</v>
      </c>
      <c r="AK41" s="86">
        <f t="shared" si="7"/>
        <v>761.79067073447584</v>
      </c>
      <c r="AL41" s="86">
        <f t="shared" si="7"/>
        <v>649.91828499575035</v>
      </c>
      <c r="AM41" s="86">
        <f t="shared" si="7"/>
        <v>427.29104091941082</v>
      </c>
      <c r="AN41" s="86">
        <f t="shared" si="7"/>
        <v>215.9771464871626</v>
      </c>
      <c r="AO41" s="86">
        <f t="shared" si="7"/>
        <v>248.73214099392129</v>
      </c>
      <c r="AP41" s="86"/>
    </row>
    <row r="42" spans="1:42" ht="14.1" customHeight="1">
      <c r="A42" s="74" t="s">
        <v>51</v>
      </c>
      <c r="B42" s="30"/>
      <c r="C42" s="30"/>
      <c r="D42" s="261">
        <v>-386.71175237007975</v>
      </c>
      <c r="E42" s="261">
        <v>-480.58843465643616</v>
      </c>
      <c r="F42" s="261">
        <v>-509.43551995104065</v>
      </c>
      <c r="G42" s="261">
        <v>-450.40452682926815</v>
      </c>
      <c r="H42" s="261">
        <v>-504.74516505420763</v>
      </c>
      <c r="I42" s="261">
        <v>-507.88697088180322</v>
      </c>
      <c r="J42" s="261">
        <v>-667.95154651553753</v>
      </c>
      <c r="K42" s="261">
        <v>-867.03932540530298</v>
      </c>
      <c r="L42" s="262">
        <v>-1182.2249872430909</v>
      </c>
      <c r="M42" s="263">
        <v>-1503.7008772259105</v>
      </c>
      <c r="N42" s="263">
        <v>-1842.516611402114</v>
      </c>
      <c r="O42" s="263">
        <v>-2122.816731016731</v>
      </c>
      <c r="P42" s="264">
        <v>-2235.2622898273894</v>
      </c>
      <c r="Q42" s="265">
        <v>-2328.2852190379422</v>
      </c>
      <c r="R42" s="265">
        <v>-2270.0392455172414</v>
      </c>
      <c r="S42" s="265">
        <v>-3081.526977598237</v>
      </c>
      <c r="T42" s="265">
        <v>-2825.446525158311</v>
      </c>
      <c r="U42" s="265"/>
      <c r="V42" s="265"/>
      <c r="W42" s="265"/>
      <c r="X42" s="265"/>
      <c r="Y42" s="265"/>
      <c r="Z42" s="167" t="s">
        <v>185</v>
      </c>
      <c r="AB42" s="83">
        <f t="shared" si="8"/>
        <v>194.59054511566842</v>
      </c>
      <c r="AC42" s="83">
        <f t="shared" si="0"/>
        <v>286.95169160690028</v>
      </c>
      <c r="AD42" s="83">
        <f t="shared" si="1"/>
        <v>397.7768430421068</v>
      </c>
      <c r="AE42" s="83">
        <f t="shared" si="2"/>
        <v>517.55406045556867</v>
      </c>
      <c r="AF42" s="203">
        <f t="shared" si="3"/>
        <v>590.0953793823204</v>
      </c>
      <c r="AG42" s="203">
        <f t="shared" si="4"/>
        <v>630.27337334101446</v>
      </c>
      <c r="AH42" s="83">
        <f t="shared" si="5"/>
        <v>607.01163895297725</v>
      </c>
      <c r="AI42" s="83">
        <f t="shared" si="6"/>
        <v>603.92575758519126</v>
      </c>
      <c r="AJ42" s="83">
        <f t="shared" si="7"/>
        <v>541.61234289929803</v>
      </c>
      <c r="AK42" s="83">
        <f t="shared" si="7"/>
        <v>437.18382701524087</v>
      </c>
      <c r="AL42" s="83">
        <f t="shared" si="7"/>
        <v>351.66519825013415</v>
      </c>
      <c r="AM42" s="83">
        <f t="shared" si="7"/>
        <v>323.96029878285333</v>
      </c>
      <c r="AN42" s="83">
        <f t="shared" si="7"/>
        <v>317.5048355681991</v>
      </c>
      <c r="AO42" s="83">
        <f t="shared" si="7"/>
        <v>324.29975996035984</v>
      </c>
      <c r="AP42" s="86"/>
    </row>
    <row r="43" spans="1:42" ht="14.1" customHeight="1">
      <c r="A43" s="75" t="s">
        <v>52</v>
      </c>
      <c r="B43" s="28"/>
      <c r="C43" s="28"/>
      <c r="D43" s="266">
        <v>4336.0805421080877</v>
      </c>
      <c r="E43" s="266">
        <v>4768.1632761435185</v>
      </c>
      <c r="F43" s="266">
        <v>4149.8993749382935</v>
      </c>
      <c r="G43" s="266">
        <v>3981.2344021633735</v>
      </c>
      <c r="H43" s="266">
        <v>3760.4470968293676</v>
      </c>
      <c r="I43" s="266">
        <v>2892.8491165570317</v>
      </c>
      <c r="J43" s="266">
        <v>2458.2477305052785</v>
      </c>
      <c r="K43" s="266">
        <v>2575.9394022679617</v>
      </c>
      <c r="L43" s="267">
        <v>3365.2986134618682</v>
      </c>
      <c r="M43" s="268">
        <v>3954.4113155920563</v>
      </c>
      <c r="N43" s="268">
        <v>4772.1604402619441</v>
      </c>
      <c r="O43" s="268">
        <v>5620.4565028525476</v>
      </c>
      <c r="P43" s="269">
        <v>6602.0823573942989</v>
      </c>
      <c r="Q43" s="270">
        <v>9959.3217732117118</v>
      </c>
      <c r="R43" s="270">
        <v>10304.057682879522</v>
      </c>
      <c r="S43" s="270">
        <v>11790.432831063539</v>
      </c>
      <c r="T43" s="270">
        <v>11003.814493291979</v>
      </c>
      <c r="U43" s="270">
        <v>10493.927470652921</v>
      </c>
      <c r="V43" s="270">
        <v>10365.027022346318</v>
      </c>
      <c r="W43" s="270">
        <v>10050.691379968481</v>
      </c>
      <c r="X43" s="270">
        <v>8416.5789475284255</v>
      </c>
      <c r="Y43" s="270">
        <v>7766.0835105127207</v>
      </c>
      <c r="Z43" s="168" t="s">
        <v>186</v>
      </c>
      <c r="AB43" s="86">
        <f t="shared" si="8"/>
        <v>670.92616091030163</v>
      </c>
      <c r="AC43" s="86">
        <f t="shared" si="0"/>
        <v>640.93869708691898</v>
      </c>
      <c r="AD43" s="86">
        <f t="shared" si="1"/>
        <v>675.82508893922761</v>
      </c>
      <c r="AE43" s="86">
        <f t="shared" si="2"/>
        <v>744.00854707594976</v>
      </c>
      <c r="AF43" s="204">
        <f t="shared" si="3"/>
        <v>999.95224142861446</v>
      </c>
      <c r="AG43" s="204">
        <f t="shared" si="4"/>
        <v>1713.9070668293753</v>
      </c>
      <c r="AH43" s="86">
        <f t="shared" si="5"/>
        <v>2296.7976684688783</v>
      </c>
      <c r="AI43" s="86">
        <f t="shared" si="6"/>
        <v>2818.9862369505563</v>
      </c>
      <c r="AJ43" s="86">
        <f t="shared" si="7"/>
        <v>3015.6873231071559</v>
      </c>
      <c r="AK43" s="86">
        <f t="shared" si="7"/>
        <v>2923.7145021536962</v>
      </c>
      <c r="AL43" s="86">
        <f t="shared" si="7"/>
        <v>2599.433227943578</v>
      </c>
      <c r="AM43" s="86">
        <f t="shared" si="7"/>
        <v>2058.7784571336379</v>
      </c>
      <c r="AN43" s="86">
        <f t="shared" si="7"/>
        <v>1548.5598661163299</v>
      </c>
      <c r="AO43" s="86">
        <f t="shared" si="7"/>
        <v>1248.1720850439058</v>
      </c>
      <c r="AP43" s="86"/>
    </row>
    <row r="44" spans="1:42" ht="14.1" customHeight="1">
      <c r="A44" s="74" t="s">
        <v>39</v>
      </c>
      <c r="B44" s="30"/>
      <c r="C44" s="30"/>
      <c r="D44" s="261">
        <v>9104.9153872609113</v>
      </c>
      <c r="E44" s="261">
        <v>7318.5382735680296</v>
      </c>
      <c r="F44" s="261">
        <v>5200.3036228354422</v>
      </c>
      <c r="G44" s="261">
        <v>4986.680953724408</v>
      </c>
      <c r="H44" s="261">
        <v>5152.113761341172</v>
      </c>
      <c r="I44" s="261">
        <v>4956.3237056479875</v>
      </c>
      <c r="J44" s="261">
        <v>3836.9956169743941</v>
      </c>
      <c r="K44" s="261">
        <v>4509.7179595324433</v>
      </c>
      <c r="L44" s="262">
        <v>8490.7269751571148</v>
      </c>
      <c r="M44" s="263">
        <v>9156.4092151146397</v>
      </c>
      <c r="N44" s="263">
        <v>9524.5423414414199</v>
      </c>
      <c r="O44" s="263">
        <v>10718.197612329528</v>
      </c>
      <c r="P44" s="264">
        <v>11164.241982114734</v>
      </c>
      <c r="Q44" s="265">
        <v>10627.80872237511</v>
      </c>
      <c r="R44" s="265">
        <v>10131.441548790164</v>
      </c>
      <c r="S44" s="265">
        <v>8979.5571131338111</v>
      </c>
      <c r="T44" s="265">
        <v>9593.7657101805544</v>
      </c>
      <c r="U44" s="265">
        <v>9329.1672280176317</v>
      </c>
      <c r="V44" s="265">
        <v>9649.8281122848421</v>
      </c>
      <c r="W44" s="265">
        <v>10111.25688943249</v>
      </c>
      <c r="X44" s="265">
        <v>10620.824891148955</v>
      </c>
      <c r="Y44" s="265">
        <v>11104.882370493848</v>
      </c>
      <c r="Z44" s="167" t="s">
        <v>187</v>
      </c>
      <c r="AB44" s="83">
        <f t="shared" si="8"/>
        <v>1174.1037578824742</v>
      </c>
      <c r="AC44" s="83">
        <f t="shared" si="0"/>
        <v>1797.0999325276157</v>
      </c>
      <c r="AD44" s="83">
        <f t="shared" si="1"/>
        <v>1847.4551670292767</v>
      </c>
      <c r="AE44" s="83">
        <f t="shared" si="2"/>
        <v>2255.4142876806568</v>
      </c>
      <c r="AF44" s="203">
        <f t="shared" si="3"/>
        <v>2561.228612893703</v>
      </c>
      <c r="AG44" s="203">
        <f t="shared" si="4"/>
        <v>2559.9360226630843</v>
      </c>
      <c r="AH44" s="83">
        <f t="shared" si="5"/>
        <v>2326.3768843376879</v>
      </c>
      <c r="AI44" s="83">
        <f t="shared" si="6"/>
        <v>1860.890234885012</v>
      </c>
      <c r="AJ44" s="83">
        <f t="shared" si="7"/>
        <v>1204.4304818259602</v>
      </c>
      <c r="AK44" s="83">
        <f t="shared" si="7"/>
        <v>711.06929722953066</v>
      </c>
      <c r="AL44" s="83">
        <f t="shared" si="7"/>
        <v>618.34120625931246</v>
      </c>
      <c r="AM44" s="83">
        <f t="shared" si="7"/>
        <v>567.60862499837674</v>
      </c>
      <c r="AN44" s="83">
        <f t="shared" si="7"/>
        <v>563.6235520612579</v>
      </c>
      <c r="AO44" s="83">
        <f t="shared" si="7"/>
        <v>598.5624461873482</v>
      </c>
      <c r="AP44" s="86"/>
    </row>
    <row r="45" spans="1:42" s="69" customFormat="1" ht="14.1" customHeight="1">
      <c r="A45" s="80" t="s">
        <v>24</v>
      </c>
      <c r="B45" s="81"/>
      <c r="C45" s="81"/>
      <c r="D45" s="278">
        <f t="shared" ref="D45:S45" si="9">MIN(D24:D44)</f>
        <v>-765.89656866804705</v>
      </c>
      <c r="E45" s="278">
        <f t="shared" si="9"/>
        <v>-1066.1211024195013</v>
      </c>
      <c r="F45" s="278">
        <f t="shared" si="9"/>
        <v>-586.74998635619443</v>
      </c>
      <c r="G45" s="278">
        <f t="shared" si="9"/>
        <v>-682.61291141535924</v>
      </c>
      <c r="H45" s="278">
        <f t="shared" si="9"/>
        <v>-913.13429141354629</v>
      </c>
      <c r="I45" s="278">
        <f t="shared" si="9"/>
        <v>-1049.009356041882</v>
      </c>
      <c r="J45" s="279">
        <f t="shared" si="9"/>
        <v>-1192.4195634743876</v>
      </c>
      <c r="K45" s="278">
        <f t="shared" si="9"/>
        <v>-1272.5008162364879</v>
      </c>
      <c r="L45" s="279">
        <f t="shared" si="9"/>
        <v>-1676.8556975273648</v>
      </c>
      <c r="M45" s="279">
        <f t="shared" si="9"/>
        <v>-2125.9859644604685</v>
      </c>
      <c r="N45" s="279">
        <f t="shared" si="9"/>
        <v>-2226.5352243467983</v>
      </c>
      <c r="O45" s="279">
        <f t="shared" si="9"/>
        <v>-2156.3901687466309</v>
      </c>
      <c r="P45" s="280">
        <f t="shared" si="9"/>
        <v>-2235.2622898273894</v>
      </c>
      <c r="Q45" s="281">
        <f t="shared" si="9"/>
        <v>-2328.2852190379422</v>
      </c>
      <c r="R45" s="281">
        <f t="shared" si="9"/>
        <v>-8179.810047616299</v>
      </c>
      <c r="S45" s="281">
        <f t="shared" si="9"/>
        <v>-8636.5272259174308</v>
      </c>
      <c r="T45" s="281">
        <f>MIN(T24:T44)</f>
        <v>-9136.0045379302464</v>
      </c>
      <c r="U45" s="281">
        <f>MIN(U24:U44)</f>
        <v>-9635.5712292950429</v>
      </c>
      <c r="V45" s="281">
        <f t="shared" ref="V45:W45" si="10">MIN(V24:V44)</f>
        <v>-9808.2719137299136</v>
      </c>
      <c r="W45" s="281">
        <f t="shared" si="10"/>
        <v>-9489.1465153016288</v>
      </c>
      <c r="X45" s="281">
        <f t="shared" ref="X45:Y45" si="11">MIN(X24:X44)</f>
        <v>-9000.3523094389438</v>
      </c>
      <c r="Y45" s="281">
        <v>-8703.9737048665629</v>
      </c>
      <c r="Z45" s="169" t="s">
        <v>24</v>
      </c>
      <c r="AB45" s="84">
        <f t="shared" si="8"/>
        <v>247.04882930384494</v>
      </c>
      <c r="AC45" s="84">
        <f t="shared" si="0"/>
        <v>347.04950769868259</v>
      </c>
      <c r="AD45" s="84">
        <f t="shared" si="1"/>
        <v>438.35988244540675</v>
      </c>
      <c r="AE45" s="84">
        <f t="shared" si="2"/>
        <v>526.57789261472294</v>
      </c>
      <c r="AF45" s="206">
        <f t="shared" si="3"/>
        <v>531.13524063269892</v>
      </c>
      <c r="AG45" s="206">
        <f t="shared" si="4"/>
        <v>496.85391417255596</v>
      </c>
      <c r="AH45" s="217">
        <f t="shared" si="5"/>
        <v>1147.1009225769467</v>
      </c>
      <c r="AI45" s="217">
        <f t="shared" si="6"/>
        <v>2082.0445660190976</v>
      </c>
      <c r="AJ45" s="217">
        <f t="shared" si="7"/>
        <v>2792.0189307939718</v>
      </c>
      <c r="AK45" s="217">
        <f t="shared" si="7"/>
        <v>3250.6043997753545</v>
      </c>
      <c r="AL45" s="217">
        <f t="shared" si="7"/>
        <v>3432.3726088069707</v>
      </c>
      <c r="AM45" s="217">
        <f t="shared" si="7"/>
        <v>3317.2497693481941</v>
      </c>
      <c r="AN45" s="217">
        <f t="shared" si="7"/>
        <v>2892.3497518880963</v>
      </c>
      <c r="AO45" s="217">
        <f t="shared" si="7"/>
        <v>2173.4186979453893</v>
      </c>
      <c r="AP45" s="86"/>
    </row>
    <row r="46" spans="1:42" s="128" customFormat="1" ht="14.1" customHeight="1">
      <c r="A46" s="159" t="s">
        <v>25</v>
      </c>
      <c r="B46" s="160"/>
      <c r="C46" s="160"/>
      <c r="D46" s="271">
        <f t="shared" ref="D46:Q46" si="12">MAX(D24:D44)</f>
        <v>13448.176376207613</v>
      </c>
      <c r="E46" s="271">
        <f t="shared" si="12"/>
        <v>14420.562327156185</v>
      </c>
      <c r="F46" s="271">
        <f t="shared" si="12"/>
        <v>15533.184075129911</v>
      </c>
      <c r="G46" s="271">
        <f t="shared" si="12"/>
        <v>15886.223762199701</v>
      </c>
      <c r="H46" s="271">
        <f t="shared" si="12"/>
        <v>17031.874256624222</v>
      </c>
      <c r="I46" s="271">
        <f t="shared" si="12"/>
        <v>16646.830915782637</v>
      </c>
      <c r="J46" s="272">
        <f t="shared" si="12"/>
        <v>15528.132723611345</v>
      </c>
      <c r="K46" s="271">
        <f t="shared" si="12"/>
        <v>15486.305804520623</v>
      </c>
      <c r="L46" s="272">
        <f t="shared" si="12"/>
        <v>15719.973380466299</v>
      </c>
      <c r="M46" s="272">
        <f t="shared" si="12"/>
        <v>15264.091282887786</v>
      </c>
      <c r="N46" s="272">
        <f t="shared" si="12"/>
        <v>15356.813899121216</v>
      </c>
      <c r="O46" s="272">
        <f t="shared" si="12"/>
        <v>16778.899767215404</v>
      </c>
      <c r="P46" s="273">
        <f t="shared" si="12"/>
        <v>16214.583920685607</v>
      </c>
      <c r="Q46" s="274">
        <f t="shared" si="12"/>
        <v>15984.878369119546</v>
      </c>
      <c r="R46" s="274">
        <f t="shared" ref="R46:U46" si="13">MAX(R24:R44)</f>
        <v>15146.847768545074</v>
      </c>
      <c r="S46" s="274">
        <f t="shared" si="13"/>
        <v>14792.588404324795</v>
      </c>
      <c r="T46" s="274">
        <f t="shared" si="13"/>
        <v>14674.069760555776</v>
      </c>
      <c r="U46" s="274">
        <f t="shared" si="13"/>
        <v>14728.665153941813</v>
      </c>
      <c r="V46" s="274">
        <f t="shared" ref="V46:W46" si="14">MAX(V24:V44)</f>
        <v>14720.532270099275</v>
      </c>
      <c r="W46" s="274">
        <f t="shared" si="14"/>
        <v>14414.2907171795</v>
      </c>
      <c r="X46" s="274">
        <f t="shared" ref="X46:Y46" si="15">MAX(X24:X44)</f>
        <v>14297.182267830096</v>
      </c>
      <c r="Y46" s="274">
        <v>14299.6344007835</v>
      </c>
      <c r="Z46" s="170" t="s">
        <v>25</v>
      </c>
      <c r="AB46" s="129">
        <f t="shared" si="8"/>
        <v>555.00530438686587</v>
      </c>
      <c r="AC46" s="129">
        <f t="shared" si="0"/>
        <v>673.40123421246403</v>
      </c>
      <c r="AD46" s="129">
        <f t="shared" si="1"/>
        <v>507.06106881457799</v>
      </c>
      <c r="AE46" s="129">
        <f t="shared" si="2"/>
        <v>537.58119587090312</v>
      </c>
      <c r="AF46" s="206">
        <f t="shared" si="3"/>
        <v>541.33939501238638</v>
      </c>
      <c r="AG46" s="206">
        <f t="shared" si="4"/>
        <v>533.44702645879954</v>
      </c>
      <c r="AH46" s="217">
        <f t="shared" si="5"/>
        <v>474.84996800419577</v>
      </c>
      <c r="AI46" s="217">
        <f t="shared" si="6"/>
        <v>437.81786185755539</v>
      </c>
      <c r="AJ46" s="217">
        <f t="shared" si="7"/>
        <v>506.14289890200087</v>
      </c>
      <c r="AK46" s="217">
        <f t="shared" si="7"/>
        <v>566.75415094830532</v>
      </c>
      <c r="AL46" s="217">
        <f t="shared" si="7"/>
        <v>575.95417561433351</v>
      </c>
      <c r="AM46" s="217">
        <f t="shared" si="7"/>
        <v>642.06158876531447</v>
      </c>
      <c r="AN46" s="217">
        <f t="shared" si="7"/>
        <v>690.52010743429798</v>
      </c>
      <c r="AO46" s="217">
        <f t="shared" si="7"/>
        <v>512.86562968614578</v>
      </c>
      <c r="AP46" s="136"/>
    </row>
    <row r="47" spans="1:42" s="70" customFormat="1" ht="14.1" customHeight="1">
      <c r="A47" s="125" t="s">
        <v>163</v>
      </c>
      <c r="B47" s="160"/>
      <c r="C47" s="160"/>
      <c r="D47" s="271">
        <f t="shared" ref="D47:Q47" si="16">MEDIAN(D24:D44)</f>
        <v>3727.3222540503689</v>
      </c>
      <c r="E47" s="271">
        <f t="shared" si="16"/>
        <v>3541.1315060240959</v>
      </c>
      <c r="F47" s="271">
        <f t="shared" si="16"/>
        <v>3198.4638515406164</v>
      </c>
      <c r="G47" s="271">
        <f t="shared" si="16"/>
        <v>3289.3622147271249</v>
      </c>
      <c r="H47" s="271">
        <f t="shared" si="16"/>
        <v>3254.7176537381602</v>
      </c>
      <c r="I47" s="271">
        <f t="shared" si="16"/>
        <v>2931.8779797170246</v>
      </c>
      <c r="J47" s="272">
        <f t="shared" si="16"/>
        <v>2579.2785342761968</v>
      </c>
      <c r="K47" s="271">
        <f t="shared" si="16"/>
        <v>2407.8976059147985</v>
      </c>
      <c r="L47" s="272">
        <f t="shared" si="16"/>
        <v>2634.1708314108519</v>
      </c>
      <c r="M47" s="272">
        <f t="shared" si="16"/>
        <v>2707.2104702699589</v>
      </c>
      <c r="N47" s="272">
        <f t="shared" si="16"/>
        <v>2602.2793058284215</v>
      </c>
      <c r="O47" s="272">
        <f t="shared" si="16"/>
        <v>2962.9501030694942</v>
      </c>
      <c r="P47" s="273">
        <f t="shared" si="16"/>
        <v>3013.2566640465793</v>
      </c>
      <c r="Q47" s="274">
        <f t="shared" si="16"/>
        <v>3191.536064993385</v>
      </c>
      <c r="R47" s="274">
        <f t="shared" ref="R47:U47" si="17">MEDIAN(R24:R44)</f>
        <v>3334.0594637428871</v>
      </c>
      <c r="S47" s="274">
        <f t="shared" si="17"/>
        <v>2051.2897870525603</v>
      </c>
      <c r="T47" s="274">
        <f t="shared" si="17"/>
        <v>3104.9609863601167</v>
      </c>
      <c r="U47" s="274">
        <f t="shared" si="17"/>
        <v>3238.9742145946757</v>
      </c>
      <c r="V47" s="274">
        <f t="shared" ref="V47:W47" si="18">MEDIAN(V24:V44)</f>
        <v>3279.0217734774624</v>
      </c>
      <c r="W47" s="274">
        <f t="shared" si="18"/>
        <v>4322.6868490941379</v>
      </c>
      <c r="X47" s="274">
        <f t="shared" ref="X47:Y47" si="19">MEDIAN(X24:X44)</f>
        <v>3765.7630404808888</v>
      </c>
      <c r="Y47" s="274">
        <v>3475.8149731589783</v>
      </c>
      <c r="Z47" s="170" t="s">
        <v>163</v>
      </c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86"/>
    </row>
    <row r="48" spans="1:42" s="70" customFormat="1" ht="14.1" customHeight="1">
      <c r="A48" s="125" t="s">
        <v>164</v>
      </c>
      <c r="B48" s="160"/>
      <c r="C48" s="160"/>
      <c r="D48" s="271">
        <f t="shared" ref="D48:Q48" si="20">AVERAGE(D24:D44)</f>
        <v>4467.9381993894649</v>
      </c>
      <c r="E48" s="271">
        <f t="shared" si="20"/>
        <v>4363.2778109681376</v>
      </c>
      <c r="F48" s="271">
        <f t="shared" si="20"/>
        <v>4336.0229898482585</v>
      </c>
      <c r="G48" s="271">
        <f t="shared" si="20"/>
        <v>4373.2584205231842</v>
      </c>
      <c r="H48" s="271">
        <f t="shared" si="20"/>
        <v>4459.5479016761647</v>
      </c>
      <c r="I48" s="271">
        <f t="shared" si="20"/>
        <v>4164.3886819844129</v>
      </c>
      <c r="J48" s="272">
        <f t="shared" si="20"/>
        <v>3595.8642722722921</v>
      </c>
      <c r="K48" s="271">
        <f t="shared" si="20"/>
        <v>3194.5410773202593</v>
      </c>
      <c r="L48" s="272">
        <f t="shared" si="20"/>
        <v>3362.8899419075683</v>
      </c>
      <c r="M48" s="272">
        <f t="shared" si="20"/>
        <v>3512.250639115608</v>
      </c>
      <c r="N48" s="272">
        <f t="shared" si="20"/>
        <v>3545.7523168514231</v>
      </c>
      <c r="O48" s="272">
        <f t="shared" si="20"/>
        <v>3874.748875080059</v>
      </c>
      <c r="P48" s="273">
        <f t="shared" si="20"/>
        <v>4003.8347444808037</v>
      </c>
      <c r="Q48" s="274">
        <f t="shared" si="20"/>
        <v>4327.0402842459398</v>
      </c>
      <c r="R48" s="274">
        <f t="shared" ref="R48:U48" si="21">AVERAGE(R24:R44)</f>
        <v>3795.0761844807298</v>
      </c>
      <c r="S48" s="274">
        <f t="shared" si="21"/>
        <v>3565.6428191581176</v>
      </c>
      <c r="T48" s="274">
        <f t="shared" si="21"/>
        <v>3593.3908246229839</v>
      </c>
      <c r="U48" s="274">
        <f t="shared" si="21"/>
        <v>3380.4672008860971</v>
      </c>
      <c r="V48" s="274">
        <f t="shared" ref="V48:W48" si="22">AVERAGE(V24:V44)</f>
        <v>2949.5953673896724</v>
      </c>
      <c r="W48" s="274">
        <f t="shared" si="22"/>
        <v>3224.1476884821413</v>
      </c>
      <c r="X48" s="274">
        <f t="shared" ref="X48:Y48" si="23">AVERAGE(X24:X44)</f>
        <v>3153.9628663705653</v>
      </c>
      <c r="Y48" s="274">
        <v>3035.672692034349</v>
      </c>
      <c r="Z48" s="170" t="s">
        <v>164</v>
      </c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86"/>
    </row>
    <row r="49" spans="1:26" ht="14.1" customHeight="1">
      <c r="A49" s="34"/>
      <c r="B49" s="31"/>
      <c r="C49" s="31"/>
      <c r="D49" s="31"/>
      <c r="E49" s="31"/>
      <c r="F49" s="31"/>
      <c r="G49" s="31"/>
      <c r="Z49" s="171" t="s">
        <v>0</v>
      </c>
    </row>
    <row r="50" spans="1:26" ht="14.1" customHeight="1">
      <c r="A50" s="1" t="str">
        <f>+$A$1</f>
        <v>K15/I15</v>
      </c>
      <c r="B50" s="2" t="str">
        <f>+$B$1</f>
        <v>Comparatif des finances cantonales et communales</v>
      </c>
      <c r="C50" s="3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45190.410039351853</v>
      </c>
    </row>
    <row r="51" spans="1:26" ht="14.1" customHeight="1">
      <c r="A51" s="292" t="str">
        <f>$A$2</f>
        <v>Nettoschulden pro Einwohner</v>
      </c>
      <c r="B51" s="292"/>
      <c r="C51" s="292"/>
      <c r="D51" s="292"/>
      <c r="E51" s="292"/>
      <c r="F51" s="298"/>
      <c r="G51" s="298"/>
      <c r="H51" s="298"/>
      <c r="I51" s="298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4.1" customHeight="1" thickBot="1">
      <c r="A52" s="293" t="str">
        <f>A$3</f>
        <v>Nettoschulden pro Einwohner</v>
      </c>
      <c r="B52" s="293"/>
      <c r="C52" s="293"/>
      <c r="D52" s="293"/>
      <c r="E52" s="293"/>
      <c r="F52" s="293"/>
      <c r="G52" s="293"/>
      <c r="H52" s="243"/>
      <c r="I52" s="243"/>
      <c r="J52" s="24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Gewichtung_Pondération!$E$11</f>
        <v>1</v>
      </c>
    </row>
    <row r="53" spans="1:26" ht="14.1" customHeight="1" thickTop="1">
      <c r="A53" s="292" t="str">
        <f>$A$4</f>
        <v>Dette nette par habitant</v>
      </c>
      <c r="B53" s="292"/>
      <c r="C53" s="292"/>
      <c r="D53" s="292"/>
      <c r="E53" s="292"/>
      <c r="F53" s="298"/>
      <c r="G53" s="298"/>
      <c r="H53" s="298"/>
      <c r="I53" s="29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26" ht="14.1" customHeight="1" thickBot="1">
      <c r="A54" s="293" t="str">
        <f>+A5</f>
        <v>Dette nette par habitant</v>
      </c>
      <c r="B54" s="293"/>
      <c r="C54" s="293"/>
      <c r="D54" s="293"/>
      <c r="E54" s="293"/>
      <c r="F54" s="293"/>
      <c r="G54" s="293"/>
      <c r="H54" s="243"/>
      <c r="I54" s="243"/>
      <c r="J54" s="24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Gewichtung_Pondération!$E$11</f>
        <v>1</v>
      </c>
    </row>
    <row r="55" spans="1:26" ht="14.1" customHeight="1" thickTop="1">
      <c r="A55" s="34"/>
      <c r="B55" s="31"/>
      <c r="C55" s="31"/>
      <c r="D55" s="31"/>
      <c r="E55" s="31"/>
      <c r="F55" s="31"/>
      <c r="G55" s="3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62" t="s">
        <v>81</v>
      </c>
      <c r="M57" s="22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</row>
    <row r="58" spans="1:26" ht="14.1" customHeight="1">
      <c r="A58" s="23"/>
      <c r="B58" s="24"/>
      <c r="C58" s="25"/>
      <c r="D58" s="25"/>
      <c r="E58" s="25"/>
      <c r="F58" s="25"/>
      <c r="G58" s="25"/>
      <c r="I58" s="7"/>
      <c r="K58" s="8"/>
      <c r="L58" s="8"/>
      <c r="M58" s="8"/>
      <c r="N58" s="8"/>
      <c r="O58" s="8"/>
      <c r="P58" s="202"/>
      <c r="Q58" s="8"/>
      <c r="R58" s="8"/>
      <c r="S58" s="8"/>
      <c r="T58" s="8"/>
      <c r="U58" s="8"/>
      <c r="V58" s="8"/>
      <c r="W58" s="8"/>
      <c r="X58" s="8"/>
      <c r="Y58" s="8"/>
      <c r="Z58" s="166"/>
    </row>
    <row r="59" spans="1:26" ht="14.1" customHeight="1">
      <c r="A59" s="74" t="s">
        <v>28</v>
      </c>
      <c r="B59" s="30"/>
      <c r="C59" s="30"/>
      <c r="D59" s="30"/>
      <c r="E59" s="30"/>
      <c r="F59" s="261">
        <f t="shared" ref="F59:U74" si="24">SUM(D24:F24)/3</f>
        <v>2916.3066107919217</v>
      </c>
      <c r="G59" s="261">
        <f t="shared" si="24"/>
        <v>2942.390598000909</v>
      </c>
      <c r="H59" s="261">
        <f t="shared" si="24"/>
        <v>3001.997543463242</v>
      </c>
      <c r="I59" s="261">
        <f t="shared" si="24"/>
        <v>2958.2272953858178</v>
      </c>
      <c r="J59" s="261">
        <f t="shared" si="24"/>
        <v>2787.7669907835912</v>
      </c>
      <c r="K59" s="261">
        <f t="shared" si="24"/>
        <v>2673.8064785964411</v>
      </c>
      <c r="L59" s="261">
        <f t="shared" si="24"/>
        <v>2649.2250619243282</v>
      </c>
      <c r="M59" s="261">
        <f t="shared" si="24"/>
        <v>2691.8690405889156</v>
      </c>
      <c r="N59" s="262">
        <f t="shared" si="24"/>
        <v>2677.6346635627378</v>
      </c>
      <c r="O59" s="275">
        <f t="shared" si="24"/>
        <v>2671.6443419428606</v>
      </c>
      <c r="P59" s="264">
        <f t="shared" si="24"/>
        <v>2689.305621923022</v>
      </c>
      <c r="Q59" s="265">
        <f t="shared" si="24"/>
        <v>2777.5556032337154</v>
      </c>
      <c r="R59" s="265">
        <f t="shared" si="24"/>
        <v>2974.491210627782</v>
      </c>
      <c r="S59" s="265">
        <f t="shared" si="24"/>
        <v>3243.537680724055</v>
      </c>
      <c r="T59" s="265">
        <f t="shared" si="24"/>
        <v>3536.2794689948332</v>
      </c>
      <c r="U59" s="265">
        <f t="shared" si="24"/>
        <v>4117.3754156351133</v>
      </c>
      <c r="V59" s="265">
        <f t="shared" ref="V59:Y79" si="25">SUM(T24:V24)/3</f>
        <v>4718.2148726505429</v>
      </c>
      <c r="W59" s="265">
        <f t="shared" si="25"/>
        <v>5452.5461710240261</v>
      </c>
      <c r="X59" s="265">
        <f t="shared" si="25"/>
        <v>5764.1909359454003</v>
      </c>
      <c r="Y59" s="265">
        <f t="shared" si="25"/>
        <v>5986.2128040071302</v>
      </c>
      <c r="Z59" s="167" t="s">
        <v>188</v>
      </c>
    </row>
    <row r="60" spans="1:26" ht="14.1" customHeight="1">
      <c r="A60" s="75" t="s">
        <v>29</v>
      </c>
      <c r="B60" s="28"/>
      <c r="C60" s="28"/>
      <c r="D60" s="28"/>
      <c r="E60" s="28"/>
      <c r="F60" s="266">
        <f t="shared" si="24"/>
        <v>7109.2269198559034</v>
      </c>
      <c r="G60" s="266">
        <f t="shared" si="24"/>
        <v>6680.573280876717</v>
      </c>
      <c r="H60" s="266">
        <f t="shared" si="24"/>
        <v>6101.3546863192269</v>
      </c>
      <c r="I60" s="266">
        <f t="shared" si="24"/>
        <v>5484.1299807252244</v>
      </c>
      <c r="J60" s="266">
        <f t="shared" si="24"/>
        <v>5145.8823530375548</v>
      </c>
      <c r="K60" s="266">
        <f t="shared" si="24"/>
        <v>5013.6070232970378</v>
      </c>
      <c r="L60" s="266">
        <f t="shared" si="24"/>
        <v>4728.4127510619564</v>
      </c>
      <c r="M60" s="266">
        <f t="shared" si="24"/>
        <v>4333.8207900214857</v>
      </c>
      <c r="N60" s="267">
        <f t="shared" si="24"/>
        <v>3564.2175479987068</v>
      </c>
      <c r="O60" s="276">
        <f t="shared" si="24"/>
        <v>2937.2783084555463</v>
      </c>
      <c r="P60" s="269">
        <f t="shared" si="24"/>
        <v>2442.3362966768359</v>
      </c>
      <c r="Q60" s="270">
        <f t="shared" si="24"/>
        <v>2687.5239019953788</v>
      </c>
      <c r="R60" s="270">
        <f t="shared" si="24"/>
        <v>1955.5796912001388</v>
      </c>
      <c r="S60" s="270">
        <f t="shared" si="24"/>
        <v>1381.958035226023</v>
      </c>
      <c r="T60" s="270">
        <f t="shared" si="24"/>
        <v>582.54353828338878</v>
      </c>
      <c r="U60" s="270">
        <f t="shared" si="24"/>
        <v>836.86450218896425</v>
      </c>
      <c r="V60" s="270">
        <f t="shared" si="25"/>
        <v>1172.5554834774357</v>
      </c>
      <c r="W60" s="270">
        <f t="shared" si="25"/>
        <v>1452.6766481052448</v>
      </c>
      <c r="X60" s="270">
        <f t="shared" si="25"/>
        <v>1773.4537193708138</v>
      </c>
      <c r="Y60" s="270">
        <f t="shared" si="25"/>
        <v>1968.3655171984767</v>
      </c>
      <c r="Z60" s="168" t="s">
        <v>168</v>
      </c>
    </row>
    <row r="61" spans="1:26" ht="14.1" customHeight="1">
      <c r="A61" s="74" t="s">
        <v>54</v>
      </c>
      <c r="B61" s="30"/>
      <c r="C61" s="30"/>
      <c r="D61" s="30"/>
      <c r="E61" s="30"/>
      <c r="F61" s="261">
        <f t="shared" si="24"/>
        <v>3053.1881920534252</v>
      </c>
      <c r="G61" s="261">
        <f t="shared" si="24"/>
        <v>2990.1258481805667</v>
      </c>
      <c r="H61" s="261">
        <f t="shared" si="24"/>
        <v>2512.6664312377652</v>
      </c>
      <c r="I61" s="261">
        <f t="shared" si="24"/>
        <v>2213.5599005946492</v>
      </c>
      <c r="J61" s="261">
        <f t="shared" si="24"/>
        <v>3777.277151676366</v>
      </c>
      <c r="K61" s="261">
        <f t="shared" si="24"/>
        <v>3557.0633812730453</v>
      </c>
      <c r="L61" s="261">
        <f t="shared" si="24"/>
        <v>3518.5271550004672</v>
      </c>
      <c r="M61" s="261">
        <f t="shared" si="24"/>
        <v>1817.5424403152929</v>
      </c>
      <c r="N61" s="262">
        <f t="shared" si="24"/>
        <v>2112.010060106149</v>
      </c>
      <c r="O61" s="275">
        <f t="shared" si="24"/>
        <v>2250.0180979504134</v>
      </c>
      <c r="P61" s="264">
        <f t="shared" si="24"/>
        <v>2340.4788028708444</v>
      </c>
      <c r="Q61" s="265">
        <f t="shared" si="24"/>
        <v>2609.273830248485</v>
      </c>
      <c r="R61" s="265">
        <f t="shared" si="24"/>
        <v>3184.9143197543708</v>
      </c>
      <c r="S61" s="265">
        <f t="shared" si="24"/>
        <v>2975.9001072641818</v>
      </c>
      <c r="T61" s="265">
        <f t="shared" si="24"/>
        <v>2506.6678867222186</v>
      </c>
      <c r="U61" s="265">
        <f t="shared" si="24"/>
        <v>1792.2764757850364</v>
      </c>
      <c r="V61" s="265">
        <f t="shared" si="25"/>
        <v>1770.536915222189</v>
      </c>
      <c r="W61" s="265">
        <f t="shared" si="25"/>
        <v>1888.0529707094795</v>
      </c>
      <c r="X61" s="265">
        <f t="shared" si="25"/>
        <v>2070.6216810771489</v>
      </c>
      <c r="Y61" s="265">
        <f t="shared" si="25"/>
        <v>2019.5744322517155</v>
      </c>
      <c r="Z61" s="167" t="s">
        <v>169</v>
      </c>
    </row>
    <row r="62" spans="1:26" ht="14.1" customHeight="1">
      <c r="A62" s="75" t="s">
        <v>30</v>
      </c>
      <c r="B62" s="28"/>
      <c r="C62" s="28"/>
      <c r="D62" s="28"/>
      <c r="E62" s="28"/>
      <c r="F62" s="266">
        <f t="shared" si="24"/>
        <v>3618.5387655127229</v>
      </c>
      <c r="G62" s="266">
        <f t="shared" si="24"/>
        <v>3431.1409684539649</v>
      </c>
      <c r="H62" s="266">
        <f t="shared" si="24"/>
        <v>3335.6696843586528</v>
      </c>
      <c r="I62" s="266">
        <f t="shared" si="24"/>
        <v>3179.2056516359935</v>
      </c>
      <c r="J62" s="266">
        <f t="shared" si="24"/>
        <v>2896.0245993964304</v>
      </c>
      <c r="K62" s="266">
        <f t="shared" si="24"/>
        <v>2566.4400198508752</v>
      </c>
      <c r="L62" s="266">
        <f t="shared" si="24"/>
        <v>2467.2043037488174</v>
      </c>
      <c r="M62" s="266">
        <f t="shared" si="24"/>
        <v>2569.503727764652</v>
      </c>
      <c r="N62" s="267">
        <f t="shared" si="24"/>
        <v>2828.8405315467339</v>
      </c>
      <c r="O62" s="276">
        <f t="shared" si="24"/>
        <v>2949.5620272263991</v>
      </c>
      <c r="P62" s="269">
        <f t="shared" si="24"/>
        <v>3017.8554363147227</v>
      </c>
      <c r="Q62" s="270">
        <f t="shared" si="24"/>
        <v>2989.6402410175906</v>
      </c>
      <c r="R62" s="270">
        <f t="shared" si="24"/>
        <v>-735.7415476711252</v>
      </c>
      <c r="S62" s="270">
        <f t="shared" si="24"/>
        <v>-4619.0028443257952</v>
      </c>
      <c r="T62" s="270">
        <f t="shared" si="24"/>
        <v>-8650.7806038213257</v>
      </c>
      <c r="U62" s="270">
        <f t="shared" si="24"/>
        <v>-9136.0343310475728</v>
      </c>
      <c r="V62" s="270">
        <f t="shared" si="25"/>
        <v>-9526.6158936517331</v>
      </c>
      <c r="W62" s="270">
        <f t="shared" si="25"/>
        <v>-9644.3298861088606</v>
      </c>
      <c r="X62" s="270">
        <f t="shared" si="25"/>
        <v>-9432.5902461568276</v>
      </c>
      <c r="Y62" s="270">
        <f t="shared" si="25"/>
        <v>-9031.9442121791217</v>
      </c>
      <c r="Z62" s="168" t="s">
        <v>170</v>
      </c>
    </row>
    <row r="63" spans="1:26" ht="14.1" customHeight="1">
      <c r="A63" s="74" t="s">
        <v>31</v>
      </c>
      <c r="B63" s="30"/>
      <c r="C63" s="30"/>
      <c r="D63" s="30"/>
      <c r="E63" s="30"/>
      <c r="F63" s="261">
        <f t="shared" si="24"/>
        <v>7424.2495220167448</v>
      </c>
      <c r="G63" s="261">
        <f t="shared" si="24"/>
        <v>7786.6402304617732</v>
      </c>
      <c r="H63" s="261">
        <f t="shared" si="24"/>
        <v>8124.0405584119098</v>
      </c>
      <c r="I63" s="261">
        <f t="shared" si="24"/>
        <v>8298.1180202569376</v>
      </c>
      <c r="J63" s="261">
        <f t="shared" si="24"/>
        <v>8421.2308643657689</v>
      </c>
      <c r="K63" s="261">
        <f t="shared" si="24"/>
        <v>8343.1243935235052</v>
      </c>
      <c r="L63" s="261">
        <f t="shared" si="24"/>
        <v>8166.8318298402301</v>
      </c>
      <c r="M63" s="261">
        <f t="shared" si="24"/>
        <v>8003.9934779607283</v>
      </c>
      <c r="N63" s="262">
        <f t="shared" si="24"/>
        <v>8155.2300812247004</v>
      </c>
      <c r="O63" s="275">
        <f t="shared" si="24"/>
        <v>8439.104097087431</v>
      </c>
      <c r="P63" s="264">
        <f t="shared" si="24"/>
        <v>8511.5378587836676</v>
      </c>
      <c r="Q63" s="265">
        <f t="shared" si="24"/>
        <v>8350.0951914311954</v>
      </c>
      <c r="R63" s="265">
        <f t="shared" si="24"/>
        <v>8068.8530081022718</v>
      </c>
      <c r="S63" s="265">
        <f t="shared" si="24"/>
        <v>7916.1086712543538</v>
      </c>
      <c r="T63" s="265">
        <f t="shared" si="24"/>
        <v>7794.3257831258925</v>
      </c>
      <c r="U63" s="265">
        <f t="shared" si="24"/>
        <v>7709.2855295994596</v>
      </c>
      <c r="V63" s="265">
        <f t="shared" si="25"/>
        <v>7727.0071293495212</v>
      </c>
      <c r="W63" s="265">
        <f t="shared" si="25"/>
        <v>7580.2448472589249</v>
      </c>
      <c r="X63" s="265">
        <f t="shared" si="25"/>
        <v>7597.5501481221108</v>
      </c>
      <c r="Y63" s="265">
        <f t="shared" si="25"/>
        <v>7678.8949999519127</v>
      </c>
      <c r="Z63" s="167" t="s">
        <v>171</v>
      </c>
    </row>
    <row r="64" spans="1:26" ht="14.1" customHeight="1">
      <c r="A64" s="75" t="s">
        <v>48</v>
      </c>
      <c r="B64" s="28"/>
      <c r="C64" s="28"/>
      <c r="D64" s="28"/>
      <c r="E64" s="28"/>
      <c r="F64" s="266">
        <f t="shared" si="24"/>
        <v>3929.4635848585331</v>
      </c>
      <c r="G64" s="266">
        <f t="shared" si="24"/>
        <v>3915.4845914234138</v>
      </c>
      <c r="H64" s="266">
        <f t="shared" si="24"/>
        <v>3901.3789134320027</v>
      </c>
      <c r="I64" s="266">
        <f t="shared" si="24"/>
        <v>3880.9553513798633</v>
      </c>
      <c r="J64" s="266">
        <f t="shared" si="24"/>
        <v>3829.3977261701116</v>
      </c>
      <c r="K64" s="266">
        <f t="shared" si="24"/>
        <v>3568.6815071582391</v>
      </c>
      <c r="L64" s="266">
        <f t="shared" si="24"/>
        <v>3325.2835999854397</v>
      </c>
      <c r="M64" s="266">
        <f t="shared" si="24"/>
        <v>3322.3479852147334</v>
      </c>
      <c r="N64" s="267">
        <f t="shared" si="24"/>
        <v>3575.2085702479649</v>
      </c>
      <c r="O64" s="276">
        <f t="shared" si="24"/>
        <v>4127.4257829826774</v>
      </c>
      <c r="P64" s="269">
        <f t="shared" si="24"/>
        <v>4514.3377345364579</v>
      </c>
      <c r="Q64" s="270">
        <f t="shared" si="24"/>
        <v>4840.1826300256371</v>
      </c>
      <c r="R64" s="270">
        <f t="shared" si="24"/>
        <v>4812.5595490071646</v>
      </c>
      <c r="S64" s="270">
        <f t="shared" si="24"/>
        <v>4903.8729874180062</v>
      </c>
      <c r="T64" s="270">
        <f t="shared" si="24"/>
        <v>5064.7573094247227</v>
      </c>
      <c r="U64" s="270">
        <f t="shared" si="24"/>
        <v>5523.3847390058318</v>
      </c>
      <c r="V64" s="270">
        <f t="shared" si="25"/>
        <v>5476.1270927230516</v>
      </c>
      <c r="W64" s="270">
        <f t="shared" si="25"/>
        <v>5319.4173441165103</v>
      </c>
      <c r="X64" s="270">
        <f t="shared" si="25"/>
        <v>4838.0192735524752</v>
      </c>
      <c r="Y64" s="270">
        <f t="shared" si="25"/>
        <v>4519.5013894291114</v>
      </c>
      <c r="Z64" s="168" t="s">
        <v>172</v>
      </c>
    </row>
    <row r="65" spans="1:35" ht="14.1" customHeight="1">
      <c r="A65" s="74" t="s">
        <v>49</v>
      </c>
      <c r="B65" s="30"/>
      <c r="C65" s="30"/>
      <c r="D65" s="30"/>
      <c r="E65" s="30"/>
      <c r="F65" s="261">
        <f t="shared" si="24"/>
        <v>-806.25588581458089</v>
      </c>
      <c r="G65" s="261">
        <f t="shared" si="24"/>
        <v>-778.49466673035158</v>
      </c>
      <c r="H65" s="261">
        <f t="shared" si="24"/>
        <v>-727.49906306169999</v>
      </c>
      <c r="I65" s="261">
        <f t="shared" si="24"/>
        <v>-881.58551962359581</v>
      </c>
      <c r="J65" s="261">
        <f t="shared" si="24"/>
        <v>-1051.5210703099385</v>
      </c>
      <c r="K65" s="261">
        <f t="shared" si="24"/>
        <v>-1171.3099119175859</v>
      </c>
      <c r="L65" s="261">
        <f t="shared" si="24"/>
        <v>-1380.5920257460803</v>
      </c>
      <c r="M65" s="261">
        <f t="shared" si="24"/>
        <v>-1691.7808260747736</v>
      </c>
      <c r="N65" s="262">
        <f t="shared" si="24"/>
        <v>-2009.7922954448775</v>
      </c>
      <c r="O65" s="275">
        <f t="shared" si="24"/>
        <v>-2169.6371191846324</v>
      </c>
      <c r="P65" s="264">
        <f t="shared" si="24"/>
        <v>-2140.9934532301399</v>
      </c>
      <c r="Q65" s="265">
        <f t="shared" si="24"/>
        <v>-1944.7257442492682</v>
      </c>
      <c r="R65" s="265">
        <f t="shared" si="24"/>
        <v>-1698.0426859358267</v>
      </c>
      <c r="S65" s="265">
        <f t="shared" si="24"/>
        <v>-1396.2549839749252</v>
      </c>
      <c r="T65" s="265">
        <f t="shared" si="24"/>
        <v>-1302.0101416910738</v>
      </c>
      <c r="U65" s="265">
        <f t="shared" si="24"/>
        <v>-1408.0814439651838</v>
      </c>
      <c r="V65" s="265">
        <f t="shared" si="25"/>
        <v>-1796.8152344688494</v>
      </c>
      <c r="W65" s="265">
        <f t="shared" si="25"/>
        <v>-2103.1419564788853</v>
      </c>
      <c r="X65" s="265">
        <f t="shared" si="25"/>
        <v>-2202.0782042908509</v>
      </c>
      <c r="Y65" s="265">
        <f t="shared" si="25"/>
        <v>-1920.9342172898125</v>
      </c>
      <c r="Z65" s="167" t="s">
        <v>173</v>
      </c>
    </row>
    <row r="66" spans="1:35" ht="14.1" customHeight="1">
      <c r="A66" s="75" t="s">
        <v>32</v>
      </c>
      <c r="B66" s="28"/>
      <c r="C66" s="28"/>
      <c r="D66" s="28"/>
      <c r="E66" s="28"/>
      <c r="F66" s="266">
        <f t="shared" si="24"/>
        <v>4073.9955256011435</v>
      </c>
      <c r="G66" s="266">
        <f t="shared" si="24"/>
        <v>4027.4413519296845</v>
      </c>
      <c r="H66" s="266">
        <f t="shared" si="24"/>
        <v>4133.0583327237664</v>
      </c>
      <c r="I66" s="266">
        <f t="shared" si="24"/>
        <v>3856.8296176013105</v>
      </c>
      <c r="J66" s="266">
        <f t="shared" si="24"/>
        <v>3514.5467344145914</v>
      </c>
      <c r="K66" s="266">
        <f t="shared" si="24"/>
        <v>2817.4409658739919</v>
      </c>
      <c r="L66" s="266">
        <f t="shared" si="24"/>
        <v>2604.4091022674834</v>
      </c>
      <c r="M66" s="266">
        <f t="shared" si="24"/>
        <v>2487.6817395495887</v>
      </c>
      <c r="N66" s="267">
        <f t="shared" si="24"/>
        <v>2470.8431706123688</v>
      </c>
      <c r="O66" s="276">
        <f t="shared" si="24"/>
        <v>2408.4873541672787</v>
      </c>
      <c r="P66" s="269">
        <f t="shared" si="24"/>
        <v>2182.7865084857899</v>
      </c>
      <c r="Q66" s="270">
        <f t="shared" si="24"/>
        <v>2459.3107382456715</v>
      </c>
      <c r="R66" s="270">
        <f t="shared" si="24"/>
        <v>2799.2275376277689</v>
      </c>
      <c r="S66" s="270">
        <f t="shared" si="24"/>
        <v>3467.1396776463266</v>
      </c>
      <c r="T66" s="270">
        <f t="shared" si="24"/>
        <v>3722.4759431543766</v>
      </c>
      <c r="U66" s="270">
        <f t="shared" si="24"/>
        <v>3939.6138232838712</v>
      </c>
      <c r="V66" s="270">
        <f t="shared" si="25"/>
        <v>4087.9529440514184</v>
      </c>
      <c r="W66" s="270">
        <f t="shared" si="25"/>
        <v>4328.4810256827723</v>
      </c>
      <c r="X66" s="270">
        <f t="shared" si="25"/>
        <v>3515.4719661792933</v>
      </c>
      <c r="Y66" s="270">
        <f t="shared" si="25"/>
        <v>2514.8198632450872</v>
      </c>
      <c r="Z66" s="168" t="s">
        <v>189</v>
      </c>
    </row>
    <row r="67" spans="1:35" ht="14.1" customHeight="1">
      <c r="A67" s="74" t="s">
        <v>33</v>
      </c>
      <c r="B67" s="30"/>
      <c r="C67" s="30"/>
      <c r="D67" s="30"/>
      <c r="E67" s="30"/>
      <c r="F67" s="261">
        <f t="shared" si="24"/>
        <v>3016.8974716386533</v>
      </c>
      <c r="G67" s="261">
        <f t="shared" si="24"/>
        <v>3051.0803441614462</v>
      </c>
      <c r="H67" s="261">
        <f t="shared" si="24"/>
        <v>3293.4465978549611</v>
      </c>
      <c r="I67" s="261">
        <f t="shared" si="24"/>
        <v>3253.1962297261907</v>
      </c>
      <c r="J67" s="261">
        <f t="shared" si="24"/>
        <v>2971.9443629501443</v>
      </c>
      <c r="K67" s="261">
        <f t="shared" si="24"/>
        <v>2348.9175861918161</v>
      </c>
      <c r="L67" s="261">
        <f t="shared" si="24"/>
        <v>1579.7143036668731</v>
      </c>
      <c r="M67" s="261">
        <f t="shared" si="24"/>
        <v>950.88872090451468</v>
      </c>
      <c r="N67" s="262">
        <f t="shared" si="24"/>
        <v>618.6199525008808</v>
      </c>
      <c r="O67" s="275">
        <f t="shared" si="24"/>
        <v>622.91485040017733</v>
      </c>
      <c r="P67" s="264">
        <f t="shared" si="24"/>
        <v>776.92940522754918</v>
      </c>
      <c r="Q67" s="265">
        <f t="shared" si="24"/>
        <v>956.96030472427765</v>
      </c>
      <c r="R67" s="265">
        <f t="shared" si="24"/>
        <v>1026.5363333474818</v>
      </c>
      <c r="S67" s="265">
        <f t="shared" si="24"/>
        <v>1011.4024281881956</v>
      </c>
      <c r="T67" s="265">
        <f t="shared" si="24"/>
        <v>1004.1361971855204</v>
      </c>
      <c r="U67" s="265">
        <f t="shared" si="24"/>
        <v>-1929.2923951337716</v>
      </c>
      <c r="V67" s="265">
        <f t="shared" si="25"/>
        <v>-4719.1253083739739</v>
      </c>
      <c r="W67" s="265">
        <f t="shared" si="25"/>
        <v>-7376.0505157259713</v>
      </c>
      <c r="X67" s="265">
        <f t="shared" si="25"/>
        <v>-7195.9629604946231</v>
      </c>
      <c r="Y67" s="265">
        <f t="shared" si="25"/>
        <v>-7632.7118872486644</v>
      </c>
      <c r="Z67" s="167" t="s">
        <v>175</v>
      </c>
    </row>
    <row r="68" spans="1:35" ht="14.1" customHeight="1">
      <c r="A68" s="75" t="s">
        <v>50</v>
      </c>
      <c r="B68" s="28"/>
      <c r="C68" s="28"/>
      <c r="D68" s="28"/>
      <c r="E68" s="28"/>
      <c r="F68" s="266">
        <f t="shared" si="24"/>
        <v>1720.6546505659778</v>
      </c>
      <c r="G68" s="266">
        <f t="shared" si="24"/>
        <v>1755.5457436801059</v>
      </c>
      <c r="H68" s="266">
        <f t="shared" si="24"/>
        <v>1739.4411918695325</v>
      </c>
      <c r="I68" s="266">
        <f t="shared" si="24"/>
        <v>1705.5446695422288</v>
      </c>
      <c r="J68" s="266">
        <f t="shared" si="24"/>
        <v>1536.8763121559477</v>
      </c>
      <c r="K68" s="266">
        <f t="shared" si="24"/>
        <v>1295.2355686790572</v>
      </c>
      <c r="L68" s="266">
        <f t="shared" si="24"/>
        <v>1152.4196131504066</v>
      </c>
      <c r="M68" s="266">
        <f t="shared" si="24"/>
        <v>1146.6197974229353</v>
      </c>
      <c r="N68" s="267">
        <f t="shared" si="24"/>
        <v>1149.4558259364621</v>
      </c>
      <c r="O68" s="276">
        <f t="shared" si="24"/>
        <v>1098.0315237813682</v>
      </c>
      <c r="P68" s="269">
        <f t="shared" si="24"/>
        <v>1030.5411374680218</v>
      </c>
      <c r="Q68" s="270">
        <f t="shared" si="24"/>
        <v>1103.7437180289419</v>
      </c>
      <c r="R68" s="270">
        <f t="shared" si="24"/>
        <v>1240.3636913540211</v>
      </c>
      <c r="S68" s="270">
        <f t="shared" si="24"/>
        <v>1347.7856469595633</v>
      </c>
      <c r="T68" s="270">
        <f t="shared" si="24"/>
        <v>1589.0435450142988</v>
      </c>
      <c r="U68" s="270">
        <f t="shared" si="24"/>
        <v>1797.8120665461436</v>
      </c>
      <c r="V68" s="270">
        <f t="shared" si="25"/>
        <v>2164.0324145000764</v>
      </c>
      <c r="W68" s="270">
        <f t="shared" si="25"/>
        <v>2443.4148229349667</v>
      </c>
      <c r="X68" s="270">
        <f t="shared" si="25"/>
        <v>2861.2163140534817</v>
      </c>
      <c r="Y68" s="270">
        <f t="shared" si="25"/>
        <v>3094.5802810227265</v>
      </c>
      <c r="Z68" s="168" t="s">
        <v>176</v>
      </c>
    </row>
    <row r="69" spans="1:35" ht="14.1" customHeight="1">
      <c r="A69" s="74" t="s">
        <v>57</v>
      </c>
      <c r="B69" s="30"/>
      <c r="C69" s="30"/>
      <c r="D69" s="30"/>
      <c r="E69" s="30"/>
      <c r="F69" s="261">
        <f t="shared" si="24"/>
        <v>7421.3637533717483</v>
      </c>
      <c r="G69" s="261">
        <f t="shared" si="24"/>
        <v>7532.8598325306812</v>
      </c>
      <c r="H69" s="261">
        <f t="shared" si="24"/>
        <v>7752.1176796284826</v>
      </c>
      <c r="I69" s="261">
        <f t="shared" si="24"/>
        <v>7543.1993161284217</v>
      </c>
      <c r="J69" s="261">
        <f t="shared" si="24"/>
        <v>6268.1670181108093</v>
      </c>
      <c r="K69" s="261">
        <f t="shared" si="24"/>
        <v>4670.4653214112977</v>
      </c>
      <c r="L69" s="261">
        <f t="shared" si="24"/>
        <v>3747.1386321512236</v>
      </c>
      <c r="M69" s="261">
        <f t="shared" si="24"/>
        <v>3803.759639045677</v>
      </c>
      <c r="N69" s="262">
        <f t="shared" si="24"/>
        <v>4069.1522998587861</v>
      </c>
      <c r="O69" s="275">
        <f t="shared" si="24"/>
        <v>4222.5179084278179</v>
      </c>
      <c r="P69" s="264">
        <f t="shared" si="24"/>
        <v>4244.641077740368</v>
      </c>
      <c r="Q69" s="265">
        <f t="shared" si="24"/>
        <v>4579.5960278019711</v>
      </c>
      <c r="R69" s="265">
        <f t="shared" si="24"/>
        <v>5641.672928494394</v>
      </c>
      <c r="S69" s="265">
        <f t="shared" si="24"/>
        <v>6715.2723405877814</v>
      </c>
      <c r="T69" s="265">
        <f t="shared" si="24"/>
        <v>7349.320243578768</v>
      </c>
      <c r="U69" s="265">
        <f t="shared" si="24"/>
        <v>6688.0991995639424</v>
      </c>
      <c r="V69" s="265">
        <f t="shared" si="25"/>
        <v>6017.0070735519148</v>
      </c>
      <c r="W69" s="265">
        <f t="shared" si="25"/>
        <v>5609.7414102774719</v>
      </c>
      <c r="X69" s="265">
        <f t="shared" si="25"/>
        <v>6561.1822183699305</v>
      </c>
      <c r="Y69" s="265">
        <f t="shared" si="25"/>
        <v>7643.896876448739</v>
      </c>
      <c r="Z69" s="167" t="s">
        <v>177</v>
      </c>
    </row>
    <row r="70" spans="1:35" ht="14.1" customHeight="1">
      <c r="A70" s="75" t="s">
        <v>34</v>
      </c>
      <c r="B70" s="28"/>
      <c r="C70" s="28"/>
      <c r="D70" s="28"/>
      <c r="E70" s="28"/>
      <c r="F70" s="266">
        <f t="shared" si="24"/>
        <v>14376.742193201942</v>
      </c>
      <c r="G70" s="266">
        <f t="shared" si="24"/>
        <v>15195.629654163969</v>
      </c>
      <c r="H70" s="266">
        <f t="shared" si="24"/>
        <v>15621.783569782232</v>
      </c>
      <c r="I70" s="266">
        <f t="shared" si="24"/>
        <v>15602.339098122126</v>
      </c>
      <c r="J70" s="266">
        <f t="shared" si="24"/>
        <v>15567.335819257305</v>
      </c>
      <c r="K70" s="266">
        <f t="shared" si="24"/>
        <v>15496.429729427187</v>
      </c>
      <c r="L70" s="266">
        <f t="shared" si="24"/>
        <v>15578.137302866089</v>
      </c>
      <c r="M70" s="266">
        <f t="shared" si="24"/>
        <v>15490.123489291569</v>
      </c>
      <c r="N70" s="267">
        <f t="shared" si="24"/>
        <v>15446.959520825099</v>
      </c>
      <c r="O70" s="276">
        <f t="shared" si="24"/>
        <v>15799.934983074801</v>
      </c>
      <c r="P70" s="269">
        <f t="shared" si="24"/>
        <v>16116.765862340742</v>
      </c>
      <c r="Q70" s="270">
        <f t="shared" si="24"/>
        <v>16326.120685673517</v>
      </c>
      <c r="R70" s="270">
        <f t="shared" si="24"/>
        <v>15782.103352783408</v>
      </c>
      <c r="S70" s="270">
        <f t="shared" si="24"/>
        <v>15308.104847329805</v>
      </c>
      <c r="T70" s="270">
        <f t="shared" si="24"/>
        <v>14871.168644475218</v>
      </c>
      <c r="U70" s="270">
        <f t="shared" si="24"/>
        <v>14731.774439607461</v>
      </c>
      <c r="V70" s="270">
        <f t="shared" si="25"/>
        <v>14707.755728198956</v>
      </c>
      <c r="W70" s="270">
        <f t="shared" si="25"/>
        <v>14621.162713740196</v>
      </c>
      <c r="X70" s="270">
        <f t="shared" si="25"/>
        <v>14477.335085036291</v>
      </c>
      <c r="Y70" s="270">
        <f t="shared" si="25"/>
        <v>14337.035795264366</v>
      </c>
      <c r="Z70" s="168" t="s">
        <v>190</v>
      </c>
    </row>
    <row r="71" spans="1:35" ht="14.1" customHeight="1">
      <c r="A71" s="74" t="s">
        <v>167</v>
      </c>
      <c r="B71" s="30"/>
      <c r="C71" s="30"/>
      <c r="D71" s="30"/>
      <c r="E71" s="30"/>
      <c r="F71" s="261">
        <f t="shared" si="24"/>
        <v>-119.37532291705027</v>
      </c>
      <c r="G71" s="261">
        <f t="shared" si="24"/>
        <v>144.71467170822717</v>
      </c>
      <c r="H71" s="261">
        <f t="shared" si="24"/>
        <v>1323.3887066302548</v>
      </c>
      <c r="I71" s="261">
        <f t="shared" si="24"/>
        <v>2637.2068240636131</v>
      </c>
      <c r="J71" s="261">
        <f t="shared" si="24"/>
        <v>3869.7568285301809</v>
      </c>
      <c r="K71" s="261">
        <f t="shared" si="24"/>
        <v>4479.8788627837466</v>
      </c>
      <c r="L71" s="261">
        <f t="shared" si="24"/>
        <v>4734.5464190468338</v>
      </c>
      <c r="M71" s="261">
        <f t="shared" si="24"/>
        <v>4894.4668144348771</v>
      </c>
      <c r="N71" s="262">
        <f t="shared" si="24"/>
        <v>5088.0387000399942</v>
      </c>
      <c r="O71" s="275">
        <f t="shared" si="24"/>
        <v>5920.4121765534592</v>
      </c>
      <c r="P71" s="264">
        <f t="shared" si="24"/>
        <v>7112.9759041720399</v>
      </c>
      <c r="Q71" s="265">
        <f t="shared" si="24"/>
        <v>8262.1394581780496</v>
      </c>
      <c r="R71" s="265">
        <f t="shared" si="24"/>
        <v>9010.2750157027531</v>
      </c>
      <c r="S71" s="265">
        <f t="shared" si="24"/>
        <v>9320.2142707995245</v>
      </c>
      <c r="T71" s="265">
        <f t="shared" si="24"/>
        <v>9518.260249354249</v>
      </c>
      <c r="U71" s="265">
        <f t="shared" si="24"/>
        <v>9687.6797343400613</v>
      </c>
      <c r="V71" s="265">
        <f t="shared" si="25"/>
        <v>9842.9391977403156</v>
      </c>
      <c r="W71" s="265">
        <f t="shared" si="25"/>
        <v>9960.3526671565978</v>
      </c>
      <c r="X71" s="265">
        <f t="shared" si="25"/>
        <v>10119.575274433104</v>
      </c>
      <c r="Y71" s="265">
        <f t="shared" si="25"/>
        <v>10301.430254445848</v>
      </c>
      <c r="Z71" s="167" t="s">
        <v>179</v>
      </c>
    </row>
    <row r="72" spans="1:35" ht="14.1" customHeight="1">
      <c r="A72" s="75" t="s">
        <v>35</v>
      </c>
      <c r="B72" s="28"/>
      <c r="C72" s="28"/>
      <c r="D72" s="28"/>
      <c r="E72" s="28"/>
      <c r="F72" s="266">
        <f t="shared" si="24"/>
        <v>2747.5083764700234</v>
      </c>
      <c r="G72" s="266">
        <f t="shared" si="24"/>
        <v>2254.1748812255919</v>
      </c>
      <c r="H72" s="266">
        <f t="shared" si="24"/>
        <v>2039.1290595467697</v>
      </c>
      <c r="I72" s="266">
        <f t="shared" si="24"/>
        <v>1650.4562245588452</v>
      </c>
      <c r="J72" s="266">
        <f t="shared" si="24"/>
        <v>1017.3705108499385</v>
      </c>
      <c r="K72" s="266">
        <f t="shared" si="24"/>
        <v>740.70649639306521</v>
      </c>
      <c r="L72" s="266">
        <f t="shared" si="24"/>
        <v>711.22403110375433</v>
      </c>
      <c r="M72" s="266">
        <f t="shared" si="24"/>
        <v>1263.8859100075081</v>
      </c>
      <c r="N72" s="267">
        <f t="shared" si="24"/>
        <v>1788.7657913527389</v>
      </c>
      <c r="O72" s="276">
        <f t="shared" si="24"/>
        <v>2399.3468701972706</v>
      </c>
      <c r="P72" s="269">
        <f t="shared" si="24"/>
        <v>2703.1289213753353</v>
      </c>
      <c r="Q72" s="270">
        <f t="shared" si="24"/>
        <v>2832.1285376788073</v>
      </c>
      <c r="R72" s="270">
        <f t="shared" si="24"/>
        <v>2553.0257888401607</v>
      </c>
      <c r="S72" s="270">
        <f t="shared" si="24"/>
        <v>2075.0173056088693</v>
      </c>
      <c r="T72" s="270">
        <f t="shared" si="24"/>
        <v>1521.6166518889249</v>
      </c>
      <c r="U72" s="270">
        <f t="shared" si="24"/>
        <v>1097.3359451528856</v>
      </c>
      <c r="V72" s="270">
        <f t="shared" si="25"/>
        <v>-305.84613739955535</v>
      </c>
      <c r="W72" s="270">
        <f t="shared" si="25"/>
        <v>-1542.344720395912</v>
      </c>
      <c r="X72" s="270">
        <f t="shared" si="25"/>
        <v>-2873.3385829074778</v>
      </c>
      <c r="Y72" s="270">
        <f t="shared" si="25"/>
        <v>-3170.7484729038752</v>
      </c>
      <c r="Z72" s="168" t="s">
        <v>180</v>
      </c>
    </row>
    <row r="73" spans="1:35" ht="14.1" customHeight="1">
      <c r="A73" s="74" t="s">
        <v>36</v>
      </c>
      <c r="B73" s="30"/>
      <c r="C73" s="30"/>
      <c r="D73" s="30"/>
      <c r="E73" s="30"/>
      <c r="F73" s="261">
        <f t="shared" si="24"/>
        <v>14062.786870290545</v>
      </c>
      <c r="G73" s="261">
        <f t="shared" si="24"/>
        <v>14875.469332287908</v>
      </c>
      <c r="H73" s="261">
        <f t="shared" si="24"/>
        <v>15946.597680303987</v>
      </c>
      <c r="I73" s="261">
        <f t="shared" si="24"/>
        <v>16521.642978202184</v>
      </c>
      <c r="J73" s="261">
        <f t="shared" si="24"/>
        <v>13367.6010567342</v>
      </c>
      <c r="K73" s="261">
        <f t="shared" si="24"/>
        <v>9835.7995331302827</v>
      </c>
      <c r="L73" s="261">
        <f t="shared" si="24"/>
        <v>6155.0418878226119</v>
      </c>
      <c r="M73" s="261">
        <f t="shared" si="24"/>
        <v>5909.2007267010094</v>
      </c>
      <c r="N73" s="262">
        <f t="shared" si="24"/>
        <v>5398.6402467101261</v>
      </c>
      <c r="O73" s="275">
        <f t="shared" si="24"/>
        <v>4915.5859775477793</v>
      </c>
      <c r="P73" s="264">
        <f t="shared" si="24"/>
        <v>4287.9520921236517</v>
      </c>
      <c r="Q73" s="265">
        <f t="shared" si="24"/>
        <v>3844.0830445306365</v>
      </c>
      <c r="R73" s="265">
        <f t="shared" si="24"/>
        <v>3705.590875065513</v>
      </c>
      <c r="S73" s="265">
        <f t="shared" si="24"/>
        <v>3091.2544547002158</v>
      </c>
      <c r="T73" s="265">
        <f t="shared" si="24"/>
        <v>2935.1810824666641</v>
      </c>
      <c r="U73" s="265">
        <f t="shared" si="24"/>
        <v>2584.6712918097005</v>
      </c>
      <c r="V73" s="265">
        <f t="shared" si="25"/>
        <v>2430.9358062214733</v>
      </c>
      <c r="W73" s="265">
        <f t="shared" si="25"/>
        <v>3013.5986189681703</v>
      </c>
      <c r="X73" s="265">
        <f t="shared" si="25"/>
        <v>3828.6224273312778</v>
      </c>
      <c r="Y73" s="265">
        <f t="shared" si="25"/>
        <v>4600.7177843742129</v>
      </c>
      <c r="Z73" s="167" t="s">
        <v>181</v>
      </c>
    </row>
    <row r="74" spans="1:35" ht="14.1" customHeight="1">
      <c r="A74" s="75" t="s">
        <v>37</v>
      </c>
      <c r="B74" s="28"/>
      <c r="C74" s="28"/>
      <c r="D74" s="28"/>
      <c r="E74" s="28"/>
      <c r="F74" s="266">
        <f t="shared" si="24"/>
        <v>2503.8455182275334</v>
      </c>
      <c r="G74" s="266">
        <f t="shared" si="24"/>
        <v>2632.5035840018431</v>
      </c>
      <c r="H74" s="266">
        <f t="shared" si="24"/>
        <v>2625.6287616095947</v>
      </c>
      <c r="I74" s="266">
        <f t="shared" si="24"/>
        <v>2440.0643237190634</v>
      </c>
      <c r="J74" s="266">
        <f t="shared" si="24"/>
        <v>2223.5737101511918</v>
      </c>
      <c r="K74" s="266">
        <f t="shared" si="24"/>
        <v>2050.9120144240305</v>
      </c>
      <c r="L74" s="266">
        <f t="shared" si="24"/>
        <v>2029.9948636621732</v>
      </c>
      <c r="M74" s="266">
        <f t="shared" si="24"/>
        <v>2227.8317286051188</v>
      </c>
      <c r="N74" s="267">
        <f t="shared" si="24"/>
        <v>2451.3959734833252</v>
      </c>
      <c r="O74" s="276">
        <f t="shared" si="24"/>
        <v>2736.4086105478432</v>
      </c>
      <c r="P74" s="269">
        <f t="shared" si="24"/>
        <v>2867.0246065489337</v>
      </c>
      <c r="Q74" s="270">
        <f t="shared" si="24"/>
        <v>2807.8412977978765</v>
      </c>
      <c r="R74" s="270">
        <f t="shared" si="24"/>
        <v>2425.4892502556663</v>
      </c>
      <c r="S74" s="270">
        <f t="shared" si="24"/>
        <v>1620.2936940261773</v>
      </c>
      <c r="T74" s="270">
        <f t="shared" si="24"/>
        <v>800.64155386756647</v>
      </c>
      <c r="U74" s="270">
        <f t="shared" ref="U74" si="26">SUM(S39:U39)/3</f>
        <v>121.71838534028389</v>
      </c>
      <c r="V74" s="270">
        <f t="shared" si="25"/>
        <v>-1851.0125411557235</v>
      </c>
      <c r="W74" s="270">
        <f t="shared" si="25"/>
        <v>-3646.358422160285</v>
      </c>
      <c r="X74" s="270">
        <f t="shared" si="25"/>
        <v>-5495.9279698287346</v>
      </c>
      <c r="Y74" s="270">
        <f t="shared" si="25"/>
        <v>-5821.0006655701909</v>
      </c>
      <c r="Z74" s="168" t="s">
        <v>182</v>
      </c>
    </row>
    <row r="75" spans="1:35" ht="14.1" customHeight="1">
      <c r="A75" s="74" t="s">
        <v>38</v>
      </c>
      <c r="B75" s="30"/>
      <c r="C75" s="30"/>
      <c r="D75" s="30"/>
      <c r="E75" s="30"/>
      <c r="F75" s="261">
        <f t="shared" ref="F75:U79" si="27">SUM(D40:F40)/3</f>
        <v>642.40388873715835</v>
      </c>
      <c r="G75" s="261">
        <f t="shared" si="27"/>
        <v>551.7728871766866</v>
      </c>
      <c r="H75" s="261">
        <f t="shared" si="27"/>
        <v>343.84109212702037</v>
      </c>
      <c r="I75" s="261">
        <f t="shared" si="27"/>
        <v>206.90263882834537</v>
      </c>
      <c r="J75" s="261">
        <f t="shared" si="27"/>
        <v>67.925472224053479</v>
      </c>
      <c r="K75" s="261">
        <f t="shared" si="27"/>
        <v>-41.349043221720308</v>
      </c>
      <c r="L75" s="261">
        <f t="shared" si="27"/>
        <v>-184.34500219629444</v>
      </c>
      <c r="M75" s="261">
        <f t="shared" si="27"/>
        <v>-206.29214840006034</v>
      </c>
      <c r="N75" s="262">
        <f t="shared" si="27"/>
        <v>-74.545461046270688</v>
      </c>
      <c r="O75" s="275">
        <f t="shared" si="27"/>
        <v>76.779270051607156</v>
      </c>
      <c r="P75" s="264">
        <f t="shared" si="27"/>
        <v>228.85850896883244</v>
      </c>
      <c r="Q75" s="265">
        <f t="shared" si="27"/>
        <v>382.01194472926136</v>
      </c>
      <c r="R75" s="265">
        <f t="shared" si="27"/>
        <v>971.54433176650844</v>
      </c>
      <c r="S75" s="265">
        <f t="shared" si="27"/>
        <v>1516.7845584738579</v>
      </c>
      <c r="T75" s="265">
        <f t="shared" si="27"/>
        <v>2047.7254288746926</v>
      </c>
      <c r="U75" s="265">
        <f t="shared" si="27"/>
        <v>2158.5554766091077</v>
      </c>
      <c r="V75" s="265">
        <f t="shared" si="25"/>
        <v>2259.1389536225092</v>
      </c>
      <c r="W75" s="265">
        <f t="shared" si="25"/>
        <v>2376.4272988668131</v>
      </c>
      <c r="X75" s="265">
        <f t="shared" si="25"/>
        <v>2139.4794875186358</v>
      </c>
      <c r="Y75" s="265">
        <f t="shared" si="25"/>
        <v>1882.1539034605985</v>
      </c>
      <c r="Z75" s="167" t="s">
        <v>183</v>
      </c>
    </row>
    <row r="76" spans="1:35" ht="14.1" customHeight="1">
      <c r="A76" s="75" t="s">
        <v>66</v>
      </c>
      <c r="B76" s="28"/>
      <c r="C76" s="28"/>
      <c r="D76" s="28"/>
      <c r="E76" s="28"/>
      <c r="F76" s="266">
        <f t="shared" si="27"/>
        <v>3312.0774436864353</v>
      </c>
      <c r="G76" s="266">
        <f t="shared" si="27"/>
        <v>2864.0642751984828</v>
      </c>
      <c r="H76" s="266">
        <f t="shared" si="27"/>
        <v>2525.0657580963693</v>
      </c>
      <c r="I76" s="266">
        <f t="shared" si="27"/>
        <v>2341.5016372730861</v>
      </c>
      <c r="J76" s="266">
        <f t="shared" si="27"/>
        <v>2201.9851025639455</v>
      </c>
      <c r="K76" s="266">
        <f t="shared" si="27"/>
        <v>2041.9763979369591</v>
      </c>
      <c r="L76" s="266">
        <f t="shared" si="27"/>
        <v>1983.3230648994843</v>
      </c>
      <c r="M76" s="266">
        <f t="shared" si="27"/>
        <v>1972.4624579663493</v>
      </c>
      <c r="N76" s="267">
        <f t="shared" si="27"/>
        <v>2057.2062972205863</v>
      </c>
      <c r="O76" s="276">
        <f t="shared" si="27"/>
        <v>2364.4000201370659</v>
      </c>
      <c r="P76" s="269">
        <f t="shared" si="27"/>
        <v>2976.8606978432385</v>
      </c>
      <c r="Q76" s="270">
        <f t="shared" si="27"/>
        <v>3573.9710120905766</v>
      </c>
      <c r="R76" s="270">
        <f t="shared" si="27"/>
        <v>3844.7600713355387</v>
      </c>
      <c r="S76" s="270">
        <f t="shared" si="27"/>
        <v>3897.3367275204891</v>
      </c>
      <c r="T76" s="270">
        <f t="shared" si="27"/>
        <v>3912.0638065786293</v>
      </c>
      <c r="U76" s="270">
        <f t="shared" si="27"/>
        <v>3908.7475435257334</v>
      </c>
      <c r="V76" s="270">
        <f t="shared" si="25"/>
        <v>3976.0032274011464</v>
      </c>
      <c r="W76" s="270">
        <f t="shared" si="25"/>
        <v>3960.8779728472605</v>
      </c>
      <c r="X76" s="270">
        <f t="shared" si="25"/>
        <v>4099.8165000679146</v>
      </c>
      <c r="Y76" s="270">
        <f t="shared" si="25"/>
        <v>4431.9378703104758</v>
      </c>
      <c r="Z76" s="168" t="s">
        <v>184</v>
      </c>
    </row>
    <row r="77" spans="1:35" ht="14.1" customHeight="1">
      <c r="A77" s="74" t="s">
        <v>51</v>
      </c>
      <c r="B77" s="30"/>
      <c r="C77" s="30"/>
      <c r="D77" s="30"/>
      <c r="E77" s="30"/>
      <c r="F77" s="261">
        <f t="shared" si="27"/>
        <v>-458.91190232585222</v>
      </c>
      <c r="G77" s="261">
        <f t="shared" si="27"/>
        <v>-480.14282714558163</v>
      </c>
      <c r="H77" s="261">
        <f t="shared" si="27"/>
        <v>-488.19507061150551</v>
      </c>
      <c r="I77" s="261">
        <f t="shared" si="27"/>
        <v>-487.67888758842628</v>
      </c>
      <c r="J77" s="261">
        <f t="shared" si="27"/>
        <v>-560.19456081718283</v>
      </c>
      <c r="K77" s="261">
        <f t="shared" si="27"/>
        <v>-680.95928093421446</v>
      </c>
      <c r="L77" s="261">
        <f t="shared" si="27"/>
        <v>-905.73861972131056</v>
      </c>
      <c r="M77" s="261">
        <f t="shared" si="27"/>
        <v>-1184.3217299581015</v>
      </c>
      <c r="N77" s="262">
        <f t="shared" si="27"/>
        <v>-1509.480825290372</v>
      </c>
      <c r="O77" s="275">
        <f t="shared" si="27"/>
        <v>-1823.0114065482519</v>
      </c>
      <c r="P77" s="264">
        <f t="shared" si="27"/>
        <v>-2066.8652107487446</v>
      </c>
      <c r="Q77" s="265">
        <f t="shared" si="27"/>
        <v>-2228.7880799606878</v>
      </c>
      <c r="R77" s="265">
        <f t="shared" si="27"/>
        <v>-2277.8622514608574</v>
      </c>
      <c r="S77" s="265">
        <f t="shared" si="27"/>
        <v>-2559.9504807178068</v>
      </c>
      <c r="T77" s="265">
        <f t="shared" si="27"/>
        <v>-2725.6709160912633</v>
      </c>
      <c r="U77" s="265"/>
      <c r="V77" s="265"/>
      <c r="W77" s="265"/>
      <c r="X77" s="265"/>
      <c r="Y77" s="265"/>
      <c r="Z77" s="167" t="s">
        <v>185</v>
      </c>
    </row>
    <row r="78" spans="1:35" ht="14.1" customHeight="1">
      <c r="A78" s="75" t="s">
        <v>52</v>
      </c>
      <c r="B78" s="28"/>
      <c r="C78" s="28"/>
      <c r="D78" s="28"/>
      <c r="E78" s="28"/>
      <c r="F78" s="266">
        <f t="shared" si="27"/>
        <v>4418.0477310632996</v>
      </c>
      <c r="G78" s="266">
        <f t="shared" si="27"/>
        <v>4299.7656844150615</v>
      </c>
      <c r="H78" s="266">
        <f t="shared" si="27"/>
        <v>3963.8602913103446</v>
      </c>
      <c r="I78" s="266">
        <f t="shared" si="27"/>
        <v>3544.8435385165908</v>
      </c>
      <c r="J78" s="266">
        <f t="shared" si="27"/>
        <v>3037.1813146305594</v>
      </c>
      <c r="K78" s="266">
        <f t="shared" si="27"/>
        <v>2642.3454164434238</v>
      </c>
      <c r="L78" s="266">
        <f t="shared" si="27"/>
        <v>2799.8285820783694</v>
      </c>
      <c r="M78" s="266">
        <f t="shared" si="27"/>
        <v>3298.5497771072955</v>
      </c>
      <c r="N78" s="267">
        <f t="shared" si="27"/>
        <v>4030.6234564386227</v>
      </c>
      <c r="O78" s="276">
        <f t="shared" si="27"/>
        <v>4782.3427529021828</v>
      </c>
      <c r="P78" s="269">
        <f t="shared" si="27"/>
        <v>5664.8997668362636</v>
      </c>
      <c r="Q78" s="270">
        <f t="shared" si="27"/>
        <v>7393.9535444861858</v>
      </c>
      <c r="R78" s="270">
        <f t="shared" si="27"/>
        <v>8955.1539378285106</v>
      </c>
      <c r="S78" s="270">
        <f t="shared" si="27"/>
        <v>10684.604095718258</v>
      </c>
      <c r="T78" s="270">
        <f t="shared" si="27"/>
        <v>11032.768335745015</v>
      </c>
      <c r="U78" s="270">
        <f t="shared" si="27"/>
        <v>11096.058265002814</v>
      </c>
      <c r="V78" s="270">
        <f t="shared" si="25"/>
        <v>10620.922995430405</v>
      </c>
      <c r="W78" s="270">
        <f t="shared" si="25"/>
        <v>10303.215290989241</v>
      </c>
      <c r="X78" s="270">
        <f t="shared" si="25"/>
        <v>9610.7657832810746</v>
      </c>
      <c r="Y78" s="270">
        <f t="shared" si="25"/>
        <v>8744.4512793365429</v>
      </c>
      <c r="Z78" s="168" t="s">
        <v>186</v>
      </c>
    </row>
    <row r="79" spans="1:35" ht="14.1" customHeight="1">
      <c r="A79" s="74" t="s">
        <v>39</v>
      </c>
      <c r="B79" s="30"/>
      <c r="C79" s="30"/>
      <c r="D79" s="30"/>
      <c r="E79" s="30"/>
      <c r="F79" s="261">
        <f t="shared" si="27"/>
        <v>7207.9190945547953</v>
      </c>
      <c r="G79" s="261">
        <f t="shared" si="27"/>
        <v>5835.1742833759599</v>
      </c>
      <c r="H79" s="261">
        <f t="shared" si="27"/>
        <v>5113.0327793003407</v>
      </c>
      <c r="I79" s="261">
        <f t="shared" si="27"/>
        <v>5031.7061402378558</v>
      </c>
      <c r="J79" s="261">
        <f t="shared" si="27"/>
        <v>4648.477694654518</v>
      </c>
      <c r="K79" s="261">
        <f t="shared" si="27"/>
        <v>4434.3457607182745</v>
      </c>
      <c r="L79" s="261">
        <f t="shared" si="27"/>
        <v>5612.4801838879839</v>
      </c>
      <c r="M79" s="261">
        <f t="shared" si="27"/>
        <v>7385.618049934732</v>
      </c>
      <c r="N79" s="262">
        <f t="shared" si="27"/>
        <v>9057.2261772377242</v>
      </c>
      <c r="O79" s="275">
        <f t="shared" si="27"/>
        <v>9799.7163896285292</v>
      </c>
      <c r="P79" s="264">
        <f t="shared" si="27"/>
        <v>10468.993978628561</v>
      </c>
      <c r="Q79" s="265">
        <f t="shared" si="27"/>
        <v>10836.749438939791</v>
      </c>
      <c r="R79" s="265">
        <f t="shared" si="27"/>
        <v>10641.164084426669</v>
      </c>
      <c r="S79" s="265">
        <f t="shared" si="27"/>
        <v>9912.9357947663611</v>
      </c>
      <c r="T79" s="265">
        <f t="shared" si="27"/>
        <v>9568.2547907015105</v>
      </c>
      <c r="U79" s="265">
        <f t="shared" si="27"/>
        <v>9300.8300171106657</v>
      </c>
      <c r="V79" s="265">
        <f t="shared" si="25"/>
        <v>9524.2536834943439</v>
      </c>
      <c r="W79" s="265">
        <f t="shared" si="25"/>
        <v>9696.7507432449875</v>
      </c>
      <c r="X79" s="265">
        <f t="shared" si="25"/>
        <v>10127.303297622095</v>
      </c>
      <c r="Y79" s="265">
        <f t="shared" si="25"/>
        <v>10612.321383691764</v>
      </c>
      <c r="Z79" s="167" t="s">
        <v>187</v>
      </c>
    </row>
    <row r="80" spans="1:35" s="69" customFormat="1" ht="14.1" customHeight="1">
      <c r="A80" s="80" t="s">
        <v>24</v>
      </c>
      <c r="B80" s="81"/>
      <c r="C80" s="81"/>
      <c r="D80" s="81"/>
      <c r="E80" s="81"/>
      <c r="F80" s="278">
        <f>MIN(F59:F79)</f>
        <v>-806.25588581458089</v>
      </c>
      <c r="G80" s="278">
        <f t="shared" ref="G80:S80" si="28">MIN(G59:G79)</f>
        <v>-778.49466673035158</v>
      </c>
      <c r="H80" s="278">
        <f t="shared" si="28"/>
        <v>-727.49906306169999</v>
      </c>
      <c r="I80" s="278">
        <f t="shared" si="28"/>
        <v>-881.58551962359581</v>
      </c>
      <c r="J80" s="279">
        <f t="shared" si="28"/>
        <v>-1051.5210703099385</v>
      </c>
      <c r="K80" s="278">
        <f t="shared" si="28"/>
        <v>-1171.3099119175859</v>
      </c>
      <c r="L80" s="278">
        <f t="shared" si="28"/>
        <v>-1380.5920257460803</v>
      </c>
      <c r="M80" s="278">
        <f t="shared" si="28"/>
        <v>-1691.7808260747736</v>
      </c>
      <c r="N80" s="283">
        <f t="shared" si="28"/>
        <v>-2009.7922954448775</v>
      </c>
      <c r="O80" s="283">
        <f t="shared" si="28"/>
        <v>-2169.6371191846324</v>
      </c>
      <c r="P80" s="280">
        <f t="shared" si="28"/>
        <v>-2140.9934532301399</v>
      </c>
      <c r="Q80" s="281">
        <f t="shared" si="28"/>
        <v>-2228.7880799606878</v>
      </c>
      <c r="R80" s="280">
        <f t="shared" si="28"/>
        <v>-2277.8622514608574</v>
      </c>
      <c r="S80" s="283">
        <f t="shared" si="28"/>
        <v>-4619.0028443257952</v>
      </c>
      <c r="T80" s="280">
        <f t="shared" ref="T80:Y80" si="29">MIN(T59:T79)</f>
        <v>-8650.7806038213257</v>
      </c>
      <c r="U80" s="280">
        <f t="shared" si="29"/>
        <v>-9136.0343310475728</v>
      </c>
      <c r="V80" s="281">
        <f t="shared" si="29"/>
        <v>-9526.6158936517331</v>
      </c>
      <c r="W80" s="281">
        <f t="shared" si="29"/>
        <v>-9644.3298861088606</v>
      </c>
      <c r="X80" s="281">
        <f t="shared" si="29"/>
        <v>-9432.5902461568276</v>
      </c>
      <c r="Y80" s="281">
        <f t="shared" si="29"/>
        <v>-9031.9442121791217</v>
      </c>
      <c r="Z80" s="194" t="s">
        <v>24</v>
      </c>
      <c r="AB80" s="85"/>
      <c r="AC80" s="85"/>
      <c r="AD80" s="85"/>
      <c r="AE80" s="85"/>
      <c r="AF80" s="85"/>
      <c r="AG80" s="85"/>
      <c r="AH80" s="85"/>
      <c r="AI80" s="85"/>
    </row>
    <row r="81" spans="1:35" s="128" customFormat="1" ht="14.1" customHeight="1">
      <c r="A81" s="159" t="s">
        <v>25</v>
      </c>
      <c r="B81" s="160"/>
      <c r="C81" s="160"/>
      <c r="D81" s="160"/>
      <c r="E81" s="160"/>
      <c r="F81" s="271">
        <f>MAX(F59:F79)</f>
        <v>14376.742193201942</v>
      </c>
      <c r="G81" s="271">
        <f t="shared" ref="G81:R81" si="30">MAX(G59:G79)</f>
        <v>15195.629654163969</v>
      </c>
      <c r="H81" s="271">
        <f t="shared" si="30"/>
        <v>15946.597680303987</v>
      </c>
      <c r="I81" s="271">
        <f t="shared" si="30"/>
        <v>16521.642978202184</v>
      </c>
      <c r="J81" s="272">
        <f t="shared" si="30"/>
        <v>15567.335819257305</v>
      </c>
      <c r="K81" s="271">
        <f t="shared" si="30"/>
        <v>15496.429729427187</v>
      </c>
      <c r="L81" s="271">
        <f t="shared" si="30"/>
        <v>15578.137302866089</v>
      </c>
      <c r="M81" s="272">
        <f t="shared" si="30"/>
        <v>15490.123489291569</v>
      </c>
      <c r="N81" s="272">
        <f t="shared" si="30"/>
        <v>15446.959520825099</v>
      </c>
      <c r="O81" s="272">
        <f t="shared" si="30"/>
        <v>15799.934983074801</v>
      </c>
      <c r="P81" s="273">
        <f t="shared" si="30"/>
        <v>16116.765862340742</v>
      </c>
      <c r="Q81" s="274">
        <f t="shared" si="30"/>
        <v>16326.120685673517</v>
      </c>
      <c r="R81" s="273">
        <f t="shared" si="30"/>
        <v>15782.103352783408</v>
      </c>
      <c r="S81" s="277">
        <f t="shared" ref="S81:X81" si="31">MAX(S59:S79)</f>
        <v>15308.104847329805</v>
      </c>
      <c r="T81" s="273">
        <f t="shared" si="31"/>
        <v>14871.168644475218</v>
      </c>
      <c r="U81" s="273">
        <f t="shared" si="31"/>
        <v>14731.774439607461</v>
      </c>
      <c r="V81" s="285">
        <f t="shared" si="31"/>
        <v>14707.755728198956</v>
      </c>
      <c r="W81" s="274">
        <f t="shared" si="31"/>
        <v>14621.162713740196</v>
      </c>
      <c r="X81" s="274">
        <f t="shared" si="31"/>
        <v>14477.335085036291</v>
      </c>
      <c r="Y81" s="274">
        <f t="shared" ref="Y81" si="32">MAX(Y59:Y79)</f>
        <v>14337.035795264366</v>
      </c>
      <c r="Z81" s="195" t="s">
        <v>25</v>
      </c>
      <c r="AB81" s="132"/>
      <c r="AC81" s="132"/>
      <c r="AD81" s="132"/>
      <c r="AE81" s="132"/>
      <c r="AF81" s="132"/>
      <c r="AG81" s="132"/>
      <c r="AH81" s="132"/>
      <c r="AI81" s="132"/>
    </row>
    <row r="82" spans="1:35" s="70" customFormat="1" ht="14.1" customHeight="1">
      <c r="A82" s="125" t="s">
        <v>163</v>
      </c>
      <c r="B82" s="160"/>
      <c r="C82" s="160"/>
      <c r="D82" s="160"/>
      <c r="E82" s="160"/>
      <c r="F82" s="271">
        <f t="shared" ref="F82:Q82" si="33">MEDIAN(F59:F79)</f>
        <v>3312.0774436864353</v>
      </c>
      <c r="G82" s="271">
        <f t="shared" si="33"/>
        <v>3051.0803441614462</v>
      </c>
      <c r="H82" s="271">
        <f t="shared" si="33"/>
        <v>3293.4465978549611</v>
      </c>
      <c r="I82" s="271">
        <f t="shared" si="33"/>
        <v>3179.2056516359935</v>
      </c>
      <c r="J82" s="272">
        <f t="shared" si="33"/>
        <v>3037.1813146305594</v>
      </c>
      <c r="K82" s="271">
        <f t="shared" si="33"/>
        <v>2673.8064785964411</v>
      </c>
      <c r="L82" s="271">
        <f t="shared" si="33"/>
        <v>2649.2250619243282</v>
      </c>
      <c r="M82" s="272">
        <f t="shared" si="33"/>
        <v>2569.503727764652</v>
      </c>
      <c r="N82" s="272">
        <f t="shared" si="33"/>
        <v>2677.6346635627378</v>
      </c>
      <c r="O82" s="272">
        <f t="shared" si="33"/>
        <v>2736.4086105478432</v>
      </c>
      <c r="P82" s="273">
        <f t="shared" si="33"/>
        <v>2867.0246065489337</v>
      </c>
      <c r="Q82" s="274">
        <f t="shared" si="33"/>
        <v>2832.1285376788073</v>
      </c>
      <c r="R82" s="273">
        <f t="shared" ref="R82:W82" si="34">MEDIAN(R59:R79)</f>
        <v>2974.491210627782</v>
      </c>
      <c r="S82" s="277">
        <f t="shared" si="34"/>
        <v>3091.2544547002158</v>
      </c>
      <c r="T82" s="273">
        <f t="shared" si="34"/>
        <v>2935.1810824666641</v>
      </c>
      <c r="U82" s="273">
        <f t="shared" si="34"/>
        <v>3246.7094176677169</v>
      </c>
      <c r="V82" s="285">
        <f t="shared" si="34"/>
        <v>3203.4695168113099</v>
      </c>
      <c r="W82" s="281">
        <f t="shared" si="34"/>
        <v>3487.2382959077154</v>
      </c>
      <c r="X82" s="281">
        <f t="shared" ref="X82:Y82" si="35">MEDIAN(X59:X79)</f>
        <v>3672.0471967552858</v>
      </c>
      <c r="Y82" s="281">
        <f t="shared" si="35"/>
        <v>3763.2590756666013</v>
      </c>
      <c r="Z82" s="170" t="s">
        <v>163</v>
      </c>
      <c r="AB82" s="230"/>
      <c r="AC82" s="230"/>
      <c r="AD82" s="230"/>
      <c r="AE82" s="230"/>
      <c r="AF82" s="230"/>
      <c r="AG82" s="230"/>
      <c r="AH82" s="230"/>
      <c r="AI82" s="230"/>
    </row>
    <row r="83" spans="1:35" s="70" customFormat="1" ht="14.1" customHeight="1">
      <c r="A83" s="125" t="s">
        <v>164</v>
      </c>
      <c r="B83" s="160"/>
      <c r="C83" s="160"/>
      <c r="D83" s="160"/>
      <c r="E83" s="160"/>
      <c r="F83" s="271">
        <f t="shared" ref="F83:Q83" si="36">AVERAGE(F59:F79)</f>
        <v>4389.0796667352861</v>
      </c>
      <c r="G83" s="271">
        <f t="shared" si="36"/>
        <v>4357.5197404465271</v>
      </c>
      <c r="H83" s="271">
        <f t="shared" si="36"/>
        <v>4389.6097706825367</v>
      </c>
      <c r="I83" s="271">
        <f t="shared" si="36"/>
        <v>4332.3983347279209</v>
      </c>
      <c r="J83" s="272">
        <f t="shared" si="36"/>
        <v>4073.2669519776236</v>
      </c>
      <c r="K83" s="271">
        <f t="shared" si="36"/>
        <v>3651.5980105256554</v>
      </c>
      <c r="L83" s="271">
        <f t="shared" si="36"/>
        <v>3384.4317638333732</v>
      </c>
      <c r="M83" s="272">
        <f t="shared" si="36"/>
        <v>3356.5605527811458</v>
      </c>
      <c r="N83" s="272">
        <f t="shared" si="36"/>
        <v>3473.6309659581998</v>
      </c>
      <c r="O83" s="272">
        <f t="shared" si="36"/>
        <v>3644.2506103490296</v>
      </c>
      <c r="P83" s="273">
        <f t="shared" si="36"/>
        <v>3808.1119788040951</v>
      </c>
      <c r="Q83" s="274">
        <f t="shared" si="36"/>
        <v>4068.5413012689332</v>
      </c>
      <c r="R83" s="273">
        <f t="shared" ref="R83:W83" si="37">AVERAGE(R59:R79)</f>
        <v>4041.983737735824</v>
      </c>
      <c r="S83" s="277">
        <f t="shared" si="37"/>
        <v>3895.919762628263</v>
      </c>
      <c r="T83" s="273">
        <f t="shared" si="37"/>
        <v>3651.3699427539436</v>
      </c>
      <c r="U83" s="273">
        <f t="shared" si="37"/>
        <v>3730.9337339980275</v>
      </c>
      <c r="V83" s="285">
        <f t="shared" si="37"/>
        <v>3414.7984201292734</v>
      </c>
      <c r="W83" s="281">
        <f t="shared" si="37"/>
        <v>3184.736752252637</v>
      </c>
      <c r="X83" s="281">
        <f t="shared" ref="X83:Y83" si="38">AVERAGE(X59:X79)</f>
        <v>3109.2353074141265</v>
      </c>
      <c r="Y83" s="281">
        <f t="shared" si="38"/>
        <v>3137.9277489623519</v>
      </c>
      <c r="Z83" s="170" t="s">
        <v>164</v>
      </c>
      <c r="AB83" s="230"/>
      <c r="AC83" s="230"/>
      <c r="AD83" s="230"/>
      <c r="AE83" s="230"/>
      <c r="AF83" s="230"/>
      <c r="AG83" s="230"/>
      <c r="AH83" s="230"/>
      <c r="AI83" s="230"/>
    </row>
    <row r="84" spans="1:35" ht="14.1" customHeight="1">
      <c r="A84" s="34"/>
      <c r="B84" s="31"/>
      <c r="C84" s="31"/>
      <c r="D84" s="31"/>
      <c r="E84" s="31"/>
      <c r="F84" s="31"/>
      <c r="G84" s="31"/>
      <c r="Z84" s="171" t="s">
        <v>0</v>
      </c>
    </row>
    <row r="85" spans="1:35" ht="14.1" customHeight="1">
      <c r="A85" s="1" t="str">
        <f>+$A$1</f>
        <v>K15/I15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45190.410039351853</v>
      </c>
    </row>
    <row r="86" spans="1:35" ht="14.1" customHeight="1">
      <c r="A86" s="292" t="str">
        <f>$A$2</f>
        <v>Nettoschulden pro Einwohner</v>
      </c>
      <c r="B86" s="292"/>
      <c r="C86" s="292"/>
      <c r="D86" s="292"/>
      <c r="E86" s="292"/>
      <c r="F86" s="298"/>
      <c r="G86" s="298"/>
      <c r="H86" s="298"/>
      <c r="I86" s="298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35" ht="14.1" customHeight="1" thickBot="1">
      <c r="A87" s="293" t="str">
        <f>A$3</f>
        <v>Nettoschulden pro Einwohner</v>
      </c>
      <c r="B87" s="293"/>
      <c r="C87" s="293"/>
      <c r="D87" s="293"/>
      <c r="E87" s="293"/>
      <c r="F87" s="293"/>
      <c r="G87" s="293"/>
      <c r="H87" s="243"/>
      <c r="I87" s="243"/>
      <c r="J87" s="24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Gewichtung_Pondération!$E$11</f>
        <v>1</v>
      </c>
    </row>
    <row r="88" spans="1:35" ht="14.1" customHeight="1" thickTop="1">
      <c r="A88" s="292" t="str">
        <f>$A$4</f>
        <v>Dette nette par habitant</v>
      </c>
      <c r="B88" s="292"/>
      <c r="C88" s="292"/>
      <c r="D88" s="292"/>
      <c r="E88" s="292"/>
      <c r="F88" s="298"/>
      <c r="G88" s="298"/>
      <c r="H88" s="298"/>
      <c r="I88" s="298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35" ht="14.1" customHeight="1" thickBot="1">
      <c r="A89" s="293" t="str">
        <f>+A5</f>
        <v>Dette nette par habitant</v>
      </c>
      <c r="B89" s="293"/>
      <c r="C89" s="293"/>
      <c r="D89" s="293"/>
      <c r="E89" s="293"/>
      <c r="F89" s="293"/>
      <c r="G89" s="293"/>
      <c r="H89" s="243"/>
      <c r="I89" s="243"/>
      <c r="J89" s="24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Gewichtung_Pondération!$E$11</f>
        <v>1</v>
      </c>
    </row>
    <row r="90" spans="1:35" ht="14.1" customHeight="1" thickTop="1">
      <c r="A90" s="34"/>
      <c r="B90" s="31"/>
      <c r="C90" s="31"/>
      <c r="D90" s="31"/>
      <c r="E90" s="31"/>
      <c r="F90" s="31"/>
      <c r="G90" s="3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35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35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2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</row>
    <row r="93" spans="1:35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</row>
    <row r="94" spans="1:35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261">
        <f t="shared" ref="K94:L109" si="39">SUM(D24:K24)/8</f>
        <v>2858.033220381114</v>
      </c>
      <c r="L94" s="261">
        <f t="shared" si="39"/>
        <v>2819.858677231286</v>
      </c>
      <c r="M94" s="261">
        <f t="shared" ref="M94:Y109" si="40">SUM(D24:M24)/10</f>
        <v>2827.8487374576157</v>
      </c>
      <c r="N94" s="262">
        <f t="shared" si="40"/>
        <v>2788.4762267281212</v>
      </c>
      <c r="O94" s="275">
        <f t="shared" si="40"/>
        <v>2774.9356233264921</v>
      </c>
      <c r="P94" s="264">
        <f t="shared" si="40"/>
        <v>2759.7484407969464</v>
      </c>
      <c r="Q94" s="265">
        <f t="shared" si="40"/>
        <v>2739.0257282979633</v>
      </c>
      <c r="R94" s="265">
        <f t="shared" si="40"/>
        <v>2766.6837234758541</v>
      </c>
      <c r="S94" s="265">
        <f t="shared" si="40"/>
        <v>2845.3415563984177</v>
      </c>
      <c r="T94" s="265">
        <f t="shared" si="40"/>
        <v>2963.5794717613353</v>
      </c>
      <c r="U94" s="265">
        <f t="shared" si="40"/>
        <v>3199.7544045874552</v>
      </c>
      <c r="V94" s="265">
        <f t="shared" si="40"/>
        <v>3466.0384996162816</v>
      </c>
      <c r="W94" s="265">
        <f t="shared" si="40"/>
        <v>3791.7826108918684</v>
      </c>
      <c r="X94" s="265">
        <f t="shared" si="40"/>
        <v>4125.7212863022532</v>
      </c>
      <c r="Y94" s="265">
        <f t="shared" si="40"/>
        <v>4460.4090382355625</v>
      </c>
      <c r="Z94" s="167" t="s">
        <v>188</v>
      </c>
    </row>
    <row r="95" spans="1:35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66">
        <f t="shared" si="39"/>
        <v>5948.8196865729178</v>
      </c>
      <c r="L95" s="266">
        <f t="shared" si="39"/>
        <v>5588.6740694586197</v>
      </c>
      <c r="M95" s="266">
        <f t="shared" si="40"/>
        <v>5573.6745671067565</v>
      </c>
      <c r="N95" s="267">
        <f t="shared" si="40"/>
        <v>5102.7293737319169</v>
      </c>
      <c r="O95" s="276">
        <f t="shared" si="40"/>
        <v>4653.1471516561342</v>
      </c>
      <c r="P95" s="269">
        <f t="shared" si="40"/>
        <v>4173.6073801530365</v>
      </c>
      <c r="Q95" s="270">
        <f t="shared" si="40"/>
        <v>3904.8145600675152</v>
      </c>
      <c r="R95" s="270">
        <f t="shared" si="40"/>
        <v>3409.4146531204083</v>
      </c>
      <c r="S95" s="270">
        <f t="shared" si="40"/>
        <v>2942.9557965032764</v>
      </c>
      <c r="T95" s="270">
        <f t="shared" si="40"/>
        <v>2535.8129156412651</v>
      </c>
      <c r="U95" s="270">
        <f t="shared" si="40"/>
        <v>2156.3918967879858</v>
      </c>
      <c r="V95" s="270">
        <f t="shared" si="40"/>
        <v>1876.1986162279197</v>
      </c>
      <c r="W95" s="270">
        <f t="shared" si="40"/>
        <v>1671.4696730663932</v>
      </c>
      <c r="X95" s="270">
        <f t="shared" si="40"/>
        <v>1619.1627481996177</v>
      </c>
      <c r="Y95" s="270">
        <f t="shared" si="40"/>
        <v>1585.5247788507993</v>
      </c>
      <c r="Z95" s="168" t="s">
        <v>168</v>
      </c>
    </row>
    <row r="96" spans="1:35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261">
        <f t="shared" si="39"/>
        <v>3074.4561561300202</v>
      </c>
      <c r="L96" s="261">
        <f t="shared" si="39"/>
        <v>2945.5167021205189</v>
      </c>
      <c r="M96" s="261">
        <f t="shared" si="40"/>
        <v>2854.6528446498146</v>
      </c>
      <c r="N96" s="262">
        <f t="shared" si="40"/>
        <v>2813.9987303377138</v>
      </c>
      <c r="O96" s="275">
        <f t="shared" si="40"/>
        <v>2671.9420225289127</v>
      </c>
      <c r="P96" s="264">
        <f t="shared" si="40"/>
        <v>2640.8400278950403</v>
      </c>
      <c r="Q96" s="265">
        <f t="shared" si="40"/>
        <v>2699.7431249580891</v>
      </c>
      <c r="R96" s="265">
        <f t="shared" si="40"/>
        <v>2873.6163890838948</v>
      </c>
      <c r="S96" s="265">
        <f t="shared" si="40"/>
        <v>2869.542089895901</v>
      </c>
      <c r="T96" s="265">
        <f t="shared" si="40"/>
        <v>2318.5603454718453</v>
      </c>
      <c r="U96" s="265">
        <f t="shared" si="40"/>
        <v>2344.1803174374922</v>
      </c>
      <c r="V96" s="265">
        <f t="shared" si="40"/>
        <v>2345.1450179624171</v>
      </c>
      <c r="W96" s="265">
        <f t="shared" si="40"/>
        <v>2339.7135045901014</v>
      </c>
      <c r="X96" s="265">
        <f t="shared" si="40"/>
        <v>2331.7638037287916</v>
      </c>
      <c r="Y96" s="265">
        <f t="shared" si="40"/>
        <v>2276.0119182528074</v>
      </c>
      <c r="Z96" s="167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66">
        <f t="shared" si="39"/>
        <v>3145.0844164102186</v>
      </c>
      <c r="L97" s="266">
        <f t="shared" si="39"/>
        <v>2985.2039312579418</v>
      </c>
      <c r="M97" s="266">
        <f t="shared" si="40"/>
        <v>3060.3222599474211</v>
      </c>
      <c r="N97" s="267">
        <f t="shared" si="40"/>
        <v>2973.3982213292884</v>
      </c>
      <c r="O97" s="276">
        <f t="shared" si="40"/>
        <v>2918.9186025718632</v>
      </c>
      <c r="P97" s="269">
        <f t="shared" si="40"/>
        <v>2880.1172611880211</v>
      </c>
      <c r="Q97" s="270">
        <f t="shared" si="40"/>
        <v>2840.9480030983755</v>
      </c>
      <c r="R97" s="270">
        <f t="shared" si="40"/>
        <v>1697.4952329629298</v>
      </c>
      <c r="S97" s="270">
        <f t="shared" si="40"/>
        <v>540.65471239948454</v>
      </c>
      <c r="T97" s="270">
        <f t="shared" si="40"/>
        <v>-623.09355786695085</v>
      </c>
      <c r="U97" s="270">
        <f t="shared" si="40"/>
        <v>-1813.2470723066042</v>
      </c>
      <c r="V97" s="270">
        <f t="shared" si="40"/>
        <v>-3057.491346820681</v>
      </c>
      <c r="W97" s="270">
        <f t="shared" si="40"/>
        <v>-4287.2436420290051</v>
      </c>
      <c r="X97" s="270">
        <f t="shared" si="40"/>
        <v>-5491.6763056176733</v>
      </c>
      <c r="Y97" s="270">
        <f t="shared" si="40"/>
        <v>-6651.9432186423364</v>
      </c>
      <c r="Z97" s="168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261">
        <f t="shared" si="39"/>
        <v>7978.1312443459283</v>
      </c>
      <c r="L98" s="261">
        <f t="shared" si="39"/>
        <v>8062.9223546701605</v>
      </c>
      <c r="M98" s="261">
        <f t="shared" si="40"/>
        <v>7979.9812997345271</v>
      </c>
      <c r="N98" s="262">
        <f t="shared" si="40"/>
        <v>8112.6520919461063</v>
      </c>
      <c r="O98" s="275">
        <f t="shared" si="40"/>
        <v>8256.1355308642851</v>
      </c>
      <c r="P98" s="264">
        <f t="shared" si="40"/>
        <v>8306.1678007646005</v>
      </c>
      <c r="Q98" s="265">
        <f t="shared" si="40"/>
        <v>8281.6885802369325</v>
      </c>
      <c r="R98" s="265">
        <f t="shared" si="40"/>
        <v>8239.5792657713937</v>
      </c>
      <c r="S98" s="265">
        <f t="shared" si="40"/>
        <v>8191.5649960638275</v>
      </c>
      <c r="T98" s="265">
        <f t="shared" si="40"/>
        <v>8093.617055864971</v>
      </c>
      <c r="U98" s="265">
        <f t="shared" si="40"/>
        <v>8049.4276065941795</v>
      </c>
      <c r="V98" s="265">
        <f t="shared" si="40"/>
        <v>8059.617585916616</v>
      </c>
      <c r="W98" s="265">
        <f t="shared" si="40"/>
        <v>7966.4924666544302</v>
      </c>
      <c r="X98" s="265">
        <f t="shared" si="40"/>
        <v>7882.1236266634032</v>
      </c>
      <c r="Y98" s="265">
        <f t="shared" si="40"/>
        <v>7831.5548567759597</v>
      </c>
      <c r="Z98" s="167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66">
        <f t="shared" si="39"/>
        <v>3780.1261373496477</v>
      </c>
      <c r="L99" s="266">
        <f t="shared" si="39"/>
        <v>3695.1611668958244</v>
      </c>
      <c r="M99" s="266">
        <f t="shared" si="40"/>
        <v>3704.7509181929686</v>
      </c>
      <c r="N99" s="267">
        <f t="shared" si="40"/>
        <v>3712.0816536036168</v>
      </c>
      <c r="O99" s="276">
        <f t="shared" si="40"/>
        <v>3795.8557120593082</v>
      </c>
      <c r="P99" s="269">
        <f t="shared" si="40"/>
        <v>3880.2131630963459</v>
      </c>
      <c r="Q99" s="270">
        <f t="shared" si="40"/>
        <v>3989.4910651842838</v>
      </c>
      <c r="R99" s="270">
        <f t="shared" si="40"/>
        <v>4069.2099027318568</v>
      </c>
      <c r="S99" s="270">
        <f t="shared" si="40"/>
        <v>4187.0884539077888</v>
      </c>
      <c r="T99" s="270">
        <f t="shared" si="40"/>
        <v>4360.0989401606676</v>
      </c>
      <c r="U99" s="270">
        <f t="shared" si="40"/>
        <v>4655.6208722861347</v>
      </c>
      <c r="V99" s="270">
        <f t="shared" si="40"/>
        <v>4832.3415017290727</v>
      </c>
      <c r="W99" s="270">
        <f t="shared" si="40"/>
        <v>4959.2197478311991</v>
      </c>
      <c r="X99" s="270">
        <f t="shared" si="40"/>
        <v>5034.4640832774876</v>
      </c>
      <c r="Y99" s="270">
        <f t="shared" si="40"/>
        <v>4949.9641836630017</v>
      </c>
      <c r="Z99" s="168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261">
        <f t="shared" si="39"/>
        <v>-941.05557450317565</v>
      </c>
      <c r="L100" s="261">
        <f t="shared" si="39"/>
        <v>-1054.9254656105902</v>
      </c>
      <c r="M100" s="261">
        <f t="shared" si="40"/>
        <v>-1133.1286258013238</v>
      </c>
      <c r="N100" s="262">
        <f t="shared" si="40"/>
        <v>-1279.1924913691987</v>
      </c>
      <c r="O100" s="275">
        <f t="shared" si="40"/>
        <v>-1388.2193980019122</v>
      </c>
      <c r="P100" s="264">
        <f t="shared" si="40"/>
        <v>-1533.5498960259915</v>
      </c>
      <c r="Q100" s="265">
        <f t="shared" si="40"/>
        <v>-1629.0618146248739</v>
      </c>
      <c r="R100" s="265">
        <f t="shared" si="40"/>
        <v>-1679.38248486415</v>
      </c>
      <c r="S100" s="265">
        <f t="shared" si="40"/>
        <v>-1687.9507353313904</v>
      </c>
      <c r="T100" s="265">
        <f t="shared" si="40"/>
        <v>-1704.2085360392146</v>
      </c>
      <c r="U100" s="265">
        <f t="shared" si="40"/>
        <v>-1750.4139444784294</v>
      </c>
      <c r="V100" s="265">
        <f t="shared" si="40"/>
        <v>-1812.8176979482214</v>
      </c>
      <c r="W100" s="265">
        <f t="shared" si="40"/>
        <v>-1827.616875160448</v>
      </c>
      <c r="X100" s="265">
        <f t="shared" si="40"/>
        <v>-1808.0997171322215</v>
      </c>
      <c r="Y100" s="265">
        <f t="shared" si="40"/>
        <v>-1738.2068273797747</v>
      </c>
      <c r="Z100" s="167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66">
        <f t="shared" si="39"/>
        <v>3638.0407776847437</v>
      </c>
      <c r="L101" s="266">
        <f t="shared" si="39"/>
        <v>3441.9047974849364</v>
      </c>
      <c r="M101" s="266">
        <f t="shared" si="40"/>
        <v>3415.9473834211917</v>
      </c>
      <c r="N101" s="267">
        <f t="shared" si="40"/>
        <v>3244.6391376784732</v>
      </c>
      <c r="O101" s="276">
        <f t="shared" si="40"/>
        <v>3057.8336473226977</v>
      </c>
      <c r="P101" s="269">
        <f t="shared" si="40"/>
        <v>2848.5846782865856</v>
      </c>
      <c r="Q101" s="270">
        <f t="shared" si="40"/>
        <v>2774.1999535732693</v>
      </c>
      <c r="R101" s="270">
        <f t="shared" si="40"/>
        <v>2657.6844087938985</v>
      </c>
      <c r="S101" s="270">
        <f t="shared" si="40"/>
        <v>2731.6776963000907</v>
      </c>
      <c r="T101" s="270">
        <f t="shared" si="40"/>
        <v>2836.5787161952048</v>
      </c>
      <c r="U101" s="270">
        <f t="shared" si="40"/>
        <v>2994.3362660168623</v>
      </c>
      <c r="V101" s="270">
        <f t="shared" si="40"/>
        <v>3176.7408488352712</v>
      </c>
      <c r="W101" s="270">
        <f t="shared" si="40"/>
        <v>3388.8185020351602</v>
      </c>
      <c r="X101" s="270">
        <f t="shared" si="40"/>
        <v>3307.7249046869392</v>
      </c>
      <c r="Y101" s="270">
        <f t="shared" si="40"/>
        <v>3208.6406015586135</v>
      </c>
      <c r="Z101" s="168" t="s">
        <v>189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261">
        <f t="shared" si="39"/>
        <v>2847.4151394394594</v>
      </c>
      <c r="L102" s="261">
        <f t="shared" si="39"/>
        <v>2545.3263022420506</v>
      </c>
      <c r="M102" s="261">
        <f t="shared" si="40"/>
        <v>2410.8553881207063</v>
      </c>
      <c r="N102" s="262">
        <f t="shared" si="40"/>
        <v>2144.8367375859571</v>
      </c>
      <c r="O102" s="275">
        <f t="shared" si="40"/>
        <v>1956.5940002920336</v>
      </c>
      <c r="P102" s="264">
        <f t="shared" si="40"/>
        <v>1738.8649681973752</v>
      </c>
      <c r="Q102" s="265">
        <f t="shared" si="40"/>
        <v>1516.6007257548067</v>
      </c>
      <c r="R102" s="265">
        <f t="shared" si="40"/>
        <v>1276.5209209397904</v>
      </c>
      <c r="S102" s="265">
        <f t="shared" si="40"/>
        <v>1066.3268277359764</v>
      </c>
      <c r="T102" s="265">
        <f t="shared" si="40"/>
        <v>926.25827602541938</v>
      </c>
      <c r="U102" s="265">
        <f t="shared" si="40"/>
        <v>-6.9420734578862717</v>
      </c>
      <c r="V102" s="265">
        <f t="shared" si="40"/>
        <v>-823.3250558762777</v>
      </c>
      <c r="W102" s="265">
        <f t="shared" si="40"/>
        <v>-1571.8234949637265</v>
      </c>
      <c r="X102" s="265">
        <f t="shared" si="40"/>
        <v>-2351.3169473565372</v>
      </c>
      <c r="Y102" s="265">
        <f t="shared" si="40"/>
        <v>-3300.01307717093</v>
      </c>
      <c r="Z102" s="167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66">
        <f t="shared" si="39"/>
        <v>1568.2503111400099</v>
      </c>
      <c r="L103" s="266">
        <f t="shared" si="39"/>
        <v>1512.4733096914883</v>
      </c>
      <c r="M103" s="266">
        <f t="shared" si="40"/>
        <v>1495.3195882020898</v>
      </c>
      <c r="N103" s="267">
        <f t="shared" si="40"/>
        <v>1435.8299644685535</v>
      </c>
      <c r="O103" s="276">
        <f t="shared" si="40"/>
        <v>1358.7979163645634</v>
      </c>
      <c r="P103" s="269">
        <f t="shared" si="40"/>
        <v>1288.2855342727032</v>
      </c>
      <c r="Q103" s="270">
        <f t="shared" si="40"/>
        <v>1240.2893567732042</v>
      </c>
      <c r="R103" s="270">
        <f t="shared" si="40"/>
        <v>1209.0746662099095</v>
      </c>
      <c r="S103" s="270">
        <f t="shared" si="40"/>
        <v>1180.9578274979035</v>
      </c>
      <c r="T103" s="270">
        <f t="shared" si="40"/>
        <v>1255.9395266307097</v>
      </c>
      <c r="U103" s="270">
        <f t="shared" si="40"/>
        <v>1359.8476155700359</v>
      </c>
      <c r="V103" s="270">
        <f t="shared" si="40"/>
        <v>1484.4416679028045</v>
      </c>
      <c r="W103" s="270">
        <f t="shared" si="40"/>
        <v>1644.9780342843192</v>
      </c>
      <c r="X103" s="270">
        <f t="shared" si="40"/>
        <v>1873.3757620051415</v>
      </c>
      <c r="Y103" s="270">
        <f t="shared" si="40"/>
        <v>2083.4062950752113</v>
      </c>
      <c r="Z103" s="168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261">
        <f t="shared" si="39"/>
        <v>6547.5816509022625</v>
      </c>
      <c r="L104" s="261">
        <f t="shared" si="39"/>
        <v>6072.1101384108451</v>
      </c>
      <c r="M104" s="261">
        <f t="shared" si="40"/>
        <v>6037.258346672892</v>
      </c>
      <c r="N104" s="262">
        <f t="shared" si="40"/>
        <v>5702.9886109127037</v>
      </c>
      <c r="O104" s="275">
        <f t="shared" si="40"/>
        <v>5368.9754626138874</v>
      </c>
      <c r="P104" s="264">
        <f t="shared" si="40"/>
        <v>5084.2415439834786</v>
      </c>
      <c r="Q104" s="265">
        <f t="shared" si="40"/>
        <v>4817.0094694940908</v>
      </c>
      <c r="R104" s="265">
        <f t="shared" si="40"/>
        <v>4735.8420372736609</v>
      </c>
      <c r="S104" s="265">
        <f t="shared" si="40"/>
        <v>4835.8634513212864</v>
      </c>
      <c r="T104" s="265">
        <f t="shared" si="40"/>
        <v>5141.3554371344781</v>
      </c>
      <c r="U104" s="265">
        <f t="shared" si="40"/>
        <v>5341.1322007194549</v>
      </c>
      <c r="V104" s="265">
        <f t="shared" si="40"/>
        <v>5516.8239837414931</v>
      </c>
      <c r="W104" s="265">
        <f t="shared" si="40"/>
        <v>5683.1499685040162</v>
      </c>
      <c r="X104" s="265">
        <f t="shared" si="40"/>
        <v>6088.7411762727988</v>
      </c>
      <c r="Y104" s="265">
        <f t="shared" si="40"/>
        <v>6543.237674147771</v>
      </c>
      <c r="Z104" s="167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66">
        <f t="shared" si="39"/>
        <v>15118.960300263023</v>
      </c>
      <c r="L105" s="266">
        <f t="shared" si="39"/>
        <v>15436.896950656344</v>
      </c>
      <c r="M105" s="266">
        <f t="shared" si="40"/>
        <v>15193.574706545827</v>
      </c>
      <c r="N105" s="267">
        <f t="shared" si="40"/>
        <v>15411.608078725976</v>
      </c>
      <c r="O105" s="276">
        <f t="shared" si="40"/>
        <v>15647.441822731897</v>
      </c>
      <c r="P105" s="269">
        <f t="shared" si="40"/>
        <v>15715.581807287464</v>
      </c>
      <c r="Q105" s="270">
        <f t="shared" si="40"/>
        <v>15750.755388178839</v>
      </c>
      <c r="R105" s="270">
        <f t="shared" si="40"/>
        <v>15695.53775763225</v>
      </c>
      <c r="S105" s="270">
        <f t="shared" si="40"/>
        <v>15627.311532049769</v>
      </c>
      <c r="T105" s="270">
        <f t="shared" si="40"/>
        <v>15541.905235744212</v>
      </c>
      <c r="U105" s="270">
        <f t="shared" si="40"/>
        <v>15466.141170686329</v>
      </c>
      <c r="V105" s="270">
        <f t="shared" si="40"/>
        <v>15366.197059649628</v>
      </c>
      <c r="W105" s="270">
        <f t="shared" si="40"/>
        <v>15281.217003078802</v>
      </c>
      <c r="X105" s="270">
        <f t="shared" si="40"/>
        <v>15175.253839949688</v>
      </c>
      <c r="Y105" s="270">
        <f t="shared" si="40"/>
        <v>14927.327303306496</v>
      </c>
      <c r="Z105" s="168" t="s">
        <v>190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261">
        <f t="shared" si="39"/>
        <v>2140.8521598200714</v>
      </c>
      <c r="L106" s="261">
        <f t="shared" si="39"/>
        <v>2719.2699917958753</v>
      </c>
      <c r="M106" s="261">
        <f t="shared" si="40"/>
        <v>2672.9788770233044</v>
      </c>
      <c r="N106" s="262">
        <f t="shared" si="40"/>
        <v>3238.7959552467369</v>
      </c>
      <c r="O106" s="275">
        <f t="shared" si="40"/>
        <v>3980.1355719921994</v>
      </c>
      <c r="P106" s="264">
        <f t="shared" si="40"/>
        <v>4842.6842451500324</v>
      </c>
      <c r="Q106" s="265">
        <f t="shared" si="40"/>
        <v>5674.023391187684</v>
      </c>
      <c r="R106" s="265">
        <f t="shared" si="40"/>
        <v>6286.2014647139495</v>
      </c>
      <c r="S106" s="265">
        <f t="shared" si="40"/>
        <v>6847.5864791708054</v>
      </c>
      <c r="T106" s="265">
        <f t="shared" si="40"/>
        <v>7368.5744174349038</v>
      </c>
      <c r="U106" s="265">
        <f t="shared" si="40"/>
        <v>7848.5417261808425</v>
      </c>
      <c r="V106" s="265">
        <f t="shared" si="40"/>
        <v>8380.1043127788489</v>
      </c>
      <c r="W106" s="265">
        <f t="shared" si="40"/>
        <v>8888.3401732514212</v>
      </c>
      <c r="X106" s="265">
        <f t="shared" si="40"/>
        <v>9358.002698498778</v>
      </c>
      <c r="Y106" s="265">
        <f t="shared" si="40"/>
        <v>9694.4097361465683</v>
      </c>
      <c r="Z106" s="167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66">
        <f t="shared" si="39"/>
        <v>1786.2735824176614</v>
      </c>
      <c r="L107" s="266">
        <f t="shared" si="39"/>
        <v>1450.0304552934379</v>
      </c>
      <c r="M107" s="266">
        <f t="shared" si="40"/>
        <v>1733.3616160299487</v>
      </c>
      <c r="N107" s="267">
        <f t="shared" si="40"/>
        <v>1592.916377934914</v>
      </c>
      <c r="O107" s="276">
        <f t="shared" si="40"/>
        <v>1657.4924515467897</v>
      </c>
      <c r="P107" s="269">
        <f t="shared" si="40"/>
        <v>1720.047779501542</v>
      </c>
      <c r="Q107" s="270">
        <f t="shared" si="40"/>
        <v>1766.3024748708783</v>
      </c>
      <c r="R107" s="270">
        <f t="shared" si="40"/>
        <v>1811.6614703348066</v>
      </c>
      <c r="S107" s="270">
        <f t="shared" si="40"/>
        <v>1847.4161038165489</v>
      </c>
      <c r="T107" s="270">
        <f t="shared" si="40"/>
        <v>1917.576317182574</v>
      </c>
      <c r="U107" s="270">
        <f t="shared" si="40"/>
        <v>1918.6503049627524</v>
      </c>
      <c r="V107" s="270">
        <f t="shared" si="40"/>
        <v>1542.2950532655559</v>
      </c>
      <c r="W107" s="270">
        <f t="shared" si="40"/>
        <v>1075.707128061548</v>
      </c>
      <c r="X107" s="270">
        <f t="shared" si="40"/>
        <v>520.01899268468821</v>
      </c>
      <c r="Y107" s="270">
        <f t="shared" si="40"/>
        <v>-128.73354966478746</v>
      </c>
      <c r="Z107" s="168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261">
        <f t="shared" si="39"/>
        <v>13076.732153635798</v>
      </c>
      <c r="L108" s="261">
        <f t="shared" si="39"/>
        <v>12096.279854092301</v>
      </c>
      <c r="M108" s="261">
        <f t="shared" si="40"/>
        <v>11590.498972337695</v>
      </c>
      <c r="N108" s="262">
        <f t="shared" si="40"/>
        <v>10736.160159300916</v>
      </c>
      <c r="O108" s="275">
        <f t="shared" si="40"/>
        <v>9769.8507552805786</v>
      </c>
      <c r="P108" s="264">
        <f t="shared" si="40"/>
        <v>8658.0485388876295</v>
      </c>
      <c r="Q108" s="265">
        <f t="shared" si="40"/>
        <v>7426.7442729737359</v>
      </c>
      <c r="R108" s="265">
        <f t="shared" si="40"/>
        <v>6097.548713709034</v>
      </c>
      <c r="S108" s="265">
        <f t="shared" si="40"/>
        <v>4628.9319818370368</v>
      </c>
      <c r="T108" s="265">
        <f t="shared" si="40"/>
        <v>4297.0182806934736</v>
      </c>
      <c r="U108" s="265">
        <f t="shared" si="40"/>
        <v>3922.2102413128605</v>
      </c>
      <c r="V108" s="265">
        <f t="shared" si="40"/>
        <v>3511.7001573566949</v>
      </c>
      <c r="W108" s="265">
        <f t="shared" si="40"/>
        <v>3428.3376483736233</v>
      </c>
      <c r="X108" s="265">
        <f t="shared" si="40"/>
        <v>3451.204895499206</v>
      </c>
      <c r="Y108" s="265">
        <f t="shared" si="40"/>
        <v>3417.2396994046258</v>
      </c>
      <c r="Z108" s="167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66">
        <f t="shared" si="39"/>
        <v>2351.7252406187963</v>
      </c>
      <c r="L109" s="266">
        <f t="shared" si="39"/>
        <v>2325.9663306911061</v>
      </c>
      <c r="M109" s="266">
        <f t="shared" si="40"/>
        <v>2356.5710539571928</v>
      </c>
      <c r="N109" s="267">
        <f t="shared" si="40"/>
        <v>2385.4006374102887</v>
      </c>
      <c r="O109" s="276">
        <f t="shared" si="40"/>
        <v>2434.6760351620351</v>
      </c>
      <c r="P109" s="269">
        <f t="shared" si="40"/>
        <v>2465.5247804536129</v>
      </c>
      <c r="Q109" s="270">
        <f t="shared" si="40"/>
        <v>2438.0019515490981</v>
      </c>
      <c r="R109" s="270">
        <f t="shared" si="40"/>
        <v>2374.6341817558559</v>
      </c>
      <c r="S109" s="270">
        <f t="shared" si="40"/>
        <v>2219.5935915457462</v>
      </c>
      <c r="T109" s="270">
        <f t="shared" si="40"/>
        <v>2011.1223046640105</v>
      </c>
      <c r="U109" s="270">
        <f t="shared" si="40"/>
        <v>1795.8760930307319</v>
      </c>
      <c r="V109" s="270">
        <f t="shared" si="40"/>
        <v>1055.2913701003774</v>
      </c>
      <c r="W109" s="270">
        <f t="shared" si="40"/>
        <v>248.86525943438946</v>
      </c>
      <c r="X109" s="270">
        <f t="shared" si="40"/>
        <v>-588.32108996288571</v>
      </c>
      <c r="Y109" s="270">
        <f t="shared" si="40"/>
        <v>-1511.9314127350328</v>
      </c>
      <c r="Z109" s="168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261">
        <f t="shared" ref="K110:L114" si="41">SUM(D40:K40)/8</f>
        <v>279.67247178800091</v>
      </c>
      <c r="L110" s="261">
        <f t="shared" si="41"/>
        <v>160.11090535290037</v>
      </c>
      <c r="M110" s="261">
        <f t="shared" ref="M110:U114" si="42">SUM(D40:M40)/10</f>
        <v>195.42159662864634</v>
      </c>
      <c r="N110" s="262">
        <f t="shared" si="42"/>
        <v>129.97460578807707</v>
      </c>
      <c r="O110" s="275">
        <f t="shared" si="42"/>
        <v>89.531875867434195</v>
      </c>
      <c r="P110" s="264">
        <f t="shared" si="42"/>
        <v>71.357982698148618</v>
      </c>
      <c r="Q110" s="265">
        <f t="shared" si="42"/>
        <v>79.04632305384952</v>
      </c>
      <c r="R110" s="265">
        <f t="shared" si="42"/>
        <v>277.84284775928063</v>
      </c>
      <c r="S110" s="265">
        <f t="shared" si="42"/>
        <v>464.32255859180242</v>
      </c>
      <c r="T110" s="265">
        <f t="shared" si="42"/>
        <v>672.98631004904132</v>
      </c>
      <c r="U110" s="265">
        <f t="shared" si="42"/>
        <v>937.81420370852902</v>
      </c>
      <c r="V110" s="265">
        <f t="shared" ref="V110:V114" si="43">SUM(M40:V40)/10</f>
        <v>1197.3677453374435</v>
      </c>
      <c r="W110" s="265">
        <f t="shared" ref="W110:Y114" si="44">SUM(N40:W40)/10</f>
        <v>1447.8021442291035</v>
      </c>
      <c r="X110" s="265">
        <f t="shared" si="44"/>
        <v>1602.021688278001</v>
      </c>
      <c r="Y110" s="265">
        <f t="shared" si="44"/>
        <v>1738.9801353601408</v>
      </c>
      <c r="Z110" s="167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66">
        <f t="shared" si="41"/>
        <v>2605.6433572149544</v>
      </c>
      <c r="L111" s="266">
        <f t="shared" si="41"/>
        <v>2398.7707309393077</v>
      </c>
      <c r="M111" s="266">
        <f t="shared" si="42"/>
        <v>2483.6076097248888</v>
      </c>
      <c r="N111" s="267">
        <f t="shared" si="42"/>
        <v>2329.6225159318838</v>
      </c>
      <c r="O111" s="276">
        <f t="shared" si="42"/>
        <v>2285.9886108368564</v>
      </c>
      <c r="P111" s="269">
        <f t="shared" si="42"/>
        <v>2383.0425859719298</v>
      </c>
      <c r="Q111" s="270">
        <f t="shared" si="42"/>
        <v>2542.594536999512</v>
      </c>
      <c r="R111" s="270">
        <f t="shared" si="42"/>
        <v>2681.8969048086078</v>
      </c>
      <c r="S111" s="270">
        <f t="shared" si="42"/>
        <v>2849.7931130461502</v>
      </c>
      <c r="T111" s="270">
        <f t="shared" si="42"/>
        <v>3055.6181482039169</v>
      </c>
      <c r="U111" s="270">
        <f t="shared" si="42"/>
        <v>3241.9282484852397</v>
      </c>
      <c r="V111" s="270">
        <f t="shared" si="43"/>
        <v>3447.5971617966488</v>
      </c>
      <c r="W111" s="270">
        <f t="shared" si="44"/>
        <v>3652.1428026681906</v>
      </c>
      <c r="X111" s="270">
        <f t="shared" si="44"/>
        <v>3854.7113093394387</v>
      </c>
      <c r="Y111" s="270">
        <f t="shared" si="44"/>
        <v>4067.8585168486725</v>
      </c>
      <c r="Z111" s="168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261">
        <f t="shared" si="41"/>
        <v>-546.84540520795963</v>
      </c>
      <c r="L112" s="261">
        <f t="shared" si="41"/>
        <v>-646.28455956708592</v>
      </c>
      <c r="M112" s="261">
        <f t="shared" si="42"/>
        <v>-706.06891061326792</v>
      </c>
      <c r="N112" s="262">
        <f t="shared" si="42"/>
        <v>-851.64939651647114</v>
      </c>
      <c r="O112" s="275">
        <f t="shared" si="42"/>
        <v>-1015.8722261525006</v>
      </c>
      <c r="P112" s="264">
        <f t="shared" si="42"/>
        <v>-1188.4549031401355</v>
      </c>
      <c r="Q112" s="265">
        <f t="shared" si="42"/>
        <v>-1376.242972361003</v>
      </c>
      <c r="R112" s="265">
        <f t="shared" si="42"/>
        <v>-1552.7723804073062</v>
      </c>
      <c r="S112" s="265">
        <f t="shared" si="42"/>
        <v>-1810.1363810789499</v>
      </c>
      <c r="T112" s="265">
        <f t="shared" si="42"/>
        <v>-2025.885878943227</v>
      </c>
      <c r="U112" s="265"/>
      <c r="V112" s="265"/>
      <c r="W112" s="265"/>
      <c r="X112" s="265"/>
      <c r="Y112" s="265"/>
      <c r="Z112" s="167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66">
        <f t="shared" si="41"/>
        <v>3615.3576176891138</v>
      </c>
      <c r="L113" s="266">
        <f t="shared" si="41"/>
        <v>3494.0098766083365</v>
      </c>
      <c r="M113" s="266">
        <f t="shared" si="42"/>
        <v>3624.2570870566838</v>
      </c>
      <c r="N113" s="267">
        <f t="shared" si="42"/>
        <v>3667.865076872069</v>
      </c>
      <c r="O113" s="276">
        <f t="shared" si="42"/>
        <v>3753.0943995429725</v>
      </c>
      <c r="P113" s="269">
        <f t="shared" si="42"/>
        <v>3998.3126977885731</v>
      </c>
      <c r="Q113" s="270">
        <f t="shared" si="42"/>
        <v>4596.1214348934063</v>
      </c>
      <c r="R113" s="270">
        <f t="shared" si="42"/>
        <v>5250.4824934984226</v>
      </c>
      <c r="S113" s="270">
        <f t="shared" si="42"/>
        <v>6140.2408649490726</v>
      </c>
      <c r="T113" s="270">
        <f t="shared" si="42"/>
        <v>6994.7975412277428</v>
      </c>
      <c r="U113" s="270">
        <f t="shared" si="42"/>
        <v>7786.5963480662394</v>
      </c>
      <c r="V113" s="270">
        <f t="shared" si="43"/>
        <v>8486.5691889546833</v>
      </c>
      <c r="W113" s="270">
        <f t="shared" si="44"/>
        <v>9096.1971953923257</v>
      </c>
      <c r="X113" s="270">
        <f t="shared" si="44"/>
        <v>9460.6390461189749</v>
      </c>
      <c r="Y113" s="270">
        <f t="shared" si="44"/>
        <v>9675.2017468849917</v>
      </c>
      <c r="Z113" s="168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261">
        <f t="shared" si="41"/>
        <v>5633.1986601105982</v>
      </c>
      <c r="L114" s="261">
        <f t="shared" si="41"/>
        <v>5556.4251085976239</v>
      </c>
      <c r="M114" s="261">
        <f t="shared" si="42"/>
        <v>6271.2725471156537</v>
      </c>
      <c r="N114" s="262">
        <f t="shared" si="42"/>
        <v>6313.2352425337049</v>
      </c>
      <c r="O114" s="275">
        <f t="shared" si="42"/>
        <v>6653.2011764098543</v>
      </c>
      <c r="P114" s="264">
        <f t="shared" si="42"/>
        <v>7249.5950123377843</v>
      </c>
      <c r="Q114" s="265">
        <f t="shared" si="42"/>
        <v>7813.7077892028537</v>
      </c>
      <c r="R114" s="265">
        <f t="shared" si="42"/>
        <v>8311.6405679477521</v>
      </c>
      <c r="S114" s="265">
        <f t="shared" si="42"/>
        <v>8713.9639086963343</v>
      </c>
      <c r="T114" s="265">
        <f t="shared" si="42"/>
        <v>9289.6409180169503</v>
      </c>
      <c r="U114" s="265">
        <f t="shared" si="42"/>
        <v>9771.5858448654708</v>
      </c>
      <c r="V114" s="265">
        <f t="shared" si="43"/>
        <v>9887.4959585782435</v>
      </c>
      <c r="W114" s="265">
        <f t="shared" si="44"/>
        <v>9982.9807260100297</v>
      </c>
      <c r="X114" s="265">
        <f t="shared" si="44"/>
        <v>10092.608980980782</v>
      </c>
      <c r="Y114" s="265">
        <f t="shared" si="44"/>
        <v>10131.277456797214</v>
      </c>
      <c r="Z114" s="167" t="s">
        <v>187</v>
      </c>
    </row>
    <row r="115" spans="1:35" s="69" customFormat="1" ht="14.1" customHeight="1">
      <c r="A115" s="80" t="s">
        <v>24</v>
      </c>
      <c r="B115" s="72"/>
      <c r="C115" s="72"/>
      <c r="D115" s="72"/>
      <c r="E115" s="72"/>
      <c r="F115" s="72"/>
      <c r="G115" s="72"/>
      <c r="H115" s="72"/>
      <c r="I115" s="72"/>
      <c r="J115" s="73"/>
      <c r="K115" s="279">
        <f t="shared" ref="K115:P115" si="45">MIN(K94:K114)</f>
        <v>-941.05557450317565</v>
      </c>
      <c r="L115" s="279">
        <f t="shared" si="45"/>
        <v>-1054.9254656105902</v>
      </c>
      <c r="M115" s="279">
        <f t="shared" si="45"/>
        <v>-1133.1286258013238</v>
      </c>
      <c r="N115" s="279">
        <f t="shared" si="45"/>
        <v>-1279.1924913691987</v>
      </c>
      <c r="O115" s="279">
        <f t="shared" si="45"/>
        <v>-1388.2193980019122</v>
      </c>
      <c r="P115" s="280">
        <f t="shared" si="45"/>
        <v>-1533.5498960259915</v>
      </c>
      <c r="Q115" s="283">
        <f t="shared" ref="Q115:V115" si="46">MIN(Q94:Q114)</f>
        <v>-1629.0618146248739</v>
      </c>
      <c r="R115" s="280">
        <f t="shared" si="46"/>
        <v>-1679.38248486415</v>
      </c>
      <c r="S115" s="283">
        <f t="shared" si="46"/>
        <v>-1810.1363810789499</v>
      </c>
      <c r="T115" s="280">
        <f t="shared" si="46"/>
        <v>-2025.885878943227</v>
      </c>
      <c r="U115" s="280">
        <f t="shared" si="46"/>
        <v>-1813.2470723066042</v>
      </c>
      <c r="V115" s="287">
        <f t="shared" si="46"/>
        <v>-3057.491346820681</v>
      </c>
      <c r="W115" s="281">
        <f t="shared" ref="W115:X115" si="47">MIN(W94:W114)</f>
        <v>-4287.2436420290051</v>
      </c>
      <c r="X115" s="281">
        <f t="shared" si="47"/>
        <v>-5491.6763056176733</v>
      </c>
      <c r="Y115" s="281">
        <f t="shared" ref="Y115" si="48">MIN(Y94:Y114)</f>
        <v>-6651.9432186423364</v>
      </c>
      <c r="Z115" s="194" t="s">
        <v>24</v>
      </c>
      <c r="AB115" s="85"/>
      <c r="AC115" s="85"/>
      <c r="AD115" s="85"/>
      <c r="AE115" s="85"/>
      <c r="AF115" s="85"/>
      <c r="AG115" s="85"/>
      <c r="AH115" s="85"/>
      <c r="AI115" s="85"/>
    </row>
    <row r="116" spans="1:35" s="128" customFormat="1" ht="14.1" customHeight="1">
      <c r="A116" s="159" t="s">
        <v>25</v>
      </c>
      <c r="B116" s="134"/>
      <c r="C116" s="134"/>
      <c r="D116" s="134"/>
      <c r="E116" s="134"/>
      <c r="F116" s="134"/>
      <c r="G116" s="134"/>
      <c r="H116" s="134"/>
      <c r="I116" s="134"/>
      <c r="J116" s="135"/>
      <c r="K116" s="272">
        <f t="shared" ref="K116:P116" si="49">MAX(K94:K114)</f>
        <v>15118.960300263023</v>
      </c>
      <c r="L116" s="272">
        <f t="shared" si="49"/>
        <v>15436.896950656344</v>
      </c>
      <c r="M116" s="272">
        <f t="shared" si="49"/>
        <v>15193.574706545827</v>
      </c>
      <c r="N116" s="272">
        <f t="shared" si="49"/>
        <v>15411.608078725976</v>
      </c>
      <c r="O116" s="272">
        <f t="shared" si="49"/>
        <v>15647.441822731897</v>
      </c>
      <c r="P116" s="273">
        <f t="shared" si="49"/>
        <v>15715.581807287464</v>
      </c>
      <c r="Q116" s="277">
        <f t="shared" ref="Q116:V116" si="50">MAX(Q94:Q114)</f>
        <v>15750.755388178839</v>
      </c>
      <c r="R116" s="273">
        <f t="shared" si="50"/>
        <v>15695.53775763225</v>
      </c>
      <c r="S116" s="277">
        <f t="shared" si="50"/>
        <v>15627.311532049769</v>
      </c>
      <c r="T116" s="273">
        <f t="shared" si="50"/>
        <v>15541.905235744212</v>
      </c>
      <c r="U116" s="273">
        <f t="shared" si="50"/>
        <v>15466.141170686329</v>
      </c>
      <c r="V116" s="285">
        <f t="shared" si="50"/>
        <v>15366.197059649628</v>
      </c>
      <c r="W116" s="274">
        <f t="shared" ref="W116:X116" si="51">MAX(W94:W114)</f>
        <v>15281.217003078802</v>
      </c>
      <c r="X116" s="274">
        <f t="shared" si="51"/>
        <v>15175.253839949688</v>
      </c>
      <c r="Y116" s="274">
        <f t="shared" ref="Y116" si="52">MAX(Y94:Y114)</f>
        <v>14927.327303306496</v>
      </c>
      <c r="Z116" s="195" t="s">
        <v>25</v>
      </c>
      <c r="AB116" s="132"/>
      <c r="AC116" s="132"/>
      <c r="AD116" s="132"/>
      <c r="AE116" s="132"/>
      <c r="AF116" s="132"/>
      <c r="AG116" s="132"/>
      <c r="AH116" s="132"/>
      <c r="AI116" s="132"/>
    </row>
    <row r="117" spans="1:35" s="70" customFormat="1" ht="14.1" customHeight="1">
      <c r="A117" s="170" t="s">
        <v>163</v>
      </c>
      <c r="B117" s="134"/>
      <c r="C117" s="134"/>
      <c r="D117" s="134"/>
      <c r="E117" s="134"/>
      <c r="F117" s="134"/>
      <c r="G117" s="134"/>
      <c r="H117" s="134"/>
      <c r="I117" s="134"/>
      <c r="J117" s="135"/>
      <c r="K117" s="272">
        <f t="shared" ref="K117:Q117" si="53">MEDIAN(K94:K114)</f>
        <v>3074.4561561300202</v>
      </c>
      <c r="L117" s="272">
        <f t="shared" si="53"/>
        <v>2945.5167021205189</v>
      </c>
      <c r="M117" s="272">
        <f t="shared" si="53"/>
        <v>2854.6528446498146</v>
      </c>
      <c r="N117" s="272">
        <f t="shared" si="53"/>
        <v>2973.3982213292884</v>
      </c>
      <c r="O117" s="272">
        <f t="shared" si="53"/>
        <v>2918.9186025718632</v>
      </c>
      <c r="P117" s="273">
        <f t="shared" si="53"/>
        <v>2848.5846782865856</v>
      </c>
      <c r="Q117" s="277">
        <f t="shared" si="53"/>
        <v>2774.1999535732693</v>
      </c>
      <c r="R117" s="273">
        <f t="shared" ref="R117:W117" si="54">MEDIAN(R94:R114)</f>
        <v>2766.6837234758541</v>
      </c>
      <c r="S117" s="277">
        <f t="shared" si="54"/>
        <v>2849.7931130461502</v>
      </c>
      <c r="T117" s="273">
        <f t="shared" si="54"/>
        <v>2836.5787161952048</v>
      </c>
      <c r="U117" s="273">
        <f t="shared" si="54"/>
        <v>3097.0453353021585</v>
      </c>
      <c r="V117" s="285">
        <f t="shared" si="54"/>
        <v>3312.16900531596</v>
      </c>
      <c r="W117" s="274">
        <f t="shared" si="54"/>
        <v>3408.578075204392</v>
      </c>
      <c r="X117" s="274">
        <f t="shared" ref="X117:Y117" si="55">MEDIAN(X94:X114)</f>
        <v>3379.4649000930726</v>
      </c>
      <c r="Y117" s="274">
        <f t="shared" si="55"/>
        <v>3312.9401504816196</v>
      </c>
      <c r="Z117" s="170" t="s">
        <v>163</v>
      </c>
      <c r="AB117" s="230"/>
      <c r="AC117" s="230"/>
      <c r="AD117" s="230"/>
      <c r="AE117" s="230"/>
      <c r="AF117" s="230"/>
      <c r="AG117" s="230"/>
      <c r="AH117" s="230"/>
      <c r="AI117" s="230"/>
    </row>
    <row r="118" spans="1:35" s="70" customFormat="1" ht="14.1" customHeight="1">
      <c r="A118" s="170" t="s">
        <v>164</v>
      </c>
      <c r="B118" s="134"/>
      <c r="C118" s="134"/>
      <c r="D118" s="134"/>
      <c r="E118" s="134"/>
      <c r="F118" s="134"/>
      <c r="G118" s="134"/>
      <c r="H118" s="134"/>
      <c r="I118" s="134"/>
      <c r="J118" s="135"/>
      <c r="K118" s="272">
        <f t="shared" ref="K118:Q118" si="56">AVERAGE(K94:K114)</f>
        <v>4119.3549192477703</v>
      </c>
      <c r="L118" s="272">
        <f t="shared" si="56"/>
        <v>3981.2238870625351</v>
      </c>
      <c r="M118" s="272">
        <f t="shared" si="56"/>
        <v>3982.9979935005354</v>
      </c>
      <c r="N118" s="272">
        <f t="shared" si="56"/>
        <v>3890.7794052467311</v>
      </c>
      <c r="O118" s="272">
        <f t="shared" si="56"/>
        <v>3841.9265116579231</v>
      </c>
      <c r="P118" s="273">
        <f t="shared" si="56"/>
        <v>3808.7076871211766</v>
      </c>
      <c r="Q118" s="277">
        <f t="shared" si="56"/>
        <v>3804.0858734934536</v>
      </c>
      <c r="R118" s="273">
        <f t="shared" ref="R118:W118" si="57">AVERAGE(R94:R114)</f>
        <v>3737.6387017739098</v>
      </c>
      <c r="S118" s="277">
        <f t="shared" si="57"/>
        <v>3677.7641154912799</v>
      </c>
      <c r="T118" s="273">
        <f t="shared" si="57"/>
        <v>3677.5167707263486</v>
      </c>
      <c r="U118" s="273">
        <f t="shared" si="57"/>
        <v>3960.9716135527838</v>
      </c>
      <c r="V118" s="285">
        <f t="shared" si="57"/>
        <v>3896.9165814552421</v>
      </c>
      <c r="W118" s="274">
        <f t="shared" si="57"/>
        <v>3843.0265288101873</v>
      </c>
      <c r="X118" s="274">
        <f t="shared" ref="X118:Y118" si="58">AVERAGE(X94:X114)</f>
        <v>3776.906239120834</v>
      </c>
      <c r="Y118" s="274">
        <f t="shared" si="58"/>
        <v>3663.0107927857789</v>
      </c>
      <c r="Z118" s="170" t="s">
        <v>164</v>
      </c>
      <c r="AB118" s="230"/>
      <c r="AC118" s="230"/>
      <c r="AD118" s="230"/>
      <c r="AE118" s="230"/>
      <c r="AF118" s="230"/>
      <c r="AG118" s="230"/>
      <c r="AH118" s="230"/>
      <c r="AI118" s="230"/>
    </row>
    <row r="119" spans="1:35" ht="14.1" customHeight="1">
      <c r="A119" s="34"/>
      <c r="B119" s="31"/>
      <c r="C119" s="31"/>
      <c r="D119" s="31"/>
      <c r="E119" s="31"/>
      <c r="F119" s="31"/>
      <c r="G119" s="31"/>
      <c r="Z119" s="171" t="s">
        <v>0</v>
      </c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44">
    <cfRule type="cellIs" dxfId="7" priority="59" stopIfTrue="1" operator="equal">
      <formula>B$45</formula>
    </cfRule>
    <cfRule type="cellIs" dxfId="6" priority="60" stopIfTrue="1" operator="equal">
      <formula>B$46</formula>
    </cfRule>
  </conditionalFormatting>
  <conditionalFormatting sqref="D24:Y44">
    <cfRule type="cellIs" dxfId="5" priority="5" stopIfTrue="1" operator="equal">
      <formula>D$45</formula>
    </cfRule>
    <cfRule type="cellIs" dxfId="4" priority="6" stopIfTrue="1" operator="equal">
      <formula>D$46</formula>
    </cfRule>
  </conditionalFormatting>
  <conditionalFormatting sqref="F59:Y79">
    <cfRule type="cellIs" dxfId="3" priority="3" stopIfTrue="1" operator="equal">
      <formula>F$80</formula>
    </cfRule>
    <cfRule type="cellIs" dxfId="2" priority="4" stopIfTrue="1" operator="equal">
      <formula>F$81</formula>
    </cfRule>
  </conditionalFormatting>
  <conditionalFormatting sqref="I94:Y114">
    <cfRule type="cellIs" dxfId="1" priority="1" stopIfTrue="1" operator="equal">
      <formula>I$115</formula>
    </cfRule>
    <cfRule type="cellIs" dxfId="0" priority="2" stopIfTrue="1" operator="equal">
      <formula>I$116</formula>
    </cfRule>
  </conditionalFormatting>
  <hyperlinks>
    <hyperlink ref="B15" r:id="rId1" display="www.idheap.ch/idheap.nsf/go/comparatif" xr:uid="{00000000-0004-0000-0F00-000000000000}"/>
    <hyperlink ref="B50" r:id="rId2" display="www.idheap.ch/idheap.nsf/go/comparatif" xr:uid="{00000000-0004-0000-0F00-000001000000}"/>
    <hyperlink ref="B85" r:id="rId3" display="www.idheap.ch/idheap.nsf/go/comparatif" xr:uid="{00000000-0004-0000-0F00-000002000000}"/>
    <hyperlink ref="B7:F7" location="'I2'!A59" display="&gt;&gt;&gt; Jährlicher Wert des Indikators - Valeur annuelle de l'indicateur" xr:uid="{00000000-0004-0000-0F00-000003000000}"/>
    <hyperlink ref="B8:F8" location="'I2'!A99" display="&gt;&gt;&gt; Gleitender Mittelwert über 4 Jahren - Moyenne mobile sur 4 années" xr:uid="{00000000-0004-0000-0F00-000004000000}"/>
    <hyperlink ref="B9:F9" location="'I2'!A139" display="&gt;&gt;&gt; Gleitender Mittelwert über 8 Jahren - Moyenne mobile sur 8 années" xr:uid="{00000000-0004-0000-0F00-000005000000}"/>
    <hyperlink ref="B7:G7" location="'I8'!A45" display="&gt;&gt;&gt; Jährlicher Wert des Indikators - Valeur annuelle de l'indicateur" xr:uid="{00000000-0004-0000-0F00-000006000000}"/>
    <hyperlink ref="B8:G8" location="'I8'!A77" display="&gt;&gt;&gt; Gleitender Mittelwert über 4 Jahre - Moyenne mobile sur 4 années" xr:uid="{00000000-0004-0000-0F00-000007000000}"/>
    <hyperlink ref="B9:G9" location="'I8'!A109" display="&gt;&gt;&gt; Gleitender Mittelwert über 8 Jahre - Moyenne mobile sur 8 années" xr:uid="{00000000-0004-0000-0F00-000008000000}"/>
    <hyperlink ref="B1" r:id="rId4" display="www.idheap.ch/idheap.nsf/go/comparatif" xr:uid="{00000000-0004-0000-0F00-000009000000}"/>
    <hyperlink ref="B7:I7" location="K10_I10!M45" display="&gt;&gt;&gt; Jährlicher Wert der Kennzahl - Valeur annuelle de l'indicateur" xr:uid="{00000000-0004-0000-0F00-00000A000000}"/>
    <hyperlink ref="B8:I8" location="K10_I10!M77" display="&gt;&gt;&gt; Gleitender Mittelwert über 3 Jahre - Moyenne mobile sur 3 années" xr:uid="{00000000-0004-0000-0F00-00000B000000}"/>
    <hyperlink ref="B9:I9" location="K10_I10!M109" display="&gt;&gt;&gt; Gleitender Mittelwert über 8/10 Jahre - Moyenne mobile sur 8/10 années" xr:uid="{00000000-0004-0000-0F00-00000C000000}"/>
    <hyperlink ref="Z49" location="K15_I15!A1" display=" &gt;&gt;&gt; Top" xr:uid="{00000000-0004-0000-0F00-00000D000000}"/>
    <hyperlink ref="Z84" location="K15_I15!A1" display=" &gt;&gt;&gt; Top" xr:uid="{00000000-0004-0000-0F00-00000E000000}"/>
    <hyperlink ref="Z119" location="K15_I15!A1" display=" &gt;&gt;&gt; Top" xr:uid="{00000000-0004-0000-0F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7"/>
  <sheetViews>
    <sheetView showGridLines="0" zoomScaleNormal="100" workbookViewId="0">
      <selection activeCell="C38" sqref="C38"/>
    </sheetView>
  </sheetViews>
  <sheetFormatPr baseColWidth="10" defaultColWidth="11.42578125" defaultRowHeight="14.1" customHeight="1"/>
  <cols>
    <col min="1" max="1" width="55.5703125" style="35" customWidth="1"/>
    <col min="2" max="2" width="9.140625" style="4" customWidth="1"/>
    <col min="3" max="3" width="45.5703125" style="4" customWidth="1"/>
    <col min="4" max="4" width="8.140625" style="4" customWidth="1"/>
    <col min="5" max="5" width="45.5703125" style="4" customWidth="1"/>
    <col min="6" max="16384" width="11.42578125" style="7"/>
  </cols>
  <sheetData>
    <row r="1" spans="1:5" ht="18">
      <c r="A1" s="302" t="s">
        <v>90</v>
      </c>
      <c r="B1" s="302"/>
      <c r="C1" s="302"/>
      <c r="D1" s="302"/>
      <c r="E1" s="302"/>
    </row>
    <row r="2" spans="1:5" s="8" customFormat="1" ht="14.1" customHeight="1">
      <c r="A2" s="101"/>
      <c r="B2" s="102"/>
      <c r="C2" s="102"/>
      <c r="D2" s="102"/>
      <c r="E2" s="103"/>
    </row>
    <row r="3" spans="1:5" s="8" customFormat="1" ht="24.95" customHeight="1">
      <c r="A3" s="104"/>
      <c r="B3" s="105"/>
      <c r="C3" s="104" t="s">
        <v>91</v>
      </c>
      <c r="D3" s="105"/>
      <c r="E3" s="104" t="s">
        <v>92</v>
      </c>
    </row>
    <row r="4" spans="1:5" s="8" customFormat="1" ht="24.95" customHeight="1">
      <c r="A4" s="106" t="s">
        <v>93</v>
      </c>
      <c r="B4" s="301" t="s">
        <v>94</v>
      </c>
      <c r="C4" s="107" t="s">
        <v>95</v>
      </c>
      <c r="D4" s="301" t="s">
        <v>96</v>
      </c>
      <c r="E4" s="108" t="s">
        <v>97</v>
      </c>
    </row>
    <row r="5" spans="1:5" s="8" customFormat="1" ht="24.95" customHeight="1">
      <c r="A5" s="106" t="s">
        <v>98</v>
      </c>
      <c r="B5" s="301"/>
      <c r="C5" s="109" t="s">
        <v>99</v>
      </c>
      <c r="D5" s="301"/>
      <c r="E5" s="109" t="s">
        <v>100</v>
      </c>
    </row>
    <row r="6" spans="1:5" s="8" customFormat="1" ht="24.95" customHeight="1">
      <c r="A6" s="110" t="s">
        <v>257</v>
      </c>
      <c r="B6" s="300" t="s">
        <v>273</v>
      </c>
      <c r="C6" s="111" t="s">
        <v>101</v>
      </c>
      <c r="D6" s="300" t="s">
        <v>274</v>
      </c>
      <c r="E6" s="111" t="s">
        <v>102</v>
      </c>
    </row>
    <row r="7" spans="1:5" s="8" customFormat="1" ht="24.95" customHeight="1">
      <c r="A7" s="110" t="s">
        <v>258</v>
      </c>
      <c r="B7" s="300"/>
      <c r="C7" s="112" t="s">
        <v>103</v>
      </c>
      <c r="D7" s="300"/>
      <c r="E7" s="112" t="s">
        <v>104</v>
      </c>
    </row>
    <row r="8" spans="1:5" s="8" customFormat="1" ht="24.95" customHeight="1">
      <c r="A8" s="106" t="s">
        <v>105</v>
      </c>
      <c r="B8" s="301" t="s">
        <v>106</v>
      </c>
      <c r="C8" s="113" t="s">
        <v>107</v>
      </c>
      <c r="D8" s="301" t="s">
        <v>108</v>
      </c>
      <c r="E8" s="113" t="s">
        <v>109</v>
      </c>
    </row>
    <row r="9" spans="1:5" s="8" customFormat="1" ht="24.95" customHeight="1">
      <c r="A9" s="106" t="s">
        <v>110</v>
      </c>
      <c r="B9" s="301"/>
      <c r="C9" s="109" t="s">
        <v>111</v>
      </c>
      <c r="D9" s="301"/>
      <c r="E9" s="109" t="s">
        <v>112</v>
      </c>
    </row>
    <row r="10" spans="1:5" s="8" customFormat="1" ht="24.95" customHeight="1">
      <c r="A10" s="110" t="s">
        <v>113</v>
      </c>
      <c r="B10" s="300" t="s">
        <v>114</v>
      </c>
      <c r="C10" s="111" t="s">
        <v>115</v>
      </c>
      <c r="D10" s="300" t="s">
        <v>116</v>
      </c>
      <c r="E10" s="111" t="s">
        <v>117</v>
      </c>
    </row>
    <row r="11" spans="1:5" s="8" customFormat="1" ht="24.95" customHeight="1">
      <c r="A11" s="110" t="s">
        <v>118</v>
      </c>
      <c r="B11" s="300"/>
      <c r="C11" s="254" t="s">
        <v>289</v>
      </c>
      <c r="D11" s="300"/>
      <c r="E11" s="112" t="s">
        <v>238</v>
      </c>
    </row>
    <row r="12" spans="1:5" s="8" customFormat="1" ht="14.1" customHeight="1">
      <c r="A12" s="106"/>
      <c r="B12" s="114"/>
      <c r="C12" s="115"/>
      <c r="D12" s="246"/>
      <c r="E12" s="116"/>
    </row>
    <row r="13" spans="1:5" s="8" customFormat="1" ht="22.5" customHeight="1">
      <c r="A13" s="104"/>
      <c r="B13" s="117"/>
      <c r="C13" s="104" t="s">
        <v>119</v>
      </c>
      <c r="D13" s="117"/>
      <c r="E13" s="104" t="s">
        <v>120</v>
      </c>
    </row>
    <row r="14" spans="1:5" s="8" customFormat="1" ht="24.95" customHeight="1">
      <c r="A14" s="118" t="s">
        <v>121</v>
      </c>
      <c r="B14" s="301" t="s">
        <v>122</v>
      </c>
      <c r="C14" s="119" t="s">
        <v>123</v>
      </c>
      <c r="D14" s="301" t="s">
        <v>124</v>
      </c>
      <c r="E14" s="113" t="s">
        <v>125</v>
      </c>
    </row>
    <row r="15" spans="1:5" s="8" customFormat="1" ht="24.95" customHeight="1">
      <c r="A15" s="118" t="s">
        <v>126</v>
      </c>
      <c r="B15" s="301"/>
      <c r="C15" s="255" t="s">
        <v>290</v>
      </c>
      <c r="D15" s="301"/>
      <c r="E15" s="109" t="s">
        <v>127</v>
      </c>
    </row>
    <row r="16" spans="1:5" s="8" customFormat="1" ht="24.95" customHeight="1">
      <c r="A16" s="110" t="s">
        <v>128</v>
      </c>
      <c r="B16" s="300" t="s">
        <v>129</v>
      </c>
      <c r="C16" s="111" t="s">
        <v>130</v>
      </c>
      <c r="D16" s="300" t="s">
        <v>131</v>
      </c>
      <c r="E16" s="111" t="s">
        <v>132</v>
      </c>
    </row>
    <row r="17" spans="1:5" s="8" customFormat="1" ht="24.95" customHeight="1">
      <c r="A17" s="110" t="s">
        <v>133</v>
      </c>
      <c r="B17" s="300"/>
      <c r="C17" s="112" t="s">
        <v>134</v>
      </c>
      <c r="D17" s="300"/>
      <c r="E17" s="112" t="s">
        <v>135</v>
      </c>
    </row>
    <row r="18" spans="1:5" s="8" customFormat="1" ht="24.95" customHeight="1">
      <c r="A18" s="106" t="s">
        <v>136</v>
      </c>
      <c r="B18" s="301" t="s">
        <v>137</v>
      </c>
      <c r="C18" s="113" t="s">
        <v>239</v>
      </c>
      <c r="D18" s="301" t="s">
        <v>138</v>
      </c>
      <c r="E18" s="113" t="s">
        <v>240</v>
      </c>
    </row>
    <row r="19" spans="1:5" s="8" customFormat="1" ht="24.95" customHeight="1">
      <c r="A19" s="106" t="s">
        <v>139</v>
      </c>
      <c r="B19" s="301"/>
      <c r="C19" s="109" t="s">
        <v>241</v>
      </c>
      <c r="D19" s="301"/>
      <c r="E19" s="109" t="s">
        <v>242</v>
      </c>
    </row>
    <row r="20" spans="1:5" ht="24.95" customHeight="1">
      <c r="A20" s="110" t="s">
        <v>140</v>
      </c>
      <c r="B20" s="300" t="s">
        <v>141</v>
      </c>
      <c r="C20" s="111" t="s">
        <v>142</v>
      </c>
      <c r="D20" s="300" t="s">
        <v>143</v>
      </c>
      <c r="E20" s="111" t="s">
        <v>144</v>
      </c>
    </row>
    <row r="21" spans="1:5" ht="24.95" customHeight="1">
      <c r="A21" s="110" t="s">
        <v>145</v>
      </c>
      <c r="B21" s="300"/>
      <c r="C21" s="120" t="s">
        <v>146</v>
      </c>
      <c r="D21" s="300"/>
      <c r="E21" s="120" t="s">
        <v>147</v>
      </c>
    </row>
    <row r="22" spans="1:5" s="8" customFormat="1" ht="22.5" customHeight="1">
      <c r="A22" s="104"/>
      <c r="B22" s="117"/>
      <c r="C22" s="104" t="s">
        <v>253</v>
      </c>
      <c r="D22" s="117"/>
      <c r="E22" s="104" t="s">
        <v>254</v>
      </c>
    </row>
    <row r="23" spans="1:5" ht="24.95" customHeight="1">
      <c r="A23" s="106" t="s">
        <v>259</v>
      </c>
      <c r="B23" s="301" t="s">
        <v>275</v>
      </c>
      <c r="C23" s="113" t="s">
        <v>243</v>
      </c>
      <c r="D23" s="301" t="s">
        <v>276</v>
      </c>
      <c r="E23" s="113" t="s">
        <v>244</v>
      </c>
    </row>
    <row r="24" spans="1:5" ht="24.95" customHeight="1">
      <c r="A24" s="106" t="s">
        <v>260</v>
      </c>
      <c r="B24" s="301"/>
      <c r="C24" s="109" t="s">
        <v>245</v>
      </c>
      <c r="D24" s="301"/>
      <c r="E24" s="109" t="s">
        <v>246</v>
      </c>
    </row>
    <row r="25" spans="1:5" ht="24.95" customHeight="1">
      <c r="A25" s="110" t="s">
        <v>261</v>
      </c>
      <c r="B25" s="300" t="s">
        <v>277</v>
      </c>
      <c r="C25" s="111" t="s">
        <v>247</v>
      </c>
      <c r="D25" s="300" t="s">
        <v>278</v>
      </c>
      <c r="E25" s="111" t="s">
        <v>248</v>
      </c>
    </row>
    <row r="26" spans="1:5" ht="24.95" customHeight="1">
      <c r="A26" s="110" t="s">
        <v>262</v>
      </c>
      <c r="B26" s="300"/>
      <c r="C26" s="120" t="s">
        <v>249</v>
      </c>
      <c r="D26" s="300"/>
      <c r="E26" s="120" t="s">
        <v>250</v>
      </c>
    </row>
    <row r="27" spans="1:5" s="8" customFormat="1" ht="22.5" customHeight="1">
      <c r="A27" s="104"/>
      <c r="B27" s="117"/>
      <c r="C27" s="253" t="s">
        <v>255</v>
      </c>
      <c r="D27" s="117"/>
      <c r="E27" s="253" t="s">
        <v>256</v>
      </c>
    </row>
    <row r="28" spans="1:5" s="8" customFormat="1" ht="24.95" customHeight="1">
      <c r="A28" s="118" t="s">
        <v>263</v>
      </c>
      <c r="B28" s="301" t="s">
        <v>279</v>
      </c>
      <c r="C28" s="256" t="s">
        <v>101</v>
      </c>
      <c r="D28" s="301" t="s">
        <v>280</v>
      </c>
      <c r="E28" s="113" t="s">
        <v>102</v>
      </c>
    </row>
    <row r="29" spans="1:5" s="8" customFormat="1" ht="24.95" customHeight="1">
      <c r="A29" s="118" t="s">
        <v>264</v>
      </c>
      <c r="B29" s="301"/>
      <c r="C29" s="109" t="s">
        <v>249</v>
      </c>
      <c r="D29" s="301"/>
      <c r="E29" s="109" t="s">
        <v>250</v>
      </c>
    </row>
    <row r="30" spans="1:5" s="8" customFormat="1" ht="24.95" customHeight="1">
      <c r="A30" s="110" t="s">
        <v>265</v>
      </c>
      <c r="B30" s="300" t="s">
        <v>281</v>
      </c>
      <c r="C30" s="257" t="s">
        <v>291</v>
      </c>
      <c r="D30" s="300" t="s">
        <v>282</v>
      </c>
      <c r="E30" s="257" t="s">
        <v>117</v>
      </c>
    </row>
    <row r="31" spans="1:5" s="8" customFormat="1" ht="24.95" customHeight="1">
      <c r="A31" s="110" t="s">
        <v>266</v>
      </c>
      <c r="B31" s="300"/>
      <c r="C31" s="112" t="s">
        <v>249</v>
      </c>
      <c r="D31" s="300"/>
      <c r="E31" s="112" t="s">
        <v>250</v>
      </c>
    </row>
    <row r="32" spans="1:5" s="8" customFormat="1" ht="24.95" customHeight="1">
      <c r="A32" s="106" t="s">
        <v>267</v>
      </c>
      <c r="B32" s="301" t="s">
        <v>283</v>
      </c>
      <c r="C32" s="258" t="s">
        <v>292</v>
      </c>
      <c r="D32" s="301" t="s">
        <v>284</v>
      </c>
      <c r="E32" s="258" t="s">
        <v>293</v>
      </c>
    </row>
    <row r="33" spans="1:5" s="8" customFormat="1" ht="24.95" customHeight="1">
      <c r="A33" s="106" t="s">
        <v>268</v>
      </c>
      <c r="B33" s="301"/>
      <c r="C33" s="109" t="s">
        <v>249</v>
      </c>
      <c r="D33" s="301"/>
      <c r="E33" s="109" t="s">
        <v>250</v>
      </c>
    </row>
    <row r="34" spans="1:5" ht="24.95" customHeight="1">
      <c r="A34" s="110" t="s">
        <v>269</v>
      </c>
      <c r="B34" s="300" t="s">
        <v>285</v>
      </c>
      <c r="C34" s="257" t="s">
        <v>296</v>
      </c>
      <c r="D34" s="300" t="s">
        <v>286</v>
      </c>
      <c r="E34" s="257" t="s">
        <v>294</v>
      </c>
    </row>
    <row r="35" spans="1:5" ht="24.95" customHeight="1">
      <c r="A35" s="110" t="s">
        <v>270</v>
      </c>
      <c r="B35" s="300"/>
      <c r="C35" s="259" t="s">
        <v>297</v>
      </c>
      <c r="D35" s="300"/>
      <c r="E35" s="259" t="s">
        <v>295</v>
      </c>
    </row>
    <row r="36" spans="1:5" s="8" customFormat="1" ht="24.95" customHeight="1">
      <c r="A36" s="106" t="s">
        <v>271</v>
      </c>
      <c r="B36" s="301" t="s">
        <v>287</v>
      </c>
      <c r="C36" s="260" t="s">
        <v>300</v>
      </c>
      <c r="D36" s="301" t="s">
        <v>288</v>
      </c>
      <c r="E36" s="260" t="s">
        <v>298</v>
      </c>
    </row>
    <row r="37" spans="1:5" s="8" customFormat="1" ht="24.95" customHeight="1">
      <c r="A37" s="106" t="s">
        <v>272</v>
      </c>
      <c r="B37" s="301"/>
      <c r="C37" s="255" t="s">
        <v>301</v>
      </c>
      <c r="D37" s="301"/>
      <c r="E37" s="255" t="s">
        <v>299</v>
      </c>
    </row>
  </sheetData>
  <mergeCells count="31">
    <mergeCell ref="B34:B35"/>
    <mergeCell ref="D34:D35"/>
    <mergeCell ref="B36:B37"/>
    <mergeCell ref="D36:D37"/>
    <mergeCell ref="B28:B29"/>
    <mergeCell ref="D28:D29"/>
    <mergeCell ref="B30:B31"/>
    <mergeCell ref="D30:D31"/>
    <mergeCell ref="B32:B33"/>
    <mergeCell ref="D32:D33"/>
    <mergeCell ref="B8:B9"/>
    <mergeCell ref="D8:D9"/>
    <mergeCell ref="A1:E1"/>
    <mergeCell ref="B4:B5"/>
    <mergeCell ref="D4:D5"/>
    <mergeCell ref="B6:B7"/>
    <mergeCell ref="D6:D7"/>
    <mergeCell ref="B10:B11"/>
    <mergeCell ref="D10:D11"/>
    <mergeCell ref="B14:B15"/>
    <mergeCell ref="D14:D15"/>
    <mergeCell ref="B16:B17"/>
    <mergeCell ref="D16:D17"/>
    <mergeCell ref="B25:B26"/>
    <mergeCell ref="D25:D26"/>
    <mergeCell ref="B18:B19"/>
    <mergeCell ref="D18:D19"/>
    <mergeCell ref="B20:B21"/>
    <mergeCell ref="D20:D21"/>
    <mergeCell ref="B23:B24"/>
    <mergeCell ref="D23:D24"/>
  </mergeCells>
  <pageMargins left="0.59055118110236227" right="0.59055118110236227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4"/>
  <sheetViews>
    <sheetView showGridLines="0" zoomScaleNormal="100" workbookViewId="0">
      <selection activeCell="A15" sqref="A15"/>
    </sheetView>
  </sheetViews>
  <sheetFormatPr baseColWidth="10" defaultRowHeight="12.75"/>
  <cols>
    <col min="1" max="1" width="14" customWidth="1"/>
    <col min="2" max="3" width="0" hidden="1" customWidth="1"/>
    <col min="4" max="4" width="22.5703125" style="60" customWidth="1"/>
    <col min="5" max="6" width="25.5703125" style="60" customWidth="1"/>
    <col min="7" max="7" width="22.5703125" customWidth="1"/>
  </cols>
  <sheetData>
    <row r="1" spans="1:7" s="11" customFormat="1" ht="20.100000000000001" customHeight="1">
      <c r="A1" s="305" t="s">
        <v>148</v>
      </c>
      <c r="B1" s="306"/>
      <c r="C1" s="306"/>
      <c r="D1" s="306"/>
      <c r="E1" s="306"/>
      <c r="F1" s="306"/>
      <c r="G1" s="307"/>
    </row>
    <row r="2" spans="1:7" ht="15" customHeight="1">
      <c r="A2" s="61"/>
      <c r="B2" s="303" t="s">
        <v>16</v>
      </c>
      <c r="C2" s="304"/>
      <c r="D2" s="121" t="s">
        <v>192</v>
      </c>
      <c r="E2" s="122" t="s">
        <v>64</v>
      </c>
      <c r="F2" s="122" t="s">
        <v>193</v>
      </c>
      <c r="G2" s="20" t="s">
        <v>65</v>
      </c>
    </row>
    <row r="3" spans="1:7" ht="15" customHeight="1">
      <c r="A3" s="61"/>
      <c r="B3" s="62"/>
      <c r="C3" s="21"/>
      <c r="D3" s="121" t="s">
        <v>191</v>
      </c>
      <c r="E3" s="122" t="s">
        <v>19</v>
      </c>
      <c r="F3" s="122" t="s">
        <v>198</v>
      </c>
      <c r="G3" s="20" t="s">
        <v>20</v>
      </c>
    </row>
    <row r="4" spans="1:7" ht="15" customHeight="1">
      <c r="A4" s="32" t="s">
        <v>83</v>
      </c>
      <c r="B4" s="27" t="s">
        <v>17</v>
      </c>
      <c r="C4" s="28"/>
      <c r="D4" s="97">
        <v>2</v>
      </c>
      <c r="E4" s="97"/>
      <c r="F4" s="97"/>
      <c r="G4" s="97">
        <v>2</v>
      </c>
    </row>
    <row r="5" spans="1:7" ht="15" customHeight="1">
      <c r="A5" s="63" t="s">
        <v>302</v>
      </c>
      <c r="B5" s="29">
        <v>-0.5</v>
      </c>
      <c r="C5" s="30">
        <v>-4</v>
      </c>
      <c r="D5" s="98">
        <v>2</v>
      </c>
      <c r="E5" s="98"/>
      <c r="F5" s="98"/>
      <c r="G5" s="98"/>
    </row>
    <row r="6" spans="1:7" ht="15" customHeight="1">
      <c r="A6" s="32" t="s">
        <v>84</v>
      </c>
      <c r="B6" s="27">
        <v>6</v>
      </c>
      <c r="C6" s="28"/>
      <c r="D6" s="97">
        <v>2</v>
      </c>
      <c r="E6" s="97"/>
      <c r="F6" s="97"/>
      <c r="G6" s="97"/>
    </row>
    <row r="7" spans="1:7" ht="15" customHeight="1">
      <c r="A7" s="63" t="s">
        <v>85</v>
      </c>
      <c r="B7" s="29"/>
      <c r="C7" s="30"/>
      <c r="D7" s="98">
        <v>1</v>
      </c>
      <c r="E7" s="98"/>
      <c r="F7" s="98"/>
      <c r="G7" s="98"/>
    </row>
    <row r="8" spans="1:7" ht="15" customHeight="1">
      <c r="A8" s="32" t="s">
        <v>86</v>
      </c>
      <c r="B8" s="27">
        <v>7</v>
      </c>
      <c r="C8" s="28"/>
      <c r="D8" s="97"/>
      <c r="E8" s="97">
        <v>2</v>
      </c>
      <c r="F8" s="97"/>
      <c r="G8" s="97">
        <v>2</v>
      </c>
    </row>
    <row r="9" spans="1:7" ht="15" customHeight="1">
      <c r="A9" s="63" t="s">
        <v>87</v>
      </c>
      <c r="B9" s="29"/>
      <c r="C9" s="30"/>
      <c r="D9" s="98"/>
      <c r="E9" s="98">
        <v>2</v>
      </c>
      <c r="F9" s="98"/>
      <c r="G9" s="98"/>
    </row>
    <row r="10" spans="1:7" ht="15" customHeight="1">
      <c r="A10" s="32" t="s">
        <v>88</v>
      </c>
      <c r="B10" s="27">
        <v>7</v>
      </c>
      <c r="C10" s="28"/>
      <c r="D10" s="97"/>
      <c r="E10" s="97">
        <v>1</v>
      </c>
      <c r="F10" s="97"/>
      <c r="G10" s="97"/>
    </row>
    <row r="11" spans="1:7" ht="15" customHeight="1">
      <c r="A11" s="63" t="s">
        <v>89</v>
      </c>
      <c r="B11" s="29">
        <v>8.5</v>
      </c>
      <c r="C11" s="30"/>
      <c r="D11" s="98"/>
      <c r="E11" s="98">
        <v>1</v>
      </c>
      <c r="F11" s="98"/>
      <c r="G11" s="98"/>
    </row>
    <row r="12" spans="1:7" ht="15" customHeight="1">
      <c r="A12" s="32" t="s">
        <v>303</v>
      </c>
      <c r="B12" s="27"/>
      <c r="C12" s="28"/>
      <c r="D12" s="97"/>
      <c r="E12" s="97"/>
      <c r="F12" s="235">
        <v>2</v>
      </c>
      <c r="G12" s="235">
        <v>1</v>
      </c>
    </row>
    <row r="13" spans="1:7" ht="15" customHeight="1">
      <c r="A13" s="63" t="s">
        <v>304</v>
      </c>
      <c r="B13" s="29"/>
      <c r="C13" s="30"/>
      <c r="D13" s="98"/>
      <c r="E13" s="98"/>
      <c r="F13" s="234">
        <v>1</v>
      </c>
      <c r="G13" s="234"/>
    </row>
    <row r="14" spans="1:7" ht="15" customHeight="1">
      <c r="A14" s="64" t="s">
        <v>18</v>
      </c>
      <c r="B14" s="65"/>
      <c r="C14" s="66"/>
      <c r="D14" s="99">
        <f>SUM(D4:D7)</f>
        <v>7</v>
      </c>
      <c r="E14" s="99">
        <f>SUM(E8:E11)</f>
        <v>6</v>
      </c>
      <c r="F14" s="236">
        <f>SUM(F12:F13)</f>
        <v>3</v>
      </c>
      <c r="G14" s="100">
        <f>SUM(G4:G13)</f>
        <v>5</v>
      </c>
    </row>
  </sheetData>
  <mergeCells count="2">
    <mergeCell ref="B2:C2"/>
    <mergeCell ref="A1:G1"/>
  </mergeCells>
  <phoneticPr fontId="2" type="noConversion"/>
  <pageMargins left="0.78740157480314965" right="0.78740157480314965" top="0.78740157480314965" bottom="0.39370078740157483" header="0.51181102362204722" footer="0.51181102362204722"/>
  <pageSetup paperSize="9" scale="1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10" width="11.5703125" style="8" customWidth="1"/>
    <col min="11" max="26" width="11.5703125" style="7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'!E11</f>
        <v>K1/I1</v>
      </c>
      <c r="B1" s="2" t="str">
        <f>'Intro '!C35</f>
        <v>Comparatif des finances cantonales et communales</v>
      </c>
      <c r="C1" s="3"/>
      <c r="D1" s="3"/>
      <c r="E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B1" s="7"/>
      <c r="AC1" s="7"/>
      <c r="AD1" s="7"/>
      <c r="AE1" s="7"/>
      <c r="AF1" s="7"/>
      <c r="AG1" s="7"/>
      <c r="AH1" s="7"/>
      <c r="AI1" s="7"/>
      <c r="AJ1" s="4"/>
      <c r="AK1" s="4"/>
      <c r="AL1" s="4"/>
      <c r="AM1" s="4"/>
      <c r="AN1" s="4"/>
      <c r="AO1" s="4"/>
    </row>
    <row r="2" spans="1:41" ht="14.1" customHeight="1">
      <c r="A2" s="292" t="str">
        <f>'Intro '!C11</f>
        <v>Deckung des Aufwands</v>
      </c>
      <c r="B2" s="292"/>
      <c r="C2" s="292"/>
      <c r="D2" s="292"/>
      <c r="E2" s="292"/>
      <c r="F2" s="292"/>
      <c r="G2" s="292"/>
      <c r="H2" s="292"/>
      <c r="I2" s="292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</row>
    <row r="3" spans="1:41" ht="14.1" customHeight="1" thickBot="1">
      <c r="A3" s="293" t="s">
        <v>58</v>
      </c>
      <c r="B3" s="293"/>
      <c r="C3" s="293"/>
      <c r="D3" s="293"/>
      <c r="E3" s="293"/>
      <c r="F3" s="293"/>
      <c r="G3" s="243"/>
      <c r="H3" s="24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Gewichtung_Pondération!$D$4</f>
        <v>2</v>
      </c>
    </row>
    <row r="4" spans="1:41" ht="14.1" customHeight="1" thickTop="1">
      <c r="A4" s="292" t="str">
        <f>'Intro '!D11</f>
        <v>Couverture des charges</v>
      </c>
      <c r="B4" s="292"/>
      <c r="C4" s="292"/>
      <c r="D4" s="292"/>
      <c r="E4" s="292"/>
      <c r="F4" s="292"/>
      <c r="G4" s="292"/>
      <c r="H4" s="292"/>
      <c r="I4" s="292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</row>
    <row r="5" spans="1:41" ht="14.1" customHeight="1" thickBot="1">
      <c r="A5" s="293" t="s">
        <v>59</v>
      </c>
      <c r="B5" s="293"/>
      <c r="C5" s="293"/>
      <c r="D5" s="293"/>
      <c r="E5" s="293"/>
      <c r="F5" s="293"/>
      <c r="G5" s="243"/>
      <c r="H5" s="24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Gewichtung_Pondération!$D$4</f>
        <v>2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</row>
    <row r="7" spans="1:41" ht="14.1" customHeight="1" thickTop="1" thickBot="1">
      <c r="A7" s="13"/>
      <c r="B7" s="295" t="s">
        <v>151</v>
      </c>
      <c r="C7" s="295"/>
      <c r="D7" s="295"/>
      <c r="E7" s="295"/>
      <c r="F7" s="295"/>
      <c r="G7" s="295"/>
      <c r="H7" s="295"/>
      <c r="I7" s="295"/>
    </row>
    <row r="8" spans="1:41" ht="14.1" customHeight="1" thickTop="1" thickBot="1">
      <c r="A8" s="13"/>
      <c r="B8" s="295" t="s">
        <v>71</v>
      </c>
      <c r="C8" s="295"/>
      <c r="D8" s="295"/>
      <c r="E8" s="295"/>
      <c r="F8" s="295"/>
      <c r="G8" s="295"/>
      <c r="H8" s="295"/>
      <c r="I8" s="295"/>
    </row>
    <row r="9" spans="1:41" ht="14.1" customHeight="1" thickTop="1" thickBot="1">
      <c r="A9" s="13"/>
      <c r="B9" s="295" t="s">
        <v>72</v>
      </c>
      <c r="C9" s="295"/>
      <c r="D9" s="295"/>
      <c r="E9" s="295"/>
      <c r="F9" s="295"/>
      <c r="G9" s="295"/>
      <c r="H9" s="295"/>
      <c r="I9" s="295"/>
    </row>
    <row r="10" spans="1:41" ht="14.1" customHeight="1" thickTop="1" thickBot="1">
      <c r="A10" s="13"/>
      <c r="B10" s="296"/>
      <c r="C10" s="296"/>
      <c r="D10" s="296"/>
      <c r="E10" s="296"/>
      <c r="F10" s="296"/>
      <c r="G10" s="296"/>
      <c r="H10" s="296"/>
      <c r="I10" s="296"/>
    </row>
    <row r="11" spans="1:41" ht="14.1" customHeight="1" thickTop="1" thickBot="1">
      <c r="A11" s="13"/>
      <c r="B11" s="296"/>
      <c r="C11" s="296"/>
      <c r="D11" s="296"/>
      <c r="E11" s="296"/>
      <c r="F11" s="296"/>
      <c r="G11" s="296"/>
      <c r="H11" s="296"/>
      <c r="I11" s="296"/>
    </row>
    <row r="12" spans="1:41" ht="14.1" customHeight="1" thickTop="1" thickBot="1">
      <c r="A12" s="13"/>
      <c r="B12" s="296"/>
      <c r="C12" s="296"/>
      <c r="D12" s="296"/>
      <c r="E12" s="296"/>
      <c r="F12" s="296"/>
      <c r="G12" s="296"/>
      <c r="H12" s="296"/>
      <c r="I12" s="296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K1/I1</v>
      </c>
      <c r="B15" s="2" t="str">
        <f>+$B$1</f>
        <v>Comparatif des finances cantonales et communales</v>
      </c>
      <c r="C15" s="3"/>
      <c r="D15" s="3"/>
      <c r="E15" s="3"/>
      <c r="I15" s="5" t="str">
        <f>+$I$1</f>
        <v>© IDHEAP</v>
      </c>
      <c r="J15" s="5" t="str">
        <f>+$J$1</f>
        <v>Update :</v>
      </c>
      <c r="K15" s="6">
        <f ca="1">NOW()</f>
        <v>45190.410039351853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7"/>
      <c r="AC15" s="7"/>
      <c r="AD15" s="7"/>
      <c r="AE15" s="7"/>
      <c r="AF15" s="7"/>
      <c r="AG15" s="7"/>
      <c r="AH15" s="7"/>
      <c r="AI15" s="7"/>
      <c r="AJ15" s="4"/>
      <c r="AK15" s="4"/>
      <c r="AL15" s="4"/>
      <c r="AM15" s="4"/>
      <c r="AN15" s="4"/>
      <c r="AO15" s="4"/>
    </row>
    <row r="16" spans="1:41" ht="14.1" customHeight="1">
      <c r="A16" s="292" t="str">
        <f>+$A$2</f>
        <v>Deckung des Aufwands</v>
      </c>
      <c r="B16" s="292"/>
      <c r="C16" s="292"/>
      <c r="D16" s="292"/>
      <c r="E16" s="292"/>
      <c r="F16" s="292"/>
      <c r="G16" s="292"/>
      <c r="H16" s="292"/>
      <c r="I16" s="292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+$A$3</f>
        <v>Laufender Ertrag in % des laufendes Aufwandes</v>
      </c>
      <c r="B17" s="293"/>
      <c r="C17" s="293"/>
      <c r="D17" s="293"/>
      <c r="E17" s="293"/>
      <c r="F17" s="293"/>
      <c r="G17" s="243"/>
      <c r="H17" s="243"/>
      <c r="I17" s="9"/>
      <c r="J17" s="9" t="str">
        <f>$J$3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Gewichtung_Pondération!$D$4</f>
        <v>2</v>
      </c>
    </row>
    <row r="18" spans="1:42" ht="14.1" customHeight="1" thickTop="1">
      <c r="A18" s="294" t="str">
        <f>+$A$4</f>
        <v>Couverture des charges</v>
      </c>
      <c r="B18" s="294"/>
      <c r="C18" s="294"/>
      <c r="D18" s="294"/>
      <c r="E18" s="294"/>
      <c r="F18" s="294"/>
      <c r="G18" s="294"/>
      <c r="H18" s="294"/>
      <c r="I18" s="29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</row>
    <row r="19" spans="1:42" ht="14.1" customHeight="1" thickBot="1">
      <c r="A19" s="293" t="str">
        <f>+$A$5</f>
        <v>Revenus courants en % des charges courantes</v>
      </c>
      <c r="B19" s="293"/>
      <c r="C19" s="293"/>
      <c r="D19" s="293"/>
      <c r="E19" s="293"/>
      <c r="F19" s="293"/>
      <c r="G19" s="243"/>
      <c r="H19" s="243"/>
      <c r="I19" s="9"/>
      <c r="J19" s="9" t="str">
        <f>$J$5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Gewichtung_Pondération!$D$4</f>
        <v>2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 t="shared" ref="E22:M22" si="0">+D22+1</f>
        <v>2002</v>
      </c>
      <c r="F22" s="21">
        <f t="shared" si="0"/>
        <v>2003</v>
      </c>
      <c r="G22" s="21">
        <f t="shared" si="0"/>
        <v>2004</v>
      </c>
      <c r="H22" s="21">
        <f t="shared" si="0"/>
        <v>2005</v>
      </c>
      <c r="I22" s="22">
        <f t="shared" si="0"/>
        <v>2006</v>
      </c>
      <c r="J22" s="22">
        <f t="shared" si="0"/>
        <v>2007</v>
      </c>
      <c r="K22" s="22">
        <f t="shared" si="0"/>
        <v>2008</v>
      </c>
      <c r="L22" s="22">
        <f t="shared" si="0"/>
        <v>2009</v>
      </c>
      <c r="M22" s="22">
        <f t="shared" si="0"/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25"/>
      <c r="K23" s="25"/>
      <c r="L23" s="67"/>
      <c r="M23" s="67"/>
      <c r="N23" s="67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B23" s="183"/>
      <c r="AC23" s="183"/>
      <c r="AD23" s="183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30">
        <v>98.975665873154966</v>
      </c>
      <c r="E24" s="30">
        <v>101.26352178873579</v>
      </c>
      <c r="F24" s="30">
        <v>100.83485773341681</v>
      </c>
      <c r="G24" s="30">
        <v>99.248642610406847</v>
      </c>
      <c r="H24" s="30">
        <v>99.453791191569238</v>
      </c>
      <c r="I24" s="30">
        <v>105.74866176432221</v>
      </c>
      <c r="J24" s="30">
        <v>105.08789180469191</v>
      </c>
      <c r="K24" s="30">
        <v>102.00121334823409</v>
      </c>
      <c r="L24" s="30">
        <v>101.50227258693431</v>
      </c>
      <c r="M24" s="30">
        <v>102.40193118506824</v>
      </c>
      <c r="N24" s="87">
        <v>101.24859489529014</v>
      </c>
      <c r="O24" s="87">
        <v>98.564759098466723</v>
      </c>
      <c r="P24" s="191">
        <v>98.172926816061988</v>
      </c>
      <c r="Q24" s="211">
        <v>99.434773949005489</v>
      </c>
      <c r="R24" s="211">
        <v>102.38434771145532</v>
      </c>
      <c r="S24" s="211">
        <v>102.00297649532462</v>
      </c>
      <c r="T24" s="211">
        <v>100.97888507143271</v>
      </c>
      <c r="U24" s="211">
        <v>101.11708790162032</v>
      </c>
      <c r="V24" s="211">
        <v>101.00675518727702</v>
      </c>
      <c r="W24" s="211">
        <v>96.640996187596613</v>
      </c>
      <c r="X24" s="211">
        <v>100.34763161864466</v>
      </c>
      <c r="Y24" s="211">
        <v>103.2147793062161</v>
      </c>
      <c r="Z24" s="167" t="s">
        <v>188</v>
      </c>
      <c r="AB24" s="184">
        <f t="shared" ref="AB24:AB46" si="1">AVEDEV(E24:L24)</f>
        <v>1.7899867766578748</v>
      </c>
      <c r="AC24" s="184">
        <f t="shared" ref="AC24:AC46" si="2">AVEDEV(D24:M24)</f>
        <v>1.7264636295405353</v>
      </c>
      <c r="AD24" s="184">
        <f t="shared" ref="AD24:AD46" si="3">AVEDEV(E24:N24)</f>
        <v>1.5446293077697191</v>
      </c>
      <c r="AE24" s="199">
        <f t="shared" ref="AE24:AE46" si="4">AVEDEV(F24:O24)</f>
        <v>1.7605303229912466</v>
      </c>
      <c r="AF24" s="203">
        <f t="shared" ref="AF24:AF46" si="5">AVEDEV(G24:P24)</f>
        <v>2.0053256077455814</v>
      </c>
      <c r="AG24" s="203">
        <f t="shared" ref="AG24:AG46" si="6">AVEDEV(H24:Q24)</f>
        <v>1.9867124738857171</v>
      </c>
      <c r="AH24" s="83">
        <f t="shared" ref="AH24:AH46" si="7">AVEDEV(I24:R24)</f>
        <v>1.8700718468013107</v>
      </c>
      <c r="AI24" s="83">
        <f t="shared" ref="AI24:AI46" si="8">AVEDEV(J24:S24)</f>
        <v>1.5399240794777582</v>
      </c>
      <c r="AJ24" s="83">
        <f t="shared" ref="AJ24:AJ46" si="9">AVEDEV(K24:T24)</f>
        <v>1.287068896729582</v>
      </c>
      <c r="AK24" s="83">
        <f t="shared" ref="AK24:AK46" si="10">AVEDEV(L24:U24)</f>
        <v>1.234021369932752</v>
      </c>
      <c r="AL24" s="83">
        <f t="shared" ref="AL24:AL46" si="11">AVEDEV(M24:V24)</f>
        <v>1.2042903259533175</v>
      </c>
      <c r="AM24" s="83">
        <f t="shared" ref="AM24:AM46" si="12">AVEDEV(N24:W24)</f>
        <v>1.5614770548563115</v>
      </c>
      <c r="AN24" s="83">
        <f t="shared" ref="AN24:AN46" si="13">AVEDEV(O24:X24)</f>
        <v>1.4893999927246739</v>
      </c>
      <c r="AO24" s="83">
        <f t="shared" ref="AO24:AO46" si="14">AVEDEV(P24:Y24)</f>
        <v>1.504827105309039</v>
      </c>
      <c r="AP24" s="86"/>
    </row>
    <row r="25" spans="1:42" ht="13.5" customHeight="1">
      <c r="A25" s="75" t="s">
        <v>29</v>
      </c>
      <c r="B25" s="28"/>
      <c r="C25" s="28"/>
      <c r="D25" s="28">
        <v>106.27</v>
      </c>
      <c r="E25" s="28">
        <v>106.91</v>
      </c>
      <c r="F25" s="28">
        <v>102.55</v>
      </c>
      <c r="G25" s="28">
        <v>103.37</v>
      </c>
      <c r="H25" s="28">
        <v>100.41</v>
      </c>
      <c r="I25" s="28">
        <v>102.6</v>
      </c>
      <c r="J25" s="28">
        <v>106.82</v>
      </c>
      <c r="K25" s="28">
        <v>103.44</v>
      </c>
      <c r="L25" s="28">
        <v>107.07</v>
      </c>
      <c r="M25" s="28">
        <v>107.69</v>
      </c>
      <c r="N25" s="31">
        <v>104.11055228949478</v>
      </c>
      <c r="O25" s="137">
        <v>99.723772896643069</v>
      </c>
      <c r="P25" s="192">
        <v>102.83843253889245</v>
      </c>
      <c r="Q25" s="212">
        <v>104.41081809630816</v>
      </c>
      <c r="R25" s="212">
        <v>107.98390966460477</v>
      </c>
      <c r="S25" s="212">
        <v>102.00328746036153</v>
      </c>
      <c r="T25" s="212">
        <v>100.19317379711232</v>
      </c>
      <c r="U25" s="212">
        <v>99.353366530343408</v>
      </c>
      <c r="V25" s="212">
        <v>98.705057633399619</v>
      </c>
      <c r="W25" s="212">
        <v>100.52377599339968</v>
      </c>
      <c r="X25" s="212">
        <v>100.97828100296175</v>
      </c>
      <c r="Y25" s="212">
        <v>101.87599340744697</v>
      </c>
      <c r="Z25" s="168" t="s">
        <v>168</v>
      </c>
      <c r="AB25" s="185">
        <f t="shared" si="1"/>
        <v>2.0903125000000014</v>
      </c>
      <c r="AC25" s="185">
        <f t="shared" si="2"/>
        <v>2.2389999999999985</v>
      </c>
      <c r="AD25" s="185">
        <f t="shared" si="3"/>
        <v>2.1003558168404197</v>
      </c>
      <c r="AE25" s="86">
        <f t="shared" si="4"/>
        <v>2.1153644430079295</v>
      </c>
      <c r="AF25" s="204">
        <f t="shared" si="5"/>
        <v>2.0922898398965346</v>
      </c>
      <c r="AG25" s="204">
        <f t="shared" si="6"/>
        <v>2.1089164950267416</v>
      </c>
      <c r="AH25" s="86">
        <f t="shared" si="7"/>
        <v>2.1777830940454947</v>
      </c>
      <c r="AI25" s="86">
        <f t="shared" si="8"/>
        <v>2.2255200972165694</v>
      </c>
      <c r="AJ25" s="86">
        <f t="shared" si="9"/>
        <v>2.3066613357398325</v>
      </c>
      <c r="AK25" s="86">
        <f t="shared" si="10"/>
        <v>2.7153246827054915</v>
      </c>
      <c r="AL25" s="86">
        <f t="shared" si="11"/>
        <v>2.7055054271440198</v>
      </c>
      <c r="AM25" s="86">
        <f t="shared" si="12"/>
        <v>2.2847853198763586</v>
      </c>
      <c r="AN25" s="86">
        <f t="shared" si="13"/>
        <v>2.1101795029112393</v>
      </c>
      <c r="AO25" s="86">
        <f t="shared" si="14"/>
        <v>1.9380018620469273</v>
      </c>
      <c r="AP25" s="89"/>
    </row>
    <row r="26" spans="1:42" ht="14.1" customHeight="1">
      <c r="A26" s="74" t="s">
        <v>54</v>
      </c>
      <c r="B26" s="30"/>
      <c r="C26" s="30"/>
      <c r="D26" s="30">
        <v>105.43</v>
      </c>
      <c r="E26" s="30">
        <v>111.17</v>
      </c>
      <c r="F26" s="30">
        <v>109.83</v>
      </c>
      <c r="G26" s="30">
        <v>104.53</v>
      </c>
      <c r="H26" s="30">
        <v>102.13</v>
      </c>
      <c r="I26" s="30">
        <v>105.97</v>
      </c>
      <c r="J26" s="30">
        <v>107.86</v>
      </c>
      <c r="K26" s="30">
        <v>111.66</v>
      </c>
      <c r="L26" s="30">
        <v>103</v>
      </c>
      <c r="M26" s="30">
        <v>100.38</v>
      </c>
      <c r="N26" s="87">
        <v>101.9</v>
      </c>
      <c r="O26" s="87">
        <v>109.2720543252057</v>
      </c>
      <c r="P26" s="191">
        <v>150.35032113115219</v>
      </c>
      <c r="Q26" s="211">
        <v>98.303984662499772</v>
      </c>
      <c r="R26" s="211">
        <v>100.76006170355197</v>
      </c>
      <c r="S26" s="211">
        <v>104.0880975322203</v>
      </c>
      <c r="T26" s="211">
        <v>103.97644996157378</v>
      </c>
      <c r="U26" s="211">
        <v>100.89258139430734</v>
      </c>
      <c r="V26" s="211">
        <v>101.0721086228744</v>
      </c>
      <c r="W26" s="211">
        <v>97.265116258273764</v>
      </c>
      <c r="X26" s="211">
        <v>100.02855849492715</v>
      </c>
      <c r="Y26" s="211">
        <v>99.850471597107415</v>
      </c>
      <c r="Z26" s="167" t="s">
        <v>169</v>
      </c>
      <c r="AB26" s="184">
        <f t="shared" si="1"/>
        <v>3.1112500000000001</v>
      </c>
      <c r="AC26" s="184">
        <f t="shared" si="2"/>
        <v>3.1471999999999993</v>
      </c>
      <c r="AD26" s="184">
        <f t="shared" si="3"/>
        <v>3.4549999999999996</v>
      </c>
      <c r="AE26" s="199">
        <f t="shared" si="4"/>
        <v>3.2652054325205695</v>
      </c>
      <c r="AF26" s="203">
        <f t="shared" si="5"/>
        <v>8.5199692079761178</v>
      </c>
      <c r="AG26" s="203">
        <f t="shared" si="6"/>
        <v>8.8068934841401134</v>
      </c>
      <c r="AH26" s="83">
        <f t="shared" si="7"/>
        <v>8.8890897819269981</v>
      </c>
      <c r="AI26" s="83">
        <f t="shared" si="8"/>
        <v>9.0020039299937817</v>
      </c>
      <c r="AJ26" s="83">
        <f t="shared" si="9"/>
        <v>9.2350169322993505</v>
      </c>
      <c r="AK26" s="83">
        <f t="shared" si="10"/>
        <v>9.0075330628511345</v>
      </c>
      <c r="AL26" s="83">
        <f t="shared" si="11"/>
        <v>9.0846487179361564</v>
      </c>
      <c r="AM26" s="83">
        <f t="shared" si="12"/>
        <v>9.2092440676052032</v>
      </c>
      <c r="AN26" s="83">
        <f t="shared" si="13"/>
        <v>9.2841017278081122</v>
      </c>
      <c r="AO26" s="83">
        <f t="shared" si="14"/>
        <v>8.9383091990606687</v>
      </c>
      <c r="AP26" s="86"/>
    </row>
    <row r="27" spans="1:42" ht="13.5" customHeight="1">
      <c r="A27" s="75" t="s">
        <v>30</v>
      </c>
      <c r="B27" s="28"/>
      <c r="C27" s="28"/>
      <c r="D27" s="28">
        <v>103.69822994904297</v>
      </c>
      <c r="E27" s="28">
        <v>106.18606331426139</v>
      </c>
      <c r="F27" s="28">
        <v>103.86671800813185</v>
      </c>
      <c r="G27" s="28">
        <v>103.87787059198395</v>
      </c>
      <c r="H27" s="28">
        <v>103.96200612122639</v>
      </c>
      <c r="I27" s="28">
        <v>107.84910464137864</v>
      </c>
      <c r="J27" s="28">
        <v>111.56016291326316</v>
      </c>
      <c r="K27" s="28">
        <v>107.68793020381071</v>
      </c>
      <c r="L27" s="28">
        <v>100.3161274176524</v>
      </c>
      <c r="M27" s="28">
        <v>98.438330290371894</v>
      </c>
      <c r="N27" s="31">
        <v>98.584866630497586</v>
      </c>
      <c r="O27" s="137">
        <v>100.20175872465211</v>
      </c>
      <c r="P27" s="192">
        <v>102.46641984146851</v>
      </c>
      <c r="Q27" s="212">
        <v>103.62441237932998</v>
      </c>
      <c r="R27" s="212">
        <v>105.71592593223365</v>
      </c>
      <c r="S27" s="212">
        <v>109.55541865912903</v>
      </c>
      <c r="T27" s="212">
        <v>112.48009043979212</v>
      </c>
      <c r="U27" s="212">
        <v>112.87900095330217</v>
      </c>
      <c r="V27" s="212">
        <v>111.79613163309679</v>
      </c>
      <c r="W27" s="212">
        <v>105.86657733395037</v>
      </c>
      <c r="X27" s="212">
        <v>115.20254438758069</v>
      </c>
      <c r="Y27" s="212">
        <v>107.17880441537173</v>
      </c>
      <c r="Z27" s="168" t="s">
        <v>170</v>
      </c>
      <c r="AB27" s="185">
        <f t="shared" si="1"/>
        <v>2.6575673667149129</v>
      </c>
      <c r="AC27" s="185">
        <f t="shared" si="2"/>
        <v>2.8612487384529119</v>
      </c>
      <c r="AD27" s="185">
        <f t="shared" si="3"/>
        <v>3.2703178039365453</v>
      </c>
      <c r="AE27" s="86">
        <f t="shared" si="4"/>
        <v>3.3993734308026959</v>
      </c>
      <c r="AF27" s="204">
        <f t="shared" si="5"/>
        <v>3.4929571567020359</v>
      </c>
      <c r="AG27" s="204">
        <f t="shared" si="6"/>
        <v>3.4676113354366391</v>
      </c>
      <c r="AH27" s="86">
        <f t="shared" si="7"/>
        <v>3.6470216201645416</v>
      </c>
      <c r="AI27" s="86">
        <f t="shared" si="8"/>
        <v>3.8517793022945881</v>
      </c>
      <c r="AJ27" s="86">
        <f t="shared" si="9"/>
        <v>3.9621706054780645</v>
      </c>
      <c r="AK27" s="86">
        <f t="shared" si="10"/>
        <v>4.5850990954170401</v>
      </c>
      <c r="AL27" s="86">
        <f t="shared" si="11"/>
        <v>4.9110779751233675</v>
      </c>
      <c r="AM27" s="86">
        <f t="shared" si="12"/>
        <v>4.288480134867835</v>
      </c>
      <c r="AN27" s="86">
        <f t="shared" si="13"/>
        <v>4.403809186126618</v>
      </c>
      <c r="AO27" s="86">
        <f t="shared" si="14"/>
        <v>3.7061046170546561</v>
      </c>
      <c r="AP27" s="89"/>
    </row>
    <row r="28" spans="1:42" ht="14.1" customHeight="1">
      <c r="A28" s="74" t="s">
        <v>31</v>
      </c>
      <c r="B28" s="30"/>
      <c r="C28" s="30"/>
      <c r="D28" s="30">
        <v>101.99178205709585</v>
      </c>
      <c r="E28" s="30">
        <v>99.524823855860532</v>
      </c>
      <c r="F28" s="30">
        <v>94.666647931190354</v>
      </c>
      <c r="G28" s="30">
        <v>98.516216878111607</v>
      </c>
      <c r="H28" s="30">
        <v>98.866657882036321</v>
      </c>
      <c r="I28" s="30">
        <v>96.87782824881819</v>
      </c>
      <c r="J28" s="30">
        <v>99.624990509812079</v>
      </c>
      <c r="K28" s="30">
        <v>99.005492289036894</v>
      </c>
      <c r="L28" s="30">
        <v>99.686589680744447</v>
      </c>
      <c r="M28" s="30">
        <v>101.87103717345532</v>
      </c>
      <c r="N28" s="87">
        <v>104.57616987860025</v>
      </c>
      <c r="O28" s="87">
        <v>105.37678484891863</v>
      </c>
      <c r="P28" s="191">
        <v>101.95112474223096</v>
      </c>
      <c r="Q28" s="211">
        <v>107.52932214436532</v>
      </c>
      <c r="R28" s="211">
        <v>112.92674605576845</v>
      </c>
      <c r="S28" s="211">
        <v>105.30779792753955</v>
      </c>
      <c r="T28" s="211">
        <v>102.44933125742301</v>
      </c>
      <c r="U28" s="211">
        <v>104.29350425878722</v>
      </c>
      <c r="V28" s="211">
        <v>105.66888595286873</v>
      </c>
      <c r="W28" s="211">
        <v>101.05043977149582</v>
      </c>
      <c r="X28" s="211">
        <v>102.34377654066353</v>
      </c>
      <c r="Y28" s="211">
        <v>96.608562374936312</v>
      </c>
      <c r="Z28" s="167" t="s">
        <v>171</v>
      </c>
      <c r="AB28" s="184">
        <f t="shared" si="1"/>
        <v>1.2869589097235181</v>
      </c>
      <c r="AC28" s="184">
        <f t="shared" si="2"/>
        <v>1.4766380047774859</v>
      </c>
      <c r="AD28" s="184">
        <f t="shared" si="3"/>
        <v>1.7350767869279267</v>
      </c>
      <c r="AE28" s="199">
        <f t="shared" si="4"/>
        <v>2.4206934609513935</v>
      </c>
      <c r="AF28" s="203">
        <f t="shared" si="5"/>
        <v>2.2467919580998581</v>
      </c>
      <c r="AG28" s="203">
        <f t="shared" si="6"/>
        <v>2.7242880177122557</v>
      </c>
      <c r="AH28" s="83">
        <f t="shared" si="7"/>
        <v>3.7277177397904864</v>
      </c>
      <c r="AI28" s="83">
        <f t="shared" si="8"/>
        <v>3.3577586459912512</v>
      </c>
      <c r="AJ28" s="83">
        <f t="shared" si="9"/>
        <v>3.0753245712301576</v>
      </c>
      <c r="AK28" s="83">
        <f t="shared" si="10"/>
        <v>2.5506575578917365</v>
      </c>
      <c r="AL28" s="83">
        <f t="shared" si="11"/>
        <v>2.1668369618963923</v>
      </c>
      <c r="AM28" s="83">
        <f t="shared" si="12"/>
        <v>2.2488967020923427</v>
      </c>
      <c r="AN28" s="83">
        <f t="shared" si="13"/>
        <v>2.4721360358860154</v>
      </c>
      <c r="AO28" s="83">
        <f t="shared" si="14"/>
        <v>3.1323021652579657</v>
      </c>
      <c r="AP28" s="86"/>
    </row>
    <row r="29" spans="1:42" ht="13.5" customHeight="1">
      <c r="A29" s="75" t="s">
        <v>48</v>
      </c>
      <c r="B29" s="28"/>
      <c r="C29" s="28"/>
      <c r="D29" s="28">
        <v>98.7</v>
      </c>
      <c r="E29" s="28">
        <v>99.13</v>
      </c>
      <c r="F29" s="28">
        <v>100.41</v>
      </c>
      <c r="G29" s="28">
        <v>99.99</v>
      </c>
      <c r="H29" s="28">
        <v>94.984046593515373</v>
      </c>
      <c r="I29" s="28">
        <v>100.6</v>
      </c>
      <c r="J29" s="28">
        <v>102.05205802242557</v>
      </c>
      <c r="K29" s="28">
        <v>103.53</v>
      </c>
      <c r="L29" s="28">
        <v>102.65</v>
      </c>
      <c r="M29" s="28">
        <v>100.50013728602438</v>
      </c>
      <c r="N29" s="31">
        <v>95.497127749049639</v>
      </c>
      <c r="O29" s="137">
        <v>95.29</v>
      </c>
      <c r="P29" s="192">
        <v>105.88</v>
      </c>
      <c r="Q29" s="212">
        <v>101</v>
      </c>
      <c r="R29" s="212">
        <v>100.61</v>
      </c>
      <c r="S29" s="212">
        <v>95.73</v>
      </c>
      <c r="T29" s="212">
        <v>93.166211282304928</v>
      </c>
      <c r="U29" s="212">
        <v>97.007354011956366</v>
      </c>
      <c r="V29" s="212">
        <v>99.034113512655068</v>
      </c>
      <c r="W29" s="212">
        <v>104.39398609562529</v>
      </c>
      <c r="X29" s="212">
        <v>102.50386069984587</v>
      </c>
      <c r="Y29" s="212">
        <v>105.80169298042894</v>
      </c>
      <c r="Z29" s="168" t="s">
        <v>172</v>
      </c>
      <c r="AB29" s="185">
        <f t="shared" si="1"/>
        <v>1.7897514286137763</v>
      </c>
      <c r="AC29" s="185">
        <f t="shared" si="2"/>
        <v>1.6428900334541539</v>
      </c>
      <c r="AD29" s="185">
        <f t="shared" si="3"/>
        <v>2.0383673105478963</v>
      </c>
      <c r="AE29" s="86">
        <f t="shared" si="4"/>
        <v>2.5759673105478953</v>
      </c>
      <c r="AF29" s="204">
        <f t="shared" si="5"/>
        <v>2.9256347035681953</v>
      </c>
      <c r="AG29" s="204">
        <f t="shared" si="6"/>
        <v>2.9647673105478973</v>
      </c>
      <c r="AH29" s="86">
        <f t="shared" si="7"/>
        <v>2.2614792987351549</v>
      </c>
      <c r="AI29" s="86">
        <f t="shared" si="8"/>
        <v>2.8609338336400443</v>
      </c>
      <c r="AJ29" s="86">
        <f t="shared" si="9"/>
        <v>3.5716102991193979</v>
      </c>
      <c r="AK29" s="86">
        <f t="shared" si="10"/>
        <v>3.394944424271344</v>
      </c>
      <c r="AL29" s="86">
        <f t="shared" si="11"/>
        <v>3.0333557755368501</v>
      </c>
      <c r="AM29" s="86">
        <f t="shared" si="12"/>
        <v>3.4227406564969414</v>
      </c>
      <c r="AN29" s="86">
        <f t="shared" si="13"/>
        <v>3.416016798855479</v>
      </c>
      <c r="AO29" s="86">
        <f t="shared" si="14"/>
        <v>3.4226417252420434</v>
      </c>
      <c r="AP29" s="89"/>
    </row>
    <row r="30" spans="1:42" ht="14.1" customHeight="1">
      <c r="A30" s="74" t="s">
        <v>49</v>
      </c>
      <c r="B30" s="30"/>
      <c r="C30" s="30"/>
      <c r="D30" s="30">
        <v>105.22940550825078</v>
      </c>
      <c r="E30" s="30">
        <v>108.78920457908443</v>
      </c>
      <c r="F30" s="30">
        <v>105.56028018539345</v>
      </c>
      <c r="G30" s="30">
        <v>104.80620744786641</v>
      </c>
      <c r="H30" s="30">
        <v>103.17421874097271</v>
      </c>
      <c r="I30" s="30">
        <v>103.72802722712333</v>
      </c>
      <c r="J30" s="30">
        <v>104.61187250357236</v>
      </c>
      <c r="K30" s="30">
        <v>104.85027963105634</v>
      </c>
      <c r="L30" s="30">
        <v>107.79710947610246</v>
      </c>
      <c r="M30" s="30">
        <v>109.36618029974265</v>
      </c>
      <c r="N30" s="87">
        <v>115.04532784367905</v>
      </c>
      <c r="O30" s="87">
        <v>107.15421787159147</v>
      </c>
      <c r="P30" s="191">
        <v>108.63705089020502</v>
      </c>
      <c r="Q30" s="211">
        <v>106.18417948775725</v>
      </c>
      <c r="R30" s="211">
        <v>99.316898333234874</v>
      </c>
      <c r="S30" s="211">
        <v>99.995252556423736</v>
      </c>
      <c r="T30" s="211">
        <v>102.57448120977463</v>
      </c>
      <c r="U30" s="211">
        <v>96.945873166215463</v>
      </c>
      <c r="V30" s="211">
        <v>101.04527070830007</v>
      </c>
      <c r="W30" s="211">
        <v>102.65997725732308</v>
      </c>
      <c r="X30" s="211">
        <v>97.932225409880033</v>
      </c>
      <c r="Y30" s="211">
        <v>101.03291096011145</v>
      </c>
      <c r="Z30" s="167" t="s">
        <v>173</v>
      </c>
      <c r="AB30" s="184">
        <f t="shared" si="1"/>
        <v>1.4756610797227605</v>
      </c>
      <c r="AC30" s="184">
        <f t="shared" si="2"/>
        <v>1.7157317350360188</v>
      </c>
      <c r="AD30" s="184">
        <f t="shared" si="3"/>
        <v>2.7812678049542656</v>
      </c>
      <c r="AE30" s="199">
        <f t="shared" si="4"/>
        <v>2.5850694000551058</v>
      </c>
      <c r="AF30" s="203">
        <f t="shared" si="5"/>
        <v>2.6829280830729503</v>
      </c>
      <c r="AG30" s="203">
        <f t="shared" si="6"/>
        <v>2.5451308790838665</v>
      </c>
      <c r="AH30" s="83">
        <f t="shared" si="7"/>
        <v>2.9308629198576499</v>
      </c>
      <c r="AI30" s="83">
        <f t="shared" si="8"/>
        <v>3.3041403869276094</v>
      </c>
      <c r="AJ30" s="83">
        <f t="shared" si="9"/>
        <v>3.5262958618674802</v>
      </c>
      <c r="AK30" s="83">
        <f t="shared" si="10"/>
        <v>4.4748246376483873</v>
      </c>
      <c r="AL30" s="83">
        <f t="shared" si="11"/>
        <v>4.6509180419026661</v>
      </c>
      <c r="AM30" s="83">
        <f t="shared" si="12"/>
        <v>4.2394728726861874</v>
      </c>
      <c r="AN30" s="83">
        <f t="shared" si="13"/>
        <v>3.1974386542597273</v>
      </c>
      <c r="AO30" s="83">
        <f t="shared" si="14"/>
        <v>2.7052081706739499</v>
      </c>
      <c r="AP30" s="86"/>
    </row>
    <row r="31" spans="1:42" ht="13.5" customHeight="1">
      <c r="A31" s="75" t="s">
        <v>32</v>
      </c>
      <c r="B31" s="28"/>
      <c r="C31" s="28"/>
      <c r="D31" s="28">
        <v>100.1562157969452</v>
      </c>
      <c r="E31" s="28">
        <v>99.983384572037025</v>
      </c>
      <c r="F31" s="28">
        <v>103.48702195041133</v>
      </c>
      <c r="G31" s="28">
        <v>98.946963512785942</v>
      </c>
      <c r="H31" s="28">
        <v>96.812537513219425</v>
      </c>
      <c r="I31" s="28">
        <v>101.23132364062451</v>
      </c>
      <c r="J31" s="28">
        <v>99.203730545230371</v>
      </c>
      <c r="K31" s="28">
        <v>99.009966077887299</v>
      </c>
      <c r="L31" s="28">
        <v>110.74050853483131</v>
      </c>
      <c r="M31" s="28">
        <v>99.802001659333598</v>
      </c>
      <c r="N31" s="31">
        <v>102.50489064486636</v>
      </c>
      <c r="O31" s="137">
        <v>99.553197615571577</v>
      </c>
      <c r="P31" s="192">
        <v>111.66291360667012</v>
      </c>
      <c r="Q31" s="212">
        <v>102.52377298547954</v>
      </c>
      <c r="R31" s="212">
        <v>102.08753791928704</v>
      </c>
      <c r="S31" s="212">
        <v>107.3240605818508</v>
      </c>
      <c r="T31" s="212">
        <v>115.24678230975456</v>
      </c>
      <c r="U31" s="212">
        <v>113.53626021142207</v>
      </c>
      <c r="V31" s="212">
        <v>112.72341939778552</v>
      </c>
      <c r="W31" s="212">
        <v>108.2423624029269</v>
      </c>
      <c r="X31" s="212">
        <v>115.39274041460779</v>
      </c>
      <c r="Y31" s="212">
        <v>109.69970095965245</v>
      </c>
      <c r="Z31" s="168" t="s">
        <v>174</v>
      </c>
      <c r="AB31" s="185">
        <f t="shared" si="1"/>
        <v>2.9820163739329839</v>
      </c>
      <c r="AC31" s="185">
        <f t="shared" si="2"/>
        <v>2.5293515969750699</v>
      </c>
      <c r="AD31" s="185">
        <f t="shared" si="3"/>
        <v>2.6549626620485269</v>
      </c>
      <c r="AE31" s="86">
        <f t="shared" si="4"/>
        <v>2.6893776185657643</v>
      </c>
      <c r="AF31" s="204">
        <f t="shared" si="5"/>
        <v>3.8135805562123251</v>
      </c>
      <c r="AG31" s="204">
        <f t="shared" si="6"/>
        <v>3.6428297284723383</v>
      </c>
      <c r="AH31" s="86">
        <f t="shared" si="7"/>
        <v>3.3478906991090156</v>
      </c>
      <c r="AI31" s="86">
        <f t="shared" si="8"/>
        <v>3.8807417344099662</v>
      </c>
      <c r="AJ31" s="86">
        <f t="shared" si="9"/>
        <v>4.958402451778781</v>
      </c>
      <c r="AK31" s="86">
        <f t="shared" si="10"/>
        <v>5.2039124419990745</v>
      </c>
      <c r="AL31" s="86">
        <f t="shared" si="11"/>
        <v>5.4022035282944953</v>
      </c>
      <c r="AM31" s="86">
        <f t="shared" si="12"/>
        <v>4.7418278181503855</v>
      </c>
      <c r="AN31" s="86">
        <f t="shared" si="13"/>
        <v>4.8831184435124202</v>
      </c>
      <c r="AO31" s="86">
        <f t="shared" si="14"/>
        <v>3.8684681091043331</v>
      </c>
      <c r="AP31" s="89"/>
    </row>
    <row r="32" spans="1:42" ht="14.1" customHeight="1">
      <c r="A32" s="74" t="s">
        <v>33</v>
      </c>
      <c r="B32" s="30"/>
      <c r="C32" s="30"/>
      <c r="D32" s="30">
        <v>113.93379014775684</v>
      </c>
      <c r="E32" s="30">
        <v>112.27893219371681</v>
      </c>
      <c r="F32" s="30">
        <v>96.287267872676196</v>
      </c>
      <c r="G32" s="30">
        <v>103.26966978699286</v>
      </c>
      <c r="H32" s="30">
        <v>100.58019590140326</v>
      </c>
      <c r="I32" s="30">
        <v>107.68021188975314</v>
      </c>
      <c r="J32" s="30">
        <v>110.38114610412167</v>
      </c>
      <c r="K32" s="30">
        <v>115.55234565920603</v>
      </c>
      <c r="L32" s="30">
        <v>116.73018483513344</v>
      </c>
      <c r="M32" s="30">
        <v>108.40716162009181</v>
      </c>
      <c r="N32" s="87">
        <v>104.64683937053196</v>
      </c>
      <c r="O32" s="87">
        <v>100.90079035183641</v>
      </c>
      <c r="P32" s="191">
        <v>96.999415630264068</v>
      </c>
      <c r="Q32" s="211">
        <v>101.34156795190053</v>
      </c>
      <c r="R32" s="211">
        <v>103.62900791235592</v>
      </c>
      <c r="S32" s="211">
        <v>103.05769793906236</v>
      </c>
      <c r="T32" s="211">
        <v>103.05670857071527</v>
      </c>
      <c r="U32" s="211">
        <v>107.91992811377671</v>
      </c>
      <c r="V32" s="211">
        <v>103.24216270459389</v>
      </c>
      <c r="W32" s="211">
        <v>96.166601212184972</v>
      </c>
      <c r="X32" s="211">
        <v>100.87934191854973</v>
      </c>
      <c r="Y32" s="211">
        <v>111.75162155324692</v>
      </c>
      <c r="Z32" s="167" t="s">
        <v>175</v>
      </c>
      <c r="AB32" s="184">
        <f t="shared" si="1"/>
        <v>5.8906579176690617</v>
      </c>
      <c r="AC32" s="184">
        <f t="shared" si="2"/>
        <v>5.2651891869017522</v>
      </c>
      <c r="AD32" s="184">
        <f t="shared" si="3"/>
        <v>5.1083218323693185</v>
      </c>
      <c r="AE32" s="199">
        <f t="shared" si="4"/>
        <v>5.3066286824865401</v>
      </c>
      <c r="AF32" s="203">
        <f t="shared" si="5"/>
        <v>5.2354139067277528</v>
      </c>
      <c r="AG32" s="203">
        <f t="shared" si="6"/>
        <v>5.428224090236986</v>
      </c>
      <c r="AH32" s="83">
        <f t="shared" si="7"/>
        <v>5.1233428891417203</v>
      </c>
      <c r="AI32" s="83">
        <f t="shared" si="8"/>
        <v>5.2824750537502538</v>
      </c>
      <c r="AJ32" s="83">
        <f t="shared" si="9"/>
        <v>4.8786352324203843</v>
      </c>
      <c r="AK32" s="83">
        <f t="shared" si="10"/>
        <v>3.8100967760602744</v>
      </c>
      <c r="AL32" s="83">
        <f t="shared" si="11"/>
        <v>2.2644849901409656</v>
      </c>
      <c r="AM32" s="83">
        <f t="shared" si="12"/>
        <v>2.5951825513405753</v>
      </c>
      <c r="AN32" s="83">
        <f t="shared" si="13"/>
        <v>2.4617788175768451</v>
      </c>
      <c r="AO32" s="83">
        <f t="shared" si="14"/>
        <v>3.1661389379521738</v>
      </c>
      <c r="AP32" s="86"/>
    </row>
    <row r="33" spans="1:42" ht="13.5" customHeight="1">
      <c r="A33" s="75" t="s">
        <v>50</v>
      </c>
      <c r="B33" s="28"/>
      <c r="C33" s="28"/>
      <c r="D33" s="28">
        <v>94.88289689611787</v>
      </c>
      <c r="E33" s="28">
        <v>95.967888248822234</v>
      </c>
      <c r="F33" s="28">
        <v>102.33</v>
      </c>
      <c r="G33" s="28">
        <v>105.99</v>
      </c>
      <c r="H33" s="28">
        <v>101.2</v>
      </c>
      <c r="I33" s="28">
        <v>104.66</v>
      </c>
      <c r="J33" s="28">
        <v>106.35</v>
      </c>
      <c r="K33" s="28">
        <v>102.85808027969077</v>
      </c>
      <c r="L33" s="28">
        <v>99.503767030550677</v>
      </c>
      <c r="M33" s="28">
        <v>100.59932738495145</v>
      </c>
      <c r="N33" s="31">
        <v>102.70309002864357</v>
      </c>
      <c r="O33" s="137">
        <v>101.55389950223619</v>
      </c>
      <c r="P33" s="192">
        <v>101.96932623749014</v>
      </c>
      <c r="Q33" s="212">
        <v>99.654368267803022</v>
      </c>
      <c r="R33" s="212">
        <v>100.43172848669633</v>
      </c>
      <c r="S33" s="212">
        <v>99.757723902556421</v>
      </c>
      <c r="T33" s="212">
        <v>99.202066723483057</v>
      </c>
      <c r="U33" s="212">
        <v>100.34974123561047</v>
      </c>
      <c r="V33" s="212">
        <v>100.16951045576437</v>
      </c>
      <c r="W33" s="212">
        <v>102.22977100772354</v>
      </c>
      <c r="X33" s="212">
        <v>96.94039684875591</v>
      </c>
      <c r="Y33" s="212">
        <v>105.93540028920305</v>
      </c>
      <c r="Z33" s="168" t="s">
        <v>176</v>
      </c>
      <c r="AB33" s="185">
        <f t="shared" si="1"/>
        <v>2.6070531250397302</v>
      </c>
      <c r="AC33" s="185">
        <f t="shared" si="2"/>
        <v>3.0034200719248516</v>
      </c>
      <c r="AD33" s="185">
        <f t="shared" si="3"/>
        <v>2.3187757049478206</v>
      </c>
      <c r="AE33" s="86">
        <f t="shared" si="4"/>
        <v>1.7517629178523406</v>
      </c>
      <c r="AF33" s="204">
        <f t="shared" si="5"/>
        <v>1.7806168188531302</v>
      </c>
      <c r="AG33" s="204">
        <f t="shared" si="6"/>
        <v>1.6300853631576033</v>
      </c>
      <c r="AH33" s="86">
        <f t="shared" si="7"/>
        <v>1.6915470842218951</v>
      </c>
      <c r="AI33" s="86">
        <f t="shared" si="8"/>
        <v>1.5487480975502763</v>
      </c>
      <c r="AJ33" s="86">
        <f t="shared" si="9"/>
        <v>1.1582089820840054</v>
      </c>
      <c r="AK33" s="86">
        <f t="shared" si="10"/>
        <v>0.90712552666256696</v>
      </c>
      <c r="AL33" s="86">
        <f t="shared" si="11"/>
        <v>0.86181622015988213</v>
      </c>
      <c r="AM33" s="86">
        <f t="shared" si="12"/>
        <v>1.0495192873781207</v>
      </c>
      <c r="AN33" s="86">
        <f t="shared" si="13"/>
        <v>1.0810400271393887</v>
      </c>
      <c r="AO33" s="86">
        <f t="shared" si="14"/>
        <v>1.628497499578168</v>
      </c>
      <c r="AP33" s="89"/>
    </row>
    <row r="34" spans="1:42" ht="14.1" customHeight="1">
      <c r="A34" s="74" t="s">
        <v>57</v>
      </c>
      <c r="B34" s="30"/>
      <c r="C34" s="30"/>
      <c r="D34" s="30">
        <v>90.590548565616174</v>
      </c>
      <c r="E34" s="30">
        <v>87.290856802642452</v>
      </c>
      <c r="F34" s="30">
        <v>98.060141172109468</v>
      </c>
      <c r="G34" s="30">
        <v>94.118875902398258</v>
      </c>
      <c r="H34" s="30">
        <v>95.56309735684107</v>
      </c>
      <c r="I34" s="30">
        <v>98.176116702895285</v>
      </c>
      <c r="J34" s="30">
        <v>99.737055388903471</v>
      </c>
      <c r="K34" s="30">
        <v>111.4410823240306</v>
      </c>
      <c r="L34" s="30">
        <v>98.803203947206697</v>
      </c>
      <c r="M34" s="30">
        <v>96.437514032321985</v>
      </c>
      <c r="N34" s="87">
        <v>101.18177657367376</v>
      </c>
      <c r="O34" s="87">
        <v>103.51397477512269</v>
      </c>
      <c r="P34" s="191">
        <v>101.89391780678278</v>
      </c>
      <c r="Q34" s="211">
        <v>86.86991520496224</v>
      </c>
      <c r="R34" s="211">
        <v>97.525663355319224</v>
      </c>
      <c r="S34" s="211">
        <v>95.718804918907011</v>
      </c>
      <c r="T34" s="211">
        <v>104.77030450900398</v>
      </c>
      <c r="U34" s="211">
        <v>99.069683950014493</v>
      </c>
      <c r="V34" s="211">
        <v>98.557382857060844</v>
      </c>
      <c r="W34" s="211">
        <v>93.463939886564674</v>
      </c>
      <c r="X34" s="211">
        <v>94.843475799152387</v>
      </c>
      <c r="Y34" s="211">
        <v>96.302031359808964</v>
      </c>
      <c r="Z34" s="167" t="s">
        <v>177</v>
      </c>
      <c r="AB34" s="184">
        <f t="shared" si="1"/>
        <v>4.1808952592508639</v>
      </c>
      <c r="AC34" s="184">
        <f t="shared" si="2"/>
        <v>4.2216706875325585</v>
      </c>
      <c r="AD34" s="184">
        <f t="shared" si="3"/>
        <v>3.7868749670396582</v>
      </c>
      <c r="AE34" s="199">
        <f t="shared" si="4"/>
        <v>3.4121507583058417</v>
      </c>
      <c r="AF34" s="203">
        <f t="shared" si="5"/>
        <v>3.5368211111078383</v>
      </c>
      <c r="AG34" s="203">
        <f t="shared" si="6"/>
        <v>4.1917959624286025</v>
      </c>
      <c r="AH34" s="83">
        <f t="shared" si="7"/>
        <v>3.9955393625807871</v>
      </c>
      <c r="AI34" s="83">
        <f t="shared" si="8"/>
        <v>4.241270540979615</v>
      </c>
      <c r="AJ34" s="83">
        <f t="shared" si="9"/>
        <v>4.7445954529896657</v>
      </c>
      <c r="AK34" s="83">
        <f t="shared" si="10"/>
        <v>3.5524012235630975</v>
      </c>
      <c r="AL34" s="83">
        <f t="shared" si="11"/>
        <v>3.5327355363514301</v>
      </c>
      <c r="AM34" s="83">
        <f t="shared" si="12"/>
        <v>3.8895644338423039</v>
      </c>
      <c r="AN34" s="83">
        <f t="shared" si="13"/>
        <v>3.938346473307925</v>
      </c>
      <c r="AO34" s="83">
        <f t="shared" si="14"/>
        <v>3.4618785308786046</v>
      </c>
      <c r="AP34" s="86"/>
    </row>
    <row r="35" spans="1:42" ht="13.5" customHeight="1">
      <c r="A35" s="75" t="s">
        <v>34</v>
      </c>
      <c r="B35" s="28"/>
      <c r="C35" s="28"/>
      <c r="D35" s="28">
        <v>99.998129694007659</v>
      </c>
      <c r="E35" s="28">
        <v>93.273932458684996</v>
      </c>
      <c r="F35" s="28">
        <v>91.486810394620122</v>
      </c>
      <c r="G35" s="28">
        <v>97.243517162170008</v>
      </c>
      <c r="H35" s="28">
        <v>97.329763902618865</v>
      </c>
      <c r="I35" s="28">
        <v>100.7218682540981</v>
      </c>
      <c r="J35" s="28">
        <v>101.28305760180551</v>
      </c>
      <c r="K35" s="28">
        <v>101.02502377618698</v>
      </c>
      <c r="L35" s="28">
        <v>96.929367124286244</v>
      </c>
      <c r="M35" s="28">
        <v>103.46891823057285</v>
      </c>
      <c r="N35" s="31">
        <v>100.54834591458817</v>
      </c>
      <c r="O35" s="137">
        <v>90.683884303860765</v>
      </c>
      <c r="P35" s="192">
        <v>103.93778523768256</v>
      </c>
      <c r="Q35" s="212">
        <v>100.08717056999612</v>
      </c>
      <c r="R35" s="212">
        <v>102.09620659302685</v>
      </c>
      <c r="S35" s="212">
        <v>100.92350550603611</v>
      </c>
      <c r="T35" s="212">
        <v>100.31873834606758</v>
      </c>
      <c r="U35" s="212">
        <v>98.712179987476617</v>
      </c>
      <c r="V35" s="212">
        <v>99.431142609750864</v>
      </c>
      <c r="W35" s="212">
        <v>101.11269563317882</v>
      </c>
      <c r="X35" s="212">
        <v>101.30131040114176</v>
      </c>
      <c r="Y35" s="212">
        <v>101.10222816912228</v>
      </c>
      <c r="Z35" s="168" t="s">
        <v>178</v>
      </c>
      <c r="AB35" s="185">
        <f t="shared" si="1"/>
        <v>2.6987367197910093</v>
      </c>
      <c r="AC35" s="185">
        <f t="shared" si="2"/>
        <v>3.0233606514290869</v>
      </c>
      <c r="AD35" s="185">
        <f t="shared" si="3"/>
        <v>3.0783822734871378</v>
      </c>
      <c r="AE35" s="86">
        <f t="shared" si="4"/>
        <v>3.3373870889695612</v>
      </c>
      <c r="AF35" s="204">
        <f t="shared" si="5"/>
        <v>3.0164160220424305</v>
      </c>
      <c r="AG35" s="204">
        <f t="shared" si="6"/>
        <v>2.7723080287885993</v>
      </c>
      <c r="AH35" s="86">
        <f t="shared" si="7"/>
        <v>2.5086148186147668</v>
      </c>
      <c r="AI35" s="86">
        <f t="shared" si="8"/>
        <v>2.5189114918539017</v>
      </c>
      <c r="AJ35" s="86">
        <f t="shared" si="9"/>
        <v>2.4781075384627655</v>
      </c>
      <c r="AK35" s="86">
        <f t="shared" si="10"/>
        <v>2.5972798256909058</v>
      </c>
      <c r="AL35" s="86">
        <f t="shared" si="11"/>
        <v>2.2470312577258595</v>
      </c>
      <c r="AM35" s="86">
        <f t="shared" si="12"/>
        <v>2.1056579018822164</v>
      </c>
      <c r="AN35" s="86">
        <f t="shared" si="13"/>
        <v>2.1508357710754296</v>
      </c>
      <c r="AO35" s="86">
        <f t="shared" si="14"/>
        <v>1.0119907416201286</v>
      </c>
      <c r="AP35" s="89"/>
    </row>
    <row r="36" spans="1:42" ht="14.1" customHeight="1">
      <c r="A36" s="74" t="s">
        <v>167</v>
      </c>
      <c r="B36" s="30"/>
      <c r="C36" s="30"/>
      <c r="D36" s="30">
        <v>107.1</v>
      </c>
      <c r="E36" s="30">
        <v>113.75</v>
      </c>
      <c r="F36" s="30">
        <v>108.09</v>
      </c>
      <c r="G36" s="30">
        <v>101.52</v>
      </c>
      <c r="H36" s="30">
        <v>99.76</v>
      </c>
      <c r="I36" s="30">
        <v>103.06</v>
      </c>
      <c r="J36" s="30">
        <v>99.08</v>
      </c>
      <c r="K36" s="30">
        <v>95.87</v>
      </c>
      <c r="L36" s="30">
        <v>117.33</v>
      </c>
      <c r="M36" s="30">
        <v>103.20495124988554</v>
      </c>
      <c r="N36" s="87">
        <v>106.68649125187571</v>
      </c>
      <c r="O36" s="87">
        <v>92.632252049388057</v>
      </c>
      <c r="P36" s="191">
        <v>91.172144204322663</v>
      </c>
      <c r="Q36" s="211">
        <v>101.10175659237916</v>
      </c>
      <c r="R36" s="211">
        <v>101.08027081460402</v>
      </c>
      <c r="S36" s="211">
        <v>103.19034054238887</v>
      </c>
      <c r="T36" s="211">
        <v>100.32021779535887</v>
      </c>
      <c r="U36" s="211">
        <v>101.74939702097956</v>
      </c>
      <c r="V36" s="211">
        <v>105.2417974048776</v>
      </c>
      <c r="W36" s="211">
        <v>102.09591864871494</v>
      </c>
      <c r="X36" s="211">
        <v>101.65624833652605</v>
      </c>
      <c r="Y36" s="211">
        <v>102.99659470994433</v>
      </c>
      <c r="Z36" s="167" t="s">
        <v>179</v>
      </c>
      <c r="AB36" s="184">
        <f t="shared" si="1"/>
        <v>6.1868750000000041</v>
      </c>
      <c r="AC36" s="184">
        <f t="shared" si="2"/>
        <v>5.3528039000091585</v>
      </c>
      <c r="AD36" s="184">
        <f t="shared" si="3"/>
        <v>5.3031828502342417</v>
      </c>
      <c r="AE36" s="199">
        <f t="shared" si="4"/>
        <v>4.9509190452373186</v>
      </c>
      <c r="AF36" s="203">
        <f t="shared" si="5"/>
        <v>5.3287046248050514</v>
      </c>
      <c r="AG36" s="203">
        <f t="shared" si="6"/>
        <v>5.2868802840429678</v>
      </c>
      <c r="AH36" s="83">
        <f t="shared" si="7"/>
        <v>5.158859207355837</v>
      </c>
      <c r="AI36" s="83">
        <f t="shared" si="8"/>
        <v>5.174500072442501</v>
      </c>
      <c r="AJ36" s="83">
        <f t="shared" si="9"/>
        <v>5.0752826488137899</v>
      </c>
      <c r="AK36" s="83">
        <f t="shared" si="10"/>
        <v>4.604930887135426</v>
      </c>
      <c r="AL36" s="83">
        <f t="shared" si="11"/>
        <v>3.5578543257496862</v>
      </c>
      <c r="AM36" s="83">
        <f t="shared" si="12"/>
        <v>3.4913123696794428</v>
      </c>
      <c r="AN36" s="83">
        <f t="shared" si="13"/>
        <v>3.2487344856394413</v>
      </c>
      <c r="AO36" s="83">
        <f t="shared" si="14"/>
        <v>2.1257150428675415</v>
      </c>
      <c r="AP36" s="86"/>
    </row>
    <row r="37" spans="1:42" ht="13.5" customHeight="1">
      <c r="A37" s="75" t="s">
        <v>35</v>
      </c>
      <c r="B37" s="28"/>
      <c r="C37" s="28"/>
      <c r="D37" s="28">
        <v>95.901816178712565</v>
      </c>
      <c r="E37" s="28">
        <v>112.03714162086307</v>
      </c>
      <c r="F37" s="28">
        <v>104.22058332590058</v>
      </c>
      <c r="G37" s="28">
        <v>107.60960907624151</v>
      </c>
      <c r="H37" s="28">
        <v>113.87966625242669</v>
      </c>
      <c r="I37" s="28">
        <v>112.24249847439924</v>
      </c>
      <c r="J37" s="28">
        <v>116.05062304953495</v>
      </c>
      <c r="K37" s="28">
        <v>111.42265799058124</v>
      </c>
      <c r="L37" s="28">
        <v>111.85191882296348</v>
      </c>
      <c r="M37" s="28">
        <v>104.46353161990365</v>
      </c>
      <c r="N37" s="31">
        <v>102.88679747793714</v>
      </c>
      <c r="O37" s="137">
        <v>99.363207685498793</v>
      </c>
      <c r="P37" s="192">
        <v>105.750537706279</v>
      </c>
      <c r="Q37" s="212">
        <v>108.75596806785686</v>
      </c>
      <c r="R37" s="212">
        <v>119.52200787527131</v>
      </c>
      <c r="S37" s="212">
        <v>112.69016984666203</v>
      </c>
      <c r="T37" s="212">
        <v>109.20028954469583</v>
      </c>
      <c r="U37" s="212">
        <v>109.2295008934673</v>
      </c>
      <c r="V37" s="212">
        <v>104.57207623033213</v>
      </c>
      <c r="W37" s="212">
        <v>101.63676878461587</v>
      </c>
      <c r="X37" s="212">
        <v>108.08562157876165</v>
      </c>
      <c r="Y37" s="212">
        <v>107.88206441332595</v>
      </c>
      <c r="Z37" s="168" t="s">
        <v>180</v>
      </c>
      <c r="AB37" s="185">
        <f t="shared" si="1"/>
        <v>2.6246205627714065</v>
      </c>
      <c r="AC37" s="185">
        <f t="shared" si="2"/>
        <v>4.735295672770496</v>
      </c>
      <c r="AD37" s="185">
        <f t="shared" si="3"/>
        <v>3.8970979168635509</v>
      </c>
      <c r="AE37" s="86">
        <f t="shared" si="4"/>
        <v>4.6903635404423936</v>
      </c>
      <c r="AF37" s="204">
        <f t="shared" si="5"/>
        <v>4.5373681024045514</v>
      </c>
      <c r="AG37" s="204">
        <f t="shared" si="6"/>
        <v>4.4405776738667679</v>
      </c>
      <c r="AH37" s="86">
        <f t="shared" si="7"/>
        <v>4.9869663655274792</v>
      </c>
      <c r="AI37" s="86">
        <f t="shared" si="8"/>
        <v>5.0317335027537577</v>
      </c>
      <c r="AJ37" s="86">
        <f t="shared" si="9"/>
        <v>4.3797520330882289</v>
      </c>
      <c r="AK37" s="86">
        <f t="shared" si="10"/>
        <v>4.2042994653191146</v>
      </c>
      <c r="AL37" s="86">
        <f t="shared" si="11"/>
        <v>4.236178550800263</v>
      </c>
      <c r="AM37" s="86">
        <f t="shared" si="12"/>
        <v>4.5188548343290407</v>
      </c>
      <c r="AN37" s="86">
        <f t="shared" si="13"/>
        <v>4.0399737757301022</v>
      </c>
      <c r="AO37" s="86">
        <f t="shared" si="14"/>
        <v>3.1470867514638741</v>
      </c>
      <c r="AP37" s="89"/>
    </row>
    <row r="38" spans="1:42" ht="14.1" customHeight="1">
      <c r="A38" s="74" t="s">
        <v>36</v>
      </c>
      <c r="B38" s="30"/>
      <c r="C38" s="30"/>
      <c r="D38" s="30">
        <v>101.53078309890249</v>
      </c>
      <c r="E38" s="30">
        <v>109.11044358054936</v>
      </c>
      <c r="F38" s="30">
        <v>97.324454440775057</v>
      </c>
      <c r="G38" s="30">
        <v>97.855151925183492</v>
      </c>
      <c r="H38" s="30">
        <v>98.2236439567465</v>
      </c>
      <c r="I38" s="30">
        <v>101.46541034997985</v>
      </c>
      <c r="J38" s="30">
        <v>103.11129925725042</v>
      </c>
      <c r="K38" s="30">
        <v>97.765893974542962</v>
      </c>
      <c r="L38" s="30">
        <v>104.6309922531064</v>
      </c>
      <c r="M38" s="30">
        <v>103.07541862764261</v>
      </c>
      <c r="N38" s="87">
        <v>107.68249639702938</v>
      </c>
      <c r="O38" s="87">
        <v>115.373683966071</v>
      </c>
      <c r="P38" s="191">
        <v>116.96895142962794</v>
      </c>
      <c r="Q38" s="211">
        <v>98.455335395933631</v>
      </c>
      <c r="R38" s="211">
        <v>101.19248002216324</v>
      </c>
      <c r="S38" s="211">
        <v>96.971039296547843</v>
      </c>
      <c r="T38" s="211">
        <v>99.762119232165176</v>
      </c>
      <c r="U38" s="211">
        <v>108.75039806844116</v>
      </c>
      <c r="V38" s="211">
        <v>119.37584698490811</v>
      </c>
      <c r="W38" s="211">
        <v>92.467268186140416</v>
      </c>
      <c r="X38" s="211">
        <v>95.936811215927548</v>
      </c>
      <c r="Y38" s="211">
        <v>120.16678683908665</v>
      </c>
      <c r="Z38" s="167" t="s">
        <v>181</v>
      </c>
      <c r="AB38" s="184">
        <f t="shared" si="1"/>
        <v>3.3936251429547521</v>
      </c>
      <c r="AC38" s="184">
        <f t="shared" si="2"/>
        <v>2.8936504577247275</v>
      </c>
      <c r="AD38" s="184">
        <f t="shared" si="3"/>
        <v>3.4976095468350308</v>
      </c>
      <c r="AE38" s="199">
        <f t="shared" si="4"/>
        <v>4.1239335853871948</v>
      </c>
      <c r="AF38" s="203">
        <f t="shared" si="5"/>
        <v>5.2389894381924975</v>
      </c>
      <c r="AG38" s="203">
        <f t="shared" si="6"/>
        <v>5.1998388220698244</v>
      </c>
      <c r="AH38" s="83">
        <f t="shared" si="7"/>
        <v>5.0217086581448127</v>
      </c>
      <c r="AI38" s="83">
        <f t="shared" si="8"/>
        <v>5.3130175595737086</v>
      </c>
      <c r="AJ38" s="83">
        <f t="shared" si="9"/>
        <v>5.580951961580527</v>
      </c>
      <c r="AK38" s="83">
        <f t="shared" si="10"/>
        <v>5.5260727971356243</v>
      </c>
      <c r="AL38" s="83">
        <f t="shared" si="11"/>
        <v>6.869498427162509</v>
      </c>
      <c r="AM38" s="83">
        <f t="shared" si="12"/>
        <v>7.9303134713127275</v>
      </c>
      <c r="AN38" s="83">
        <f t="shared" si="13"/>
        <v>8.4734613859755559</v>
      </c>
      <c r="AO38" s="83">
        <f t="shared" si="14"/>
        <v>9.048633730737432</v>
      </c>
      <c r="AP38" s="86"/>
    </row>
    <row r="39" spans="1:42" ht="13.5" customHeight="1">
      <c r="A39" s="75" t="s">
        <v>37</v>
      </c>
      <c r="B39" s="28"/>
      <c r="C39" s="28"/>
      <c r="D39" s="28">
        <v>102.64165326578858</v>
      </c>
      <c r="E39" s="28">
        <v>100.35855150585154</v>
      </c>
      <c r="F39" s="28">
        <v>99.979653179395385</v>
      </c>
      <c r="G39" s="28">
        <v>102.05198519028977</v>
      </c>
      <c r="H39" s="28">
        <v>102.80987442722964</v>
      </c>
      <c r="I39" s="28">
        <v>102.8875481202807</v>
      </c>
      <c r="J39" s="28">
        <v>104.43525476109915</v>
      </c>
      <c r="K39" s="28">
        <v>107.1120634792791</v>
      </c>
      <c r="L39" s="28">
        <v>103.28710972634131</v>
      </c>
      <c r="M39" s="28">
        <v>100.95636392402585</v>
      </c>
      <c r="N39" s="31">
        <v>103.37369285747072</v>
      </c>
      <c r="O39" s="137">
        <v>103.57335844095508</v>
      </c>
      <c r="P39" s="192">
        <v>104.06888234793006</v>
      </c>
      <c r="Q39" s="212">
        <v>109.34758529968771</v>
      </c>
      <c r="R39" s="212">
        <v>110.17136583620952</v>
      </c>
      <c r="S39" s="212">
        <v>119.98303327754304</v>
      </c>
      <c r="T39" s="212">
        <v>115.9880102876123</v>
      </c>
      <c r="U39" s="212">
        <v>100.06931662381476</v>
      </c>
      <c r="V39" s="212">
        <v>108.82521584077057</v>
      </c>
      <c r="W39" s="212">
        <v>109.92970496504016</v>
      </c>
      <c r="X39" s="212">
        <v>110.9605710806571</v>
      </c>
      <c r="Y39" s="212">
        <v>110.34011033410592</v>
      </c>
      <c r="Z39" s="168" t="s">
        <v>182</v>
      </c>
      <c r="AB39" s="185">
        <f t="shared" si="1"/>
        <v>1.5652389730292402</v>
      </c>
      <c r="AC39" s="185">
        <f t="shared" si="2"/>
        <v>1.4543643448878782</v>
      </c>
      <c r="AD39" s="185">
        <f t="shared" si="3"/>
        <v>1.5108570137885438</v>
      </c>
      <c r="AE39" s="86">
        <f t="shared" si="4"/>
        <v>1.3096054423924002</v>
      </c>
      <c r="AF39" s="204">
        <f t="shared" si="5"/>
        <v>1.073421143860567</v>
      </c>
      <c r="AG39" s="204">
        <f t="shared" si="6"/>
        <v>1.6678767049552277</v>
      </c>
      <c r="AH39" s="86">
        <f t="shared" si="7"/>
        <v>2.373409435438512</v>
      </c>
      <c r="AI39" s="86">
        <f t="shared" si="8"/>
        <v>4.0181127825005518</v>
      </c>
      <c r="AJ39" s="86">
        <f t="shared" si="9"/>
        <v>4.8690817020461399</v>
      </c>
      <c r="AK39" s="86">
        <f t="shared" si="10"/>
        <v>5.4325014504832865</v>
      </c>
      <c r="AL39" s="86">
        <f t="shared" si="11"/>
        <v>5.2273596347626681</v>
      </c>
      <c r="AM39" s="86">
        <f t="shared" si="12"/>
        <v>4.60936320812859</v>
      </c>
      <c r="AN39" s="86">
        <f t="shared" si="13"/>
        <v>4.1260088693235346</v>
      </c>
      <c r="AO39" s="86">
        <f t="shared" si="14"/>
        <v>3.520238573888463</v>
      </c>
      <c r="AP39" s="89"/>
    </row>
    <row r="40" spans="1:42" ht="14.1" customHeight="1">
      <c r="A40" s="74" t="s">
        <v>38</v>
      </c>
      <c r="B40" s="30"/>
      <c r="C40" s="30"/>
      <c r="D40" s="30">
        <v>100.77425176987562</v>
      </c>
      <c r="E40" s="30">
        <v>101.40913035225869</v>
      </c>
      <c r="F40" s="30">
        <v>100.86268408510743</v>
      </c>
      <c r="G40" s="30">
        <v>103.16447941917045</v>
      </c>
      <c r="H40" s="30">
        <v>109.79821517689581</v>
      </c>
      <c r="I40" s="30">
        <v>111.41071333864971</v>
      </c>
      <c r="J40" s="30">
        <v>117.20264479102411</v>
      </c>
      <c r="K40" s="30">
        <v>102.80916539260048</v>
      </c>
      <c r="L40" s="30">
        <v>101.95254374763809</v>
      </c>
      <c r="M40" s="30">
        <v>100.96241632584844</v>
      </c>
      <c r="N40" s="87">
        <v>101.86101076778313</v>
      </c>
      <c r="O40" s="87">
        <v>102.61322189471176</v>
      </c>
      <c r="P40" s="191">
        <v>102.36029500645355</v>
      </c>
      <c r="Q40" s="211">
        <v>100.88382210168645</v>
      </c>
      <c r="R40" s="211">
        <v>103.147830907881</v>
      </c>
      <c r="S40" s="211">
        <v>101.87866788926472</v>
      </c>
      <c r="T40" s="211">
        <v>100.95373964554079</v>
      </c>
      <c r="U40" s="211">
        <v>100.2637654231024</v>
      </c>
      <c r="V40" s="211">
        <v>100.41331496179224</v>
      </c>
      <c r="W40" s="211">
        <v>98.614231206828933</v>
      </c>
      <c r="X40" s="211">
        <v>104.74404649133552</v>
      </c>
      <c r="Y40" s="211">
        <v>103.04785981363874</v>
      </c>
      <c r="Z40" s="167" t="s">
        <v>183</v>
      </c>
      <c r="AB40" s="184">
        <f t="shared" si="1"/>
        <v>5.0457455482038363</v>
      </c>
      <c r="AC40" s="184">
        <f t="shared" si="2"/>
        <v>4.6615399973697906</v>
      </c>
      <c r="AD40" s="184">
        <f t="shared" si="3"/>
        <v>4.5963344574953471</v>
      </c>
      <c r="AE40" s="199">
        <f t="shared" si="4"/>
        <v>4.5240889649481577</v>
      </c>
      <c r="AF40" s="203">
        <f t="shared" si="5"/>
        <v>4.4342323096673839</v>
      </c>
      <c r="AG40" s="203">
        <f t="shared" si="6"/>
        <v>4.5710717487164292</v>
      </c>
      <c r="AH40" s="83">
        <f t="shared" si="7"/>
        <v>3.9145250549636899</v>
      </c>
      <c r="AI40" s="83">
        <f t="shared" si="8"/>
        <v>2.7270965817069892</v>
      </c>
      <c r="AJ40" s="83">
        <f t="shared" si="9"/>
        <v>0.63434002191613525</v>
      </c>
      <c r="AK40" s="83">
        <f t="shared" si="10"/>
        <v>0.73743639755720802</v>
      </c>
      <c r="AL40" s="83">
        <f t="shared" si="11"/>
        <v>0.83839680081238444</v>
      </c>
      <c r="AM40" s="83">
        <f t="shared" si="12"/>
        <v>1.0732153127143349</v>
      </c>
      <c r="AN40" s="83">
        <f t="shared" si="13"/>
        <v>1.3615188850695745</v>
      </c>
      <c r="AO40" s="83">
        <f t="shared" si="14"/>
        <v>1.4049826769622726</v>
      </c>
      <c r="AP40" s="86"/>
    </row>
    <row r="41" spans="1:42" ht="13.5" customHeight="1">
      <c r="A41" s="75" t="s">
        <v>66</v>
      </c>
      <c r="B41" s="28"/>
      <c r="C41" s="28"/>
      <c r="D41" s="28">
        <v>102.21259835893694</v>
      </c>
      <c r="E41" s="28">
        <v>103.03667697666215</v>
      </c>
      <c r="F41" s="28">
        <v>103.82385593831845</v>
      </c>
      <c r="G41" s="28">
        <v>106.48946292486205</v>
      </c>
      <c r="H41" s="28">
        <v>103.96173649601752</v>
      </c>
      <c r="I41" s="28">
        <v>107.40408747602501</v>
      </c>
      <c r="J41" s="28">
        <v>109.33591848269523</v>
      </c>
      <c r="K41" s="28">
        <v>111.85476271164048</v>
      </c>
      <c r="L41" s="28">
        <v>109.38633573972429</v>
      </c>
      <c r="M41" s="28">
        <v>108.37390981195504</v>
      </c>
      <c r="N41" s="31">
        <v>106.54862926659403</v>
      </c>
      <c r="O41" s="137">
        <v>102.95660431120967</v>
      </c>
      <c r="P41" s="192">
        <v>101.90602109050853</v>
      </c>
      <c r="Q41" s="212">
        <v>105.73914267108793</v>
      </c>
      <c r="R41" s="212">
        <v>106.32042924266467</v>
      </c>
      <c r="S41" s="212">
        <v>105.70894396686639</v>
      </c>
      <c r="T41" s="212">
        <v>103.73405811111044</v>
      </c>
      <c r="U41" s="212">
        <v>102.66806353732014</v>
      </c>
      <c r="V41" s="212">
        <v>98.360362091658189</v>
      </c>
      <c r="W41" s="212">
        <v>103.79114550401066</v>
      </c>
      <c r="X41" s="212">
        <v>99.116217119270985</v>
      </c>
      <c r="Y41" s="212">
        <v>104.89005883880118</v>
      </c>
      <c r="Z41" s="168" t="s">
        <v>184</v>
      </c>
      <c r="AB41" s="185">
        <f t="shared" si="1"/>
        <v>2.5836715092781048</v>
      </c>
      <c r="AC41" s="185">
        <f t="shared" si="2"/>
        <v>2.6830683527242938</v>
      </c>
      <c r="AD41" s="185">
        <f t="shared" si="3"/>
        <v>2.2494652619585849</v>
      </c>
      <c r="AE41" s="86">
        <f t="shared" si="4"/>
        <v>2.2574725285038326</v>
      </c>
      <c r="AF41" s="204">
        <f t="shared" si="5"/>
        <v>2.449256013284824</v>
      </c>
      <c r="AG41" s="204">
        <f t="shared" si="6"/>
        <v>2.5242880386622359</v>
      </c>
      <c r="AH41" s="86">
        <f t="shared" si="7"/>
        <v>2.2884187639975209</v>
      </c>
      <c r="AI41" s="86">
        <f t="shared" si="8"/>
        <v>2.3397295656073069</v>
      </c>
      <c r="AJ41" s="86">
        <f t="shared" si="9"/>
        <v>2.2439296621795548</v>
      </c>
      <c r="AK41" s="86">
        <f t="shared" si="10"/>
        <v>2.0144216098935317</v>
      </c>
      <c r="AL41" s="86">
        <f t="shared" si="11"/>
        <v>2.3065945817361095</v>
      </c>
      <c r="AM41" s="86">
        <f t="shared" si="12"/>
        <v>1.8483181509416711</v>
      </c>
      <c r="AN41" s="86">
        <f t="shared" si="13"/>
        <v>2.0286451345772578</v>
      </c>
      <c r="AO41" s="86">
        <f t="shared" si="14"/>
        <v>2.1686226061123604</v>
      </c>
      <c r="AP41" s="89"/>
    </row>
    <row r="42" spans="1:42" ht="14.1" customHeight="1">
      <c r="A42" s="74" t="s">
        <v>51</v>
      </c>
      <c r="B42" s="30"/>
      <c r="C42" s="30"/>
      <c r="D42" s="30">
        <v>116.75194352846307</v>
      </c>
      <c r="E42" s="30">
        <v>102.52606954901009</v>
      </c>
      <c r="F42" s="30">
        <v>100.4639743663935</v>
      </c>
      <c r="G42" s="30">
        <v>101.93282248191538</v>
      </c>
      <c r="H42" s="30">
        <v>102.21619727249455</v>
      </c>
      <c r="I42" s="30">
        <v>100.67180390749965</v>
      </c>
      <c r="J42" s="30">
        <v>106.41384176317857</v>
      </c>
      <c r="K42" s="30">
        <v>106.59637826094696</v>
      </c>
      <c r="L42" s="30">
        <v>105.80462465738327</v>
      </c>
      <c r="M42" s="30">
        <v>110.53677941191368</v>
      </c>
      <c r="N42" s="87">
        <v>108.09764994251412</v>
      </c>
      <c r="O42" s="87">
        <v>106.3350043682683</v>
      </c>
      <c r="P42" s="191">
        <v>103.0483386329816</v>
      </c>
      <c r="Q42" s="211">
        <v>102.13199605391587</v>
      </c>
      <c r="R42" s="211">
        <v>101.62997822400794</v>
      </c>
      <c r="S42" s="211">
        <v>98.984916375195752</v>
      </c>
      <c r="T42" s="211">
        <v>97.898402254320018</v>
      </c>
      <c r="U42" s="211"/>
      <c r="V42" s="211"/>
      <c r="W42" s="211"/>
      <c r="X42" s="211"/>
      <c r="Y42" s="211"/>
      <c r="Z42" s="167" t="s">
        <v>185</v>
      </c>
      <c r="AB42" s="184">
        <f t="shared" si="1"/>
        <v>2.2075506461126402</v>
      </c>
      <c r="AC42" s="184">
        <f t="shared" si="2"/>
        <v>3.8292700044572383</v>
      </c>
      <c r="AD42" s="184">
        <f t="shared" si="3"/>
        <v>2.9638406458623434</v>
      </c>
      <c r="AE42" s="199">
        <f t="shared" si="4"/>
        <v>2.8685665089400247</v>
      </c>
      <c r="AF42" s="203">
        <f t="shared" si="5"/>
        <v>2.5584427969494543</v>
      </c>
      <c r="AG42" s="203">
        <f t="shared" si="6"/>
        <v>2.5345419683093966</v>
      </c>
      <c r="AH42" s="83">
        <f t="shared" si="7"/>
        <v>2.6048882541277876</v>
      </c>
      <c r="AI42" s="83">
        <f t="shared" si="8"/>
        <v>2.8073147580042574</v>
      </c>
      <c r="AJ42" s="83">
        <f t="shared" si="9"/>
        <v>3.3676805100605165</v>
      </c>
      <c r="AK42" s="83">
        <f t="shared" si="10"/>
        <v>3.4344633515731382</v>
      </c>
      <c r="AL42" s="83">
        <f t="shared" si="11"/>
        <v>3.5551960622567798</v>
      </c>
      <c r="AM42" s="83">
        <f t="shared" si="12"/>
        <v>2.7750242062341783</v>
      </c>
      <c r="AN42" s="83">
        <f t="shared" si="13"/>
        <v>2.1670070336070091</v>
      </c>
      <c r="AO42" s="83">
        <f t="shared" si="14"/>
        <v>1.8376535946610801</v>
      </c>
      <c r="AP42" s="86"/>
    </row>
    <row r="43" spans="1:42" ht="13.5" customHeight="1">
      <c r="A43" s="75" t="s">
        <v>52</v>
      </c>
      <c r="B43" s="28"/>
      <c r="C43" s="28"/>
      <c r="D43" s="28">
        <v>101.95680717237316</v>
      </c>
      <c r="E43" s="28">
        <v>98.421431966577046</v>
      </c>
      <c r="F43" s="28">
        <v>104.96</v>
      </c>
      <c r="G43" s="28">
        <v>102.01486273293892</v>
      </c>
      <c r="H43" s="28">
        <v>102.56</v>
      </c>
      <c r="I43" s="28">
        <v>103.55144918826105</v>
      </c>
      <c r="J43" s="28">
        <v>102.03429279707703</v>
      </c>
      <c r="K43" s="28">
        <v>103.19921326660531</v>
      </c>
      <c r="L43" s="28">
        <v>102.12577601645883</v>
      </c>
      <c r="M43" s="28">
        <v>101.15598848860881</v>
      </c>
      <c r="N43" s="31">
        <v>100.43003305828194</v>
      </c>
      <c r="O43" s="137">
        <v>99.737418333806431</v>
      </c>
      <c r="P43" s="192">
        <v>101.14986062438642</v>
      </c>
      <c r="Q43" s="212">
        <v>103.25944347461432</v>
      </c>
      <c r="R43" s="212">
        <v>101.15431823870884</v>
      </c>
      <c r="S43" s="212">
        <v>93.091218176100838</v>
      </c>
      <c r="T43" s="212">
        <v>104.14633557323209</v>
      </c>
      <c r="U43" s="212">
        <v>102.59372341399646</v>
      </c>
      <c r="V43" s="212">
        <v>101.75289416355599</v>
      </c>
      <c r="W43" s="212">
        <v>99.402702629907765</v>
      </c>
      <c r="X43" s="212">
        <v>104.82435256050708</v>
      </c>
      <c r="Y43" s="212">
        <v>103.48960237027531</v>
      </c>
      <c r="Z43" s="168" t="s">
        <v>186</v>
      </c>
      <c r="AB43" s="185">
        <f t="shared" si="1"/>
        <v>1.2092873677268159</v>
      </c>
      <c r="AC43" s="185">
        <f t="shared" si="2"/>
        <v>1.0957467606612581</v>
      </c>
      <c r="AD43" s="185">
        <f t="shared" si="3"/>
        <v>1.2339829427841438</v>
      </c>
      <c r="AE43" s="86">
        <f t="shared" si="4"/>
        <v>1.1126097804102073</v>
      </c>
      <c r="AF43" s="204">
        <f t="shared" si="5"/>
        <v>0.94205145949725877</v>
      </c>
      <c r="AG43" s="204">
        <f t="shared" si="6"/>
        <v>1.0416179188312911</v>
      </c>
      <c r="AH43" s="86">
        <f t="shared" si="7"/>
        <v>1.0542555999224092</v>
      </c>
      <c r="AI43" s="86">
        <f t="shared" si="8"/>
        <v>1.7885198348410882</v>
      </c>
      <c r="AJ43" s="86">
        <f t="shared" si="9"/>
        <v>1.9152424014103857</v>
      </c>
      <c r="AK43" s="86">
        <f t="shared" si="10"/>
        <v>1.8789130102538578</v>
      </c>
      <c r="AL43" s="86">
        <f t="shared" si="11"/>
        <v>1.8565400990796861</v>
      </c>
      <c r="AM43" s="86">
        <f t="shared" si="12"/>
        <v>2.0051613753078925</v>
      </c>
      <c r="AN43" s="86">
        <f t="shared" si="13"/>
        <v>2.2204682033659666</v>
      </c>
      <c r="AO43" s="86">
        <f t="shared" si="14"/>
        <v>2.2295361642020368</v>
      </c>
      <c r="AP43" s="89"/>
    </row>
    <row r="44" spans="1:42" ht="14.1" customHeight="1">
      <c r="A44" s="74" t="s">
        <v>39</v>
      </c>
      <c r="B44" s="30"/>
      <c r="C44" s="30"/>
      <c r="D44" s="30">
        <v>125.28</v>
      </c>
      <c r="E44" s="30">
        <v>114.62</v>
      </c>
      <c r="F44" s="30">
        <v>109.16673180534563</v>
      </c>
      <c r="G44" s="30">
        <v>104.86872786007075</v>
      </c>
      <c r="H44" s="30">
        <v>101.84480815038953</v>
      </c>
      <c r="I44" s="30">
        <v>104.86606087876702</v>
      </c>
      <c r="J44" s="30">
        <v>108.04384161360244</v>
      </c>
      <c r="K44" s="30">
        <v>100.18886293496914</v>
      </c>
      <c r="L44" s="30">
        <v>105.56946543070427</v>
      </c>
      <c r="M44" s="30">
        <v>100.28515597150253</v>
      </c>
      <c r="N44" s="87">
        <v>101.02379767084612</v>
      </c>
      <c r="O44" s="87">
        <v>99.86423432231247</v>
      </c>
      <c r="P44" s="191">
        <v>101.68279936249851</v>
      </c>
      <c r="Q44" s="211">
        <v>100.66258034037678</v>
      </c>
      <c r="R44" s="211">
        <v>101.08366516068372</v>
      </c>
      <c r="S44" s="211">
        <v>103.44831406447756</v>
      </c>
      <c r="T44" s="211">
        <v>105.53592326976884</v>
      </c>
      <c r="U44" s="211">
        <v>104.10546419634423</v>
      </c>
      <c r="V44" s="211">
        <v>101.03901623329574</v>
      </c>
      <c r="W44" s="211">
        <v>101.32602433016518</v>
      </c>
      <c r="X44" s="211">
        <v>101.91281616239985</v>
      </c>
      <c r="Y44" s="211">
        <v>103.25519738010722</v>
      </c>
      <c r="Z44" s="167" t="s">
        <v>187</v>
      </c>
      <c r="AB44" s="184">
        <f t="shared" si="1"/>
        <v>3.3480966040637021</v>
      </c>
      <c r="AC44" s="184">
        <f t="shared" si="2"/>
        <v>5.4434223121615117</v>
      </c>
      <c r="AD44" s="184">
        <f t="shared" si="3"/>
        <v>3.441811584634678</v>
      </c>
      <c r="AE44" s="199">
        <f t="shared" si="4"/>
        <v>2.9307968538470321</v>
      </c>
      <c r="AF44" s="203">
        <f t="shared" si="5"/>
        <v>2.4105988209758693</v>
      </c>
      <c r="AG44" s="203">
        <f t="shared" si="6"/>
        <v>2.2539771840566045</v>
      </c>
      <c r="AH44" s="83">
        <f t="shared" si="7"/>
        <v>2.2996457634389587</v>
      </c>
      <c r="AI44" s="83">
        <f t="shared" si="8"/>
        <v>2.1011612094384362</v>
      </c>
      <c r="AJ44" s="83">
        <f t="shared" si="9"/>
        <v>1.7500526413017425</v>
      </c>
      <c r="AK44" s="83">
        <f t="shared" si="10"/>
        <v>1.8709214090977766</v>
      </c>
      <c r="AL44" s="83">
        <f t="shared" si="11"/>
        <v>1.4940832705917431</v>
      </c>
      <c r="AM44" s="83">
        <f t="shared" si="12"/>
        <v>1.4316311690719743</v>
      </c>
      <c r="AN44" s="83">
        <f t="shared" si="13"/>
        <v>1.3782900595787524</v>
      </c>
      <c r="AO44" s="83">
        <f t="shared" si="14"/>
        <v>1.3448357421301567</v>
      </c>
      <c r="AP44" s="86"/>
    </row>
    <row r="45" spans="1:42" s="69" customFormat="1" ht="14.1" customHeight="1">
      <c r="A45" s="77" t="s">
        <v>24</v>
      </c>
      <c r="B45" s="78"/>
      <c r="C45" s="78"/>
      <c r="D45" s="213">
        <f t="shared" ref="D45:T45" si="15">MIN(D24:D44)</f>
        <v>90.590548565616174</v>
      </c>
      <c r="E45" s="213">
        <f t="shared" si="15"/>
        <v>87.290856802642452</v>
      </c>
      <c r="F45" s="213">
        <f t="shared" si="15"/>
        <v>91.486810394620122</v>
      </c>
      <c r="G45" s="213">
        <f t="shared" si="15"/>
        <v>94.118875902398258</v>
      </c>
      <c r="H45" s="213">
        <f t="shared" si="15"/>
        <v>94.984046593515373</v>
      </c>
      <c r="I45" s="213">
        <f t="shared" si="15"/>
        <v>96.87782824881819</v>
      </c>
      <c r="J45" s="213">
        <f t="shared" si="15"/>
        <v>99.08</v>
      </c>
      <c r="K45" s="213">
        <f t="shared" si="15"/>
        <v>95.87</v>
      </c>
      <c r="L45" s="213">
        <f t="shared" si="15"/>
        <v>96.929367124286244</v>
      </c>
      <c r="M45" s="213">
        <f t="shared" si="15"/>
        <v>96.437514032321985</v>
      </c>
      <c r="N45" s="213">
        <f t="shared" si="15"/>
        <v>95.497127749049639</v>
      </c>
      <c r="O45" s="213">
        <f t="shared" si="15"/>
        <v>90.683884303860765</v>
      </c>
      <c r="P45" s="213">
        <f t="shared" si="15"/>
        <v>91.172144204322663</v>
      </c>
      <c r="Q45" s="213">
        <f t="shared" si="15"/>
        <v>86.86991520496224</v>
      </c>
      <c r="R45" s="213">
        <f t="shared" si="15"/>
        <v>97.525663355319224</v>
      </c>
      <c r="S45" s="213">
        <f t="shared" si="15"/>
        <v>93.091218176100838</v>
      </c>
      <c r="T45" s="213">
        <f t="shared" si="15"/>
        <v>93.166211282304928</v>
      </c>
      <c r="U45" s="213">
        <f>MIN(U24:U44)</f>
        <v>96.945873166215463</v>
      </c>
      <c r="V45" s="213">
        <f>MIN(V24:V44)</f>
        <v>98.360362091658189</v>
      </c>
      <c r="W45" s="213">
        <f>MIN(W24:W44)</f>
        <v>92.467268186140416</v>
      </c>
      <c r="X45" s="213">
        <f>MIN(X24:X44)</f>
        <v>94.843475799152387</v>
      </c>
      <c r="Y45" s="213">
        <f>MIN(Y24:Y44)</f>
        <v>96.302031359808964</v>
      </c>
      <c r="Z45" s="169" t="s">
        <v>24</v>
      </c>
      <c r="AB45" s="129">
        <f t="shared" si="1"/>
        <v>2.7106565750486009</v>
      </c>
      <c r="AC45" s="129">
        <f t="shared" si="2"/>
        <v>2.7958494800820999</v>
      </c>
      <c r="AD45" s="129">
        <f t="shared" si="3"/>
        <v>2.3350369909269646</v>
      </c>
      <c r="AE45" s="129">
        <f t="shared" si="4"/>
        <v>1.9025129090307431</v>
      </c>
      <c r="AF45" s="206">
        <f t="shared" si="5"/>
        <v>1.9402728518664376</v>
      </c>
      <c r="AG45" s="206">
        <f t="shared" si="6"/>
        <v>2.9189209050390885</v>
      </c>
      <c r="AH45" s="217">
        <f t="shared" si="7"/>
        <v>3.0714179107473241</v>
      </c>
      <c r="AI45" s="217">
        <f t="shared" si="8"/>
        <v>3.089114354168589</v>
      </c>
      <c r="AJ45" s="217">
        <f t="shared" si="9"/>
        <v>2.7276299089425664</v>
      </c>
      <c r="AK45" s="217">
        <f t="shared" si="10"/>
        <v>2.8352172255641124</v>
      </c>
      <c r="AL45" s="217">
        <f t="shared" si="11"/>
        <v>2.9783167223013067</v>
      </c>
      <c r="AM45" s="217">
        <f t="shared" si="12"/>
        <v>2.8034318548537556</v>
      </c>
      <c r="AN45" s="217">
        <f t="shared" si="13"/>
        <v>2.7249936208660857</v>
      </c>
      <c r="AO45" s="217">
        <f t="shared" si="14"/>
        <v>2.721064871832314</v>
      </c>
      <c r="AP45" s="90"/>
    </row>
    <row r="46" spans="1:42" s="128" customFormat="1" ht="14.1" customHeight="1">
      <c r="A46" s="125" t="s">
        <v>25</v>
      </c>
      <c r="B46" s="126"/>
      <c r="C46" s="126"/>
      <c r="D46" s="214">
        <f t="shared" ref="D46:T46" si="16">MAX(D24:D44)</f>
        <v>125.28</v>
      </c>
      <c r="E46" s="214">
        <f t="shared" si="16"/>
        <v>114.62</v>
      </c>
      <c r="F46" s="214">
        <f t="shared" si="16"/>
        <v>109.83</v>
      </c>
      <c r="G46" s="214">
        <f t="shared" si="16"/>
        <v>107.60960907624151</v>
      </c>
      <c r="H46" s="214">
        <f t="shared" si="16"/>
        <v>113.87966625242669</v>
      </c>
      <c r="I46" s="214">
        <f t="shared" si="16"/>
        <v>112.24249847439924</v>
      </c>
      <c r="J46" s="214">
        <f t="shared" si="16"/>
        <v>117.20264479102411</v>
      </c>
      <c r="K46" s="214">
        <f t="shared" si="16"/>
        <v>115.55234565920603</v>
      </c>
      <c r="L46" s="214">
        <f t="shared" si="16"/>
        <v>117.33</v>
      </c>
      <c r="M46" s="214">
        <f t="shared" si="16"/>
        <v>110.53677941191368</v>
      </c>
      <c r="N46" s="214">
        <f t="shared" si="16"/>
        <v>115.04532784367905</v>
      </c>
      <c r="O46" s="214">
        <f t="shared" si="16"/>
        <v>115.373683966071</v>
      </c>
      <c r="P46" s="214">
        <f t="shared" si="16"/>
        <v>150.35032113115219</v>
      </c>
      <c r="Q46" s="214">
        <f t="shared" si="16"/>
        <v>109.34758529968771</v>
      </c>
      <c r="R46" s="214">
        <f t="shared" si="16"/>
        <v>119.52200787527131</v>
      </c>
      <c r="S46" s="214">
        <f t="shared" si="16"/>
        <v>119.98303327754304</v>
      </c>
      <c r="T46" s="214">
        <f t="shared" si="16"/>
        <v>115.9880102876123</v>
      </c>
      <c r="U46" s="214">
        <f>MAX(U24:U44)</f>
        <v>113.53626021142207</v>
      </c>
      <c r="V46" s="214">
        <f>MAX(V24:V44)</f>
        <v>119.37584698490811</v>
      </c>
      <c r="W46" s="214">
        <f>MAX(W24:W44)</f>
        <v>109.92970496504016</v>
      </c>
      <c r="X46" s="214">
        <f>MAX(X24:X44)</f>
        <v>115.39274041460779</v>
      </c>
      <c r="Y46" s="214">
        <f>MAX(Y24:Y44)</f>
        <v>120.16678683908665</v>
      </c>
      <c r="Z46" s="170" t="s">
        <v>25</v>
      </c>
      <c r="AB46" s="186">
        <f t="shared" si="1"/>
        <v>2.7294822610864617</v>
      </c>
      <c r="AC46" s="186">
        <f t="shared" si="2"/>
        <v>3.588643723524902</v>
      </c>
      <c r="AD46" s="186">
        <f t="shared" si="3"/>
        <v>2.6641323282003411</v>
      </c>
      <c r="AE46" s="186">
        <f t="shared" si="4"/>
        <v>2.7244270454860144</v>
      </c>
      <c r="AF46" s="205">
        <f t="shared" si="5"/>
        <v>6.567606694108167</v>
      </c>
      <c r="AG46" s="205">
        <f t="shared" si="6"/>
        <v>6.5328471696392452</v>
      </c>
      <c r="AH46" s="217">
        <f t="shared" si="7"/>
        <v>6.6743380231885299</v>
      </c>
      <c r="AI46" s="217">
        <f t="shared" si="8"/>
        <v>6.5564487014604165</v>
      </c>
      <c r="AJ46" s="217">
        <f t="shared" si="9"/>
        <v>6.629326771665137</v>
      </c>
      <c r="AK46" s="217">
        <f t="shared" si="10"/>
        <v>6.7502918985321685</v>
      </c>
      <c r="AL46" s="217">
        <f t="shared" si="11"/>
        <v>6.7215333506340951</v>
      </c>
      <c r="AM46" s="217">
        <f t="shared" si="12"/>
        <v>6.7700993063839743</v>
      </c>
      <c r="AN46" s="217">
        <f t="shared" si="13"/>
        <v>6.7423063007096733</v>
      </c>
      <c r="AO46" s="217">
        <f t="shared" si="14"/>
        <v>6.5203694929591283</v>
      </c>
      <c r="AP46" s="131"/>
    </row>
    <row r="47" spans="1:42" s="70" customFormat="1" ht="14.1" customHeight="1">
      <c r="A47" s="125" t="s">
        <v>163</v>
      </c>
      <c r="B47" s="126"/>
      <c r="C47" s="126"/>
      <c r="D47" s="214">
        <f t="shared" ref="D47:T47" si="17">MEDIAN(D24:D44)</f>
        <v>101.99178205709585</v>
      </c>
      <c r="E47" s="214">
        <f t="shared" si="17"/>
        <v>102.52606954901009</v>
      </c>
      <c r="F47" s="214">
        <f t="shared" si="17"/>
        <v>102.33</v>
      </c>
      <c r="G47" s="214">
        <f t="shared" si="17"/>
        <v>102.05198519028977</v>
      </c>
      <c r="H47" s="214">
        <f t="shared" si="17"/>
        <v>101.2</v>
      </c>
      <c r="I47" s="214">
        <f t="shared" si="17"/>
        <v>103.55144918826105</v>
      </c>
      <c r="J47" s="214">
        <f t="shared" si="17"/>
        <v>105.08789180469191</v>
      </c>
      <c r="K47" s="214">
        <f t="shared" si="17"/>
        <v>103.44</v>
      </c>
      <c r="L47" s="214">
        <f t="shared" si="17"/>
        <v>103.28710972634131</v>
      </c>
      <c r="M47" s="214">
        <f t="shared" si="17"/>
        <v>101.87103717345532</v>
      </c>
      <c r="N47" s="214">
        <f t="shared" si="17"/>
        <v>102.70309002864357</v>
      </c>
      <c r="O47" s="214">
        <f t="shared" si="17"/>
        <v>100.90079035183641</v>
      </c>
      <c r="P47" s="214">
        <f t="shared" si="17"/>
        <v>102.46641984146851</v>
      </c>
      <c r="Q47" s="214">
        <f t="shared" si="17"/>
        <v>101.34156795190053</v>
      </c>
      <c r="R47" s="214">
        <f t="shared" si="17"/>
        <v>102.08753791928704</v>
      </c>
      <c r="S47" s="214">
        <f t="shared" si="17"/>
        <v>102.00328746036153</v>
      </c>
      <c r="T47" s="214">
        <f t="shared" si="17"/>
        <v>102.57448120977463</v>
      </c>
      <c r="U47" s="214">
        <f>MEDIAN(U24:U44)</f>
        <v>101.43324246129994</v>
      </c>
      <c r="V47" s="214">
        <f>MEDIAN(V24:V44)</f>
        <v>101.05868966558722</v>
      </c>
      <c r="W47" s="214">
        <f>MEDIAN(W24:W44)</f>
        <v>101.219359981672</v>
      </c>
      <c r="X47" s="214">
        <f>MEDIAN(X24:X44)</f>
        <v>101.4787793688339</v>
      </c>
      <c r="Y47" s="214">
        <f>MEDIAN(Y24:Y44)</f>
        <v>103.37239987519126</v>
      </c>
      <c r="Z47" s="170" t="s">
        <v>163</v>
      </c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5"/>
    </row>
    <row r="48" spans="1:42" s="70" customFormat="1" ht="14.1" customHeight="1">
      <c r="A48" s="125" t="s">
        <v>164</v>
      </c>
      <c r="B48" s="126"/>
      <c r="C48" s="126"/>
      <c r="D48" s="214">
        <f t="shared" ref="D48:T48" si="18">AVERAGE(D24:D44)</f>
        <v>103.52411989814482</v>
      </c>
      <c r="E48" s="214">
        <f t="shared" si="18"/>
        <v>103.66847873169607</v>
      </c>
      <c r="F48" s="214">
        <f t="shared" si="18"/>
        <v>101.82198487567551</v>
      </c>
      <c r="G48" s="214">
        <f t="shared" si="18"/>
        <v>101.97214597635181</v>
      </c>
      <c r="H48" s="214">
        <f t="shared" si="18"/>
        <v>101.40573604455251</v>
      </c>
      <c r="I48" s="214">
        <f t="shared" si="18"/>
        <v>103.97155781442264</v>
      </c>
      <c r="J48" s="214">
        <f t="shared" si="18"/>
        <v>105.72760390044229</v>
      </c>
      <c r="K48" s="214">
        <f t="shared" si="18"/>
        <v>104.70859102858597</v>
      </c>
      <c r="L48" s="214">
        <f t="shared" si="18"/>
        <v>105.07942366798865</v>
      </c>
      <c r="M48" s="214">
        <f t="shared" si="18"/>
        <v>102.97033593301049</v>
      </c>
      <c r="N48" s="214">
        <f t="shared" si="18"/>
        <v>103.38753240520228</v>
      </c>
      <c r="O48" s="214">
        <f t="shared" si="18"/>
        <v>101.63038474696793</v>
      </c>
      <c r="P48" s="214">
        <f t="shared" si="18"/>
        <v>105.46987928018518</v>
      </c>
      <c r="Q48" s="214">
        <f t="shared" si="18"/>
        <v>101.96675789033077</v>
      </c>
      <c r="R48" s="214">
        <f t="shared" si="18"/>
        <v>103.84620857093948</v>
      </c>
      <c r="S48" s="214">
        <f t="shared" si="18"/>
        <v>102.92434604354561</v>
      </c>
      <c r="T48" s="214">
        <f t="shared" si="18"/>
        <v>103.61677710439251</v>
      </c>
      <c r="U48" s="214">
        <f>AVERAGE(U24:U44)</f>
        <v>103.07530954461495</v>
      </c>
      <c r="V48" s="214">
        <f>AVERAGE(V24:V44)</f>
        <v>103.60162325933088</v>
      </c>
      <c r="W48" s="214">
        <f>AVERAGE(W24:W44)</f>
        <v>100.94400016478339</v>
      </c>
      <c r="X48" s="214">
        <f>AVERAGE(X24:X44)</f>
        <v>102.79654140410484</v>
      </c>
      <c r="Y48" s="214">
        <f>AVERAGE(Y24:Y44)</f>
        <v>104.8211236035969</v>
      </c>
      <c r="Z48" s="170" t="s">
        <v>164</v>
      </c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5"/>
    </row>
    <row r="49" spans="1:41" ht="14.1" customHeight="1">
      <c r="A49" s="34"/>
      <c r="B49" s="31"/>
      <c r="C49" s="31"/>
      <c r="D49" s="31"/>
      <c r="E49" s="31"/>
      <c r="F49" s="31"/>
      <c r="G49" s="31"/>
      <c r="Z49" s="171" t="s">
        <v>0</v>
      </c>
    </row>
    <row r="50" spans="1:41" ht="14.1" customHeight="1">
      <c r="A50" s="1" t="str">
        <f>+$A$1</f>
        <v>K1/I1</v>
      </c>
      <c r="B50" s="2" t="str">
        <f>+$B$1</f>
        <v>Comparatif des finances cantonales et communales</v>
      </c>
      <c r="C50" s="3"/>
      <c r="D50" s="3"/>
      <c r="E50" s="3"/>
      <c r="I50" s="5" t="str">
        <f>+$I$1</f>
        <v>© IDHEAP</v>
      </c>
      <c r="J50" s="5" t="str">
        <f>+$J$1</f>
        <v>Update :</v>
      </c>
      <c r="K50" s="6">
        <f ca="1">NOW()</f>
        <v>45190.410039351853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B50" s="7"/>
      <c r="AC50" s="7"/>
      <c r="AD50" s="7"/>
      <c r="AE50" s="7"/>
      <c r="AF50" s="7"/>
      <c r="AG50" s="7"/>
      <c r="AH50" s="7"/>
      <c r="AI50" s="7"/>
      <c r="AJ50" s="4"/>
      <c r="AK50" s="4"/>
      <c r="AL50" s="4"/>
      <c r="AM50" s="4"/>
      <c r="AN50" s="4"/>
      <c r="AO50" s="4"/>
    </row>
    <row r="51" spans="1:41" ht="14.1" customHeight="1">
      <c r="A51" s="292" t="str">
        <f>+$A$2</f>
        <v>Deckung des Aufwands</v>
      </c>
      <c r="B51" s="292"/>
      <c r="C51" s="292"/>
      <c r="D51" s="292"/>
      <c r="E51" s="292"/>
      <c r="F51" s="292"/>
      <c r="G51" s="292"/>
      <c r="H51" s="292"/>
      <c r="I51" s="292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41" ht="14.1" customHeight="1" thickBot="1">
      <c r="A52" s="293" t="str">
        <f>+$A$3</f>
        <v>Laufender Ertrag in % des laufendes Aufwandes</v>
      </c>
      <c r="B52" s="293"/>
      <c r="C52" s="293"/>
      <c r="D52" s="293"/>
      <c r="E52" s="293"/>
      <c r="F52" s="293"/>
      <c r="G52" s="243"/>
      <c r="H52" s="243"/>
      <c r="I52" s="9"/>
      <c r="J52" s="9" t="str">
        <f>$J$3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Gewichtung_Pondération!$D$4</f>
        <v>2</v>
      </c>
    </row>
    <row r="53" spans="1:41" ht="14.1" customHeight="1" thickTop="1">
      <c r="A53" s="294" t="str">
        <f>+$A$4</f>
        <v>Couverture des charges</v>
      </c>
      <c r="B53" s="294"/>
      <c r="C53" s="294"/>
      <c r="D53" s="294"/>
      <c r="E53" s="294"/>
      <c r="F53" s="294"/>
      <c r="G53" s="294"/>
      <c r="H53" s="294"/>
      <c r="I53" s="29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41" ht="14.1" customHeight="1" thickBot="1">
      <c r="A54" s="293" t="str">
        <f>+$A$5</f>
        <v>Revenus courants en % des charges courantes</v>
      </c>
      <c r="B54" s="293"/>
      <c r="C54" s="293"/>
      <c r="D54" s="293"/>
      <c r="E54" s="293"/>
      <c r="F54" s="293"/>
      <c r="G54" s="243"/>
      <c r="H54" s="243"/>
      <c r="I54" s="9"/>
      <c r="J54" s="9" t="str">
        <f>$J$5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Gewichtung_Pondération!$D$4</f>
        <v>2</v>
      </c>
    </row>
    <row r="55" spans="1:41" ht="14.1" customHeight="1" thickTop="1">
      <c r="A55" s="34"/>
      <c r="B55" s="31"/>
      <c r="C55" s="31"/>
      <c r="D55" s="31"/>
      <c r="E55" s="31"/>
      <c r="F55" s="31"/>
      <c r="G55" s="3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41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B56" s="67"/>
      <c r="AC56" s="67"/>
      <c r="AD56" s="67"/>
      <c r="AE56" s="67"/>
      <c r="AF56" s="67"/>
      <c r="AG56" s="67"/>
      <c r="AH56" s="67"/>
      <c r="AI56" s="67"/>
    </row>
    <row r="57" spans="1:41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21" t="s">
        <v>81</v>
      </c>
      <c r="M57" s="21" t="s">
        <v>70</v>
      </c>
      <c r="N57" s="22" t="s">
        <v>154</v>
      </c>
      <c r="O57" s="22" t="s">
        <v>156</v>
      </c>
      <c r="P57" s="62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  <c r="AB57" s="67"/>
      <c r="AC57" s="67"/>
      <c r="AD57" s="67"/>
      <c r="AE57" s="67"/>
      <c r="AF57" s="67"/>
      <c r="AG57" s="67"/>
      <c r="AH57" s="67"/>
      <c r="AI57" s="67"/>
    </row>
    <row r="58" spans="1:41" ht="14.1" customHeight="1">
      <c r="A58" s="23"/>
      <c r="B58" s="24"/>
      <c r="C58" s="25"/>
      <c r="D58" s="25"/>
      <c r="E58" s="25"/>
      <c r="F58" s="25"/>
      <c r="G58" s="25"/>
      <c r="I58" s="7"/>
      <c r="K58" s="8"/>
      <c r="L58" s="8"/>
      <c r="M58" s="8"/>
      <c r="N58" s="8"/>
      <c r="O58" s="8"/>
      <c r="P58" s="202"/>
      <c r="Q58" s="8"/>
      <c r="R58" s="8"/>
      <c r="S58" s="8"/>
      <c r="T58" s="8"/>
      <c r="U58" s="8"/>
      <c r="V58" s="8"/>
      <c r="W58" s="8"/>
      <c r="X58" s="8"/>
      <c r="Y58" s="8"/>
      <c r="Z58" s="166"/>
    </row>
    <row r="59" spans="1:41" ht="14.1" customHeight="1">
      <c r="A59" s="74" t="s">
        <v>28</v>
      </c>
      <c r="B59" s="30"/>
      <c r="C59" s="30"/>
      <c r="D59" s="30"/>
      <c r="E59" s="30"/>
      <c r="F59" s="30">
        <f t="shared" ref="F59:F79" si="19">SUM(D24:F24)/3</f>
        <v>100.35801513176919</v>
      </c>
      <c r="G59" s="30">
        <f t="shared" ref="G59:G79" si="20">SUM(E24:G24)/3</f>
        <v>100.44900737751982</v>
      </c>
      <c r="H59" s="30">
        <f t="shared" ref="H59:W74" si="21">SUM(F24:H24)/3</f>
        <v>99.845763845130975</v>
      </c>
      <c r="I59" s="30">
        <f t="shared" si="21"/>
        <v>101.48369852209943</v>
      </c>
      <c r="J59" s="30">
        <f t="shared" si="21"/>
        <v>103.43011492019446</v>
      </c>
      <c r="K59" s="30">
        <f t="shared" si="21"/>
        <v>104.27925563908273</v>
      </c>
      <c r="L59" s="30">
        <f t="shared" si="21"/>
        <v>102.86379257995343</v>
      </c>
      <c r="M59" s="30">
        <f t="shared" si="21"/>
        <v>101.96847237341221</v>
      </c>
      <c r="N59" s="87">
        <f t="shared" si="21"/>
        <v>101.71759955576424</v>
      </c>
      <c r="O59" s="201">
        <f t="shared" si="21"/>
        <v>100.73842839294169</v>
      </c>
      <c r="P59" s="191">
        <f t="shared" si="21"/>
        <v>99.328760269939607</v>
      </c>
      <c r="Q59" s="211">
        <f t="shared" si="21"/>
        <v>98.724153287844729</v>
      </c>
      <c r="R59" s="211">
        <f t="shared" si="21"/>
        <v>99.997349492174251</v>
      </c>
      <c r="S59" s="211">
        <f t="shared" si="21"/>
        <v>101.27403271859514</v>
      </c>
      <c r="T59" s="211">
        <f t="shared" si="21"/>
        <v>101.78873642607088</v>
      </c>
      <c r="U59" s="211">
        <f t="shared" si="21"/>
        <v>101.36631648945922</v>
      </c>
      <c r="V59" s="211">
        <f t="shared" si="21"/>
        <v>101.03424272011002</v>
      </c>
      <c r="W59" s="211">
        <f t="shared" si="21"/>
        <v>99.58827975883132</v>
      </c>
      <c r="X59" s="211">
        <f t="shared" ref="X59:Y73" si="22">SUM(V24:X24)/3</f>
        <v>99.331794331172759</v>
      </c>
      <c r="Y59" s="211">
        <f t="shared" si="22"/>
        <v>100.06780237081911</v>
      </c>
      <c r="Z59" s="167" t="s">
        <v>188</v>
      </c>
    </row>
    <row r="60" spans="1:41" ht="14.1" customHeight="1">
      <c r="A60" s="75" t="s">
        <v>29</v>
      </c>
      <c r="B60" s="28"/>
      <c r="C60" s="28"/>
      <c r="D60" s="28"/>
      <c r="E60" s="28"/>
      <c r="F60" s="28">
        <f t="shared" si="19"/>
        <v>105.24333333333334</v>
      </c>
      <c r="G60" s="28">
        <f t="shared" si="20"/>
        <v>104.27666666666666</v>
      </c>
      <c r="H60" s="28">
        <f t="shared" si="21"/>
        <v>102.11000000000001</v>
      </c>
      <c r="I60" s="28">
        <f t="shared" si="21"/>
        <v>102.12666666666667</v>
      </c>
      <c r="J60" s="28">
        <f t="shared" si="21"/>
        <v>103.27666666666666</v>
      </c>
      <c r="K60" s="28">
        <f t="shared" si="21"/>
        <v>104.28666666666668</v>
      </c>
      <c r="L60" s="28">
        <f t="shared" si="21"/>
        <v>105.77666666666666</v>
      </c>
      <c r="M60" s="28">
        <f t="shared" si="21"/>
        <v>106.06666666666666</v>
      </c>
      <c r="N60" s="31">
        <f t="shared" si="21"/>
        <v>106.29018409649825</v>
      </c>
      <c r="O60" s="200">
        <f t="shared" si="21"/>
        <v>103.84144172871261</v>
      </c>
      <c r="P60" s="192">
        <f t="shared" si="21"/>
        <v>102.2242525750101</v>
      </c>
      <c r="Q60" s="212">
        <f t="shared" si="21"/>
        <v>102.32434117728123</v>
      </c>
      <c r="R60" s="212">
        <f t="shared" si="21"/>
        <v>105.07772009993512</v>
      </c>
      <c r="S60" s="212">
        <f t="shared" si="21"/>
        <v>104.7993384070915</v>
      </c>
      <c r="T60" s="212">
        <f t="shared" si="21"/>
        <v>103.39345697402621</v>
      </c>
      <c r="U60" s="212">
        <f t="shared" si="21"/>
        <v>100.51660926260575</v>
      </c>
      <c r="V60" s="212">
        <f t="shared" si="21"/>
        <v>99.417199320285121</v>
      </c>
      <c r="W60" s="212">
        <f t="shared" si="21"/>
        <v>99.527400052380912</v>
      </c>
      <c r="X60" s="212">
        <f t="shared" si="22"/>
        <v>100.06903820992035</v>
      </c>
      <c r="Y60" s="212">
        <f t="shared" si="22"/>
        <v>101.12601680126947</v>
      </c>
      <c r="Z60" s="168" t="s">
        <v>168</v>
      </c>
    </row>
    <row r="61" spans="1:41" ht="14.1" customHeight="1">
      <c r="A61" s="74" t="s">
        <v>54</v>
      </c>
      <c r="B61" s="30"/>
      <c r="C61" s="30"/>
      <c r="D61" s="30"/>
      <c r="E61" s="30"/>
      <c r="F61" s="30">
        <f t="shared" si="19"/>
        <v>108.81</v>
      </c>
      <c r="G61" s="30">
        <f t="shared" si="20"/>
        <v>108.50999999999999</v>
      </c>
      <c r="H61" s="30">
        <f t="shared" si="21"/>
        <v>105.49666666666667</v>
      </c>
      <c r="I61" s="30">
        <f t="shared" si="21"/>
        <v>104.21</v>
      </c>
      <c r="J61" s="30">
        <f t="shared" si="21"/>
        <v>105.32</v>
      </c>
      <c r="K61" s="30">
        <f t="shared" si="21"/>
        <v>108.49666666666667</v>
      </c>
      <c r="L61" s="30">
        <f t="shared" si="21"/>
        <v>107.50666666666666</v>
      </c>
      <c r="M61" s="30">
        <f t="shared" si="21"/>
        <v>105.01333333333332</v>
      </c>
      <c r="N61" s="87">
        <f t="shared" si="21"/>
        <v>101.75999999999999</v>
      </c>
      <c r="O61" s="201">
        <f t="shared" si="21"/>
        <v>103.85068477506856</v>
      </c>
      <c r="P61" s="191">
        <f t="shared" si="21"/>
        <v>120.50745848545262</v>
      </c>
      <c r="Q61" s="211">
        <f t="shared" si="21"/>
        <v>119.30878670628589</v>
      </c>
      <c r="R61" s="211">
        <f t="shared" si="21"/>
        <v>116.4714558324013</v>
      </c>
      <c r="S61" s="211">
        <f t="shared" si="21"/>
        <v>101.05071463275733</v>
      </c>
      <c r="T61" s="211">
        <f t="shared" si="21"/>
        <v>102.94153639911535</v>
      </c>
      <c r="U61" s="211">
        <f t="shared" si="21"/>
        <v>102.98570962936714</v>
      </c>
      <c r="V61" s="211">
        <f t="shared" si="21"/>
        <v>101.98037999291851</v>
      </c>
      <c r="W61" s="211">
        <f t="shared" si="21"/>
        <v>99.743268758485172</v>
      </c>
      <c r="X61" s="211">
        <f t="shared" si="22"/>
        <v>99.455261125358447</v>
      </c>
      <c r="Y61" s="211">
        <f t="shared" si="22"/>
        <v>99.048048783436116</v>
      </c>
      <c r="Z61" s="167" t="s">
        <v>169</v>
      </c>
    </row>
    <row r="62" spans="1:41" ht="14.1" customHeight="1">
      <c r="A62" s="75" t="s">
        <v>30</v>
      </c>
      <c r="B62" s="28"/>
      <c r="C62" s="28"/>
      <c r="D62" s="28"/>
      <c r="E62" s="28"/>
      <c r="F62" s="28">
        <f t="shared" si="19"/>
        <v>104.58367042381207</v>
      </c>
      <c r="G62" s="28">
        <f t="shared" si="20"/>
        <v>104.64355063812572</v>
      </c>
      <c r="H62" s="28">
        <f t="shared" si="21"/>
        <v>103.90219824044739</v>
      </c>
      <c r="I62" s="28">
        <f t="shared" si="21"/>
        <v>105.22966045152965</v>
      </c>
      <c r="J62" s="28">
        <f t="shared" si="21"/>
        <v>107.79042455862275</v>
      </c>
      <c r="K62" s="28">
        <f t="shared" si="21"/>
        <v>109.03239925281751</v>
      </c>
      <c r="L62" s="28">
        <f t="shared" si="21"/>
        <v>106.52140684490875</v>
      </c>
      <c r="M62" s="28">
        <f t="shared" si="21"/>
        <v>102.14746263727834</v>
      </c>
      <c r="N62" s="31">
        <f t="shared" si="21"/>
        <v>99.113108112840621</v>
      </c>
      <c r="O62" s="200">
        <f t="shared" si="21"/>
        <v>99.074985215173868</v>
      </c>
      <c r="P62" s="192">
        <f t="shared" si="21"/>
        <v>100.41768173220606</v>
      </c>
      <c r="Q62" s="212">
        <f t="shared" si="21"/>
        <v>102.09753031515019</v>
      </c>
      <c r="R62" s="212">
        <f t="shared" si="21"/>
        <v>103.93558605101072</v>
      </c>
      <c r="S62" s="212">
        <f t="shared" si="21"/>
        <v>106.29858565689756</v>
      </c>
      <c r="T62" s="212">
        <f t="shared" si="21"/>
        <v>109.25047834371826</v>
      </c>
      <c r="U62" s="212">
        <f t="shared" si="21"/>
        <v>111.63817001740777</v>
      </c>
      <c r="V62" s="212">
        <f t="shared" si="21"/>
        <v>112.38507434206367</v>
      </c>
      <c r="W62" s="212">
        <f t="shared" si="21"/>
        <v>110.18056997344978</v>
      </c>
      <c r="X62" s="212">
        <f t="shared" si="22"/>
        <v>110.95508445154262</v>
      </c>
      <c r="Y62" s="212">
        <f t="shared" si="22"/>
        <v>109.41597537896762</v>
      </c>
      <c r="Z62" s="168" t="s">
        <v>170</v>
      </c>
    </row>
    <row r="63" spans="1:41" ht="14.1" customHeight="1">
      <c r="A63" s="74" t="s">
        <v>31</v>
      </c>
      <c r="B63" s="30"/>
      <c r="C63" s="30"/>
      <c r="D63" s="30"/>
      <c r="E63" s="30"/>
      <c r="F63" s="30">
        <f t="shared" si="19"/>
        <v>98.727751281382254</v>
      </c>
      <c r="G63" s="30">
        <f t="shared" si="20"/>
        <v>97.569229555054164</v>
      </c>
      <c r="H63" s="30">
        <f t="shared" si="21"/>
        <v>97.34984089711277</v>
      </c>
      <c r="I63" s="30">
        <f t="shared" si="21"/>
        <v>98.086901002988711</v>
      </c>
      <c r="J63" s="30">
        <f t="shared" si="21"/>
        <v>98.456492213555521</v>
      </c>
      <c r="K63" s="30">
        <f t="shared" si="21"/>
        <v>98.502770349222388</v>
      </c>
      <c r="L63" s="30">
        <f t="shared" si="21"/>
        <v>99.439024159864474</v>
      </c>
      <c r="M63" s="30">
        <f t="shared" si="21"/>
        <v>100.18770638107888</v>
      </c>
      <c r="N63" s="87">
        <f t="shared" si="21"/>
        <v>102.04459891093335</v>
      </c>
      <c r="O63" s="201">
        <f t="shared" si="21"/>
        <v>103.94133063365807</v>
      </c>
      <c r="P63" s="191">
        <f t="shared" si="21"/>
        <v>103.96802648991661</v>
      </c>
      <c r="Q63" s="211">
        <f t="shared" si="21"/>
        <v>104.95241057850497</v>
      </c>
      <c r="R63" s="211">
        <f t="shared" si="21"/>
        <v>107.46906431412157</v>
      </c>
      <c r="S63" s="211">
        <f t="shared" si="21"/>
        <v>108.5879553758911</v>
      </c>
      <c r="T63" s="211">
        <f t="shared" si="21"/>
        <v>106.89462508024367</v>
      </c>
      <c r="U63" s="211">
        <f t="shared" si="21"/>
        <v>104.01687781458327</v>
      </c>
      <c r="V63" s="211">
        <f t="shared" si="21"/>
        <v>104.13724048969299</v>
      </c>
      <c r="W63" s="211">
        <f t="shared" si="21"/>
        <v>103.67094332771727</v>
      </c>
      <c r="X63" s="211">
        <f t="shared" si="22"/>
        <v>103.02103408834269</v>
      </c>
      <c r="Y63" s="211">
        <f t="shared" si="22"/>
        <v>100.00092622903189</v>
      </c>
      <c r="Z63" s="167" t="s">
        <v>171</v>
      </c>
    </row>
    <row r="64" spans="1:41" ht="14.1" customHeight="1">
      <c r="A64" s="75" t="s">
        <v>48</v>
      </c>
      <c r="B64" s="28"/>
      <c r="C64" s="28"/>
      <c r="D64" s="28"/>
      <c r="E64" s="28"/>
      <c r="F64" s="28">
        <f t="shared" si="19"/>
        <v>99.413333333333341</v>
      </c>
      <c r="G64" s="28">
        <f t="shared" si="20"/>
        <v>99.84333333333332</v>
      </c>
      <c r="H64" s="28">
        <f t="shared" si="21"/>
        <v>98.461348864505112</v>
      </c>
      <c r="I64" s="28">
        <f t="shared" si="21"/>
        <v>98.524682197838459</v>
      </c>
      <c r="J64" s="28">
        <f t="shared" si="21"/>
        <v>99.212034871980322</v>
      </c>
      <c r="K64" s="28">
        <f t="shared" si="21"/>
        <v>102.06068600747518</v>
      </c>
      <c r="L64" s="28">
        <f t="shared" si="21"/>
        <v>102.74401934080852</v>
      </c>
      <c r="M64" s="28">
        <f t="shared" si="21"/>
        <v>102.22671242867479</v>
      </c>
      <c r="N64" s="31">
        <f t="shared" si="21"/>
        <v>99.549088345024686</v>
      </c>
      <c r="O64" s="200">
        <f t="shared" si="21"/>
        <v>97.095755011691338</v>
      </c>
      <c r="P64" s="192">
        <f t="shared" si="21"/>
        <v>98.889042583016547</v>
      </c>
      <c r="Q64" s="212">
        <f t="shared" si="21"/>
        <v>100.72333333333334</v>
      </c>
      <c r="R64" s="212">
        <f t="shared" si="21"/>
        <v>102.49666666666667</v>
      </c>
      <c r="S64" s="212">
        <f t="shared" si="21"/>
        <v>99.113333333333344</v>
      </c>
      <c r="T64" s="212">
        <f t="shared" si="21"/>
        <v>96.502070427434987</v>
      </c>
      <c r="U64" s="212">
        <f t="shared" si="21"/>
        <v>95.301188431420428</v>
      </c>
      <c r="V64" s="212">
        <f t="shared" si="21"/>
        <v>96.402559602305459</v>
      </c>
      <c r="W64" s="212">
        <f t="shared" si="21"/>
        <v>100.14515120674558</v>
      </c>
      <c r="X64" s="212">
        <f t="shared" si="22"/>
        <v>101.97732010270875</v>
      </c>
      <c r="Y64" s="212">
        <f t="shared" si="22"/>
        <v>104.23317992530004</v>
      </c>
      <c r="Z64" s="168" t="s">
        <v>172</v>
      </c>
    </row>
    <row r="65" spans="1:35" ht="14.1" customHeight="1">
      <c r="A65" s="74" t="s">
        <v>49</v>
      </c>
      <c r="B65" s="30"/>
      <c r="C65" s="30"/>
      <c r="D65" s="30"/>
      <c r="E65" s="30"/>
      <c r="F65" s="30">
        <f t="shared" si="19"/>
        <v>106.52629675757623</v>
      </c>
      <c r="G65" s="30">
        <f t="shared" si="20"/>
        <v>106.38523073744811</v>
      </c>
      <c r="H65" s="30">
        <f t="shared" si="21"/>
        <v>104.51356879141086</v>
      </c>
      <c r="I65" s="30">
        <f t="shared" si="21"/>
        <v>103.90281780532082</v>
      </c>
      <c r="J65" s="30">
        <f t="shared" si="21"/>
        <v>103.83803949055614</v>
      </c>
      <c r="K65" s="30">
        <f t="shared" si="21"/>
        <v>104.39672645391734</v>
      </c>
      <c r="L65" s="30">
        <f t="shared" si="21"/>
        <v>105.75308720357707</v>
      </c>
      <c r="M65" s="30">
        <f t="shared" si="21"/>
        <v>107.33785646896716</v>
      </c>
      <c r="N65" s="87">
        <f t="shared" si="21"/>
        <v>110.73620587317471</v>
      </c>
      <c r="O65" s="201">
        <f t="shared" si="21"/>
        <v>110.52190867167106</v>
      </c>
      <c r="P65" s="191">
        <f t="shared" si="21"/>
        <v>110.2788655351585</v>
      </c>
      <c r="Q65" s="211">
        <f t="shared" si="21"/>
        <v>107.3251494165179</v>
      </c>
      <c r="R65" s="211">
        <f t="shared" si="21"/>
        <v>104.71270957039904</v>
      </c>
      <c r="S65" s="211">
        <f t="shared" si="21"/>
        <v>101.83211012580529</v>
      </c>
      <c r="T65" s="211">
        <f t="shared" si="21"/>
        <v>100.62887736647774</v>
      </c>
      <c r="U65" s="211">
        <f t="shared" si="21"/>
        <v>99.838535644137949</v>
      </c>
      <c r="V65" s="211">
        <f t="shared" si="21"/>
        <v>100.18854169476339</v>
      </c>
      <c r="W65" s="211">
        <f t="shared" si="21"/>
        <v>100.21704037727955</v>
      </c>
      <c r="X65" s="211">
        <f t="shared" si="22"/>
        <v>100.54582445850106</v>
      </c>
      <c r="Y65" s="211">
        <f t="shared" si="22"/>
        <v>100.5417045424382</v>
      </c>
      <c r="Z65" s="167" t="s">
        <v>173</v>
      </c>
    </row>
    <row r="66" spans="1:35" ht="14.1" customHeight="1">
      <c r="A66" s="75" t="s">
        <v>32</v>
      </c>
      <c r="B66" s="28"/>
      <c r="C66" s="28"/>
      <c r="D66" s="28"/>
      <c r="E66" s="28"/>
      <c r="F66" s="28">
        <f t="shared" si="19"/>
        <v>101.20887410646452</v>
      </c>
      <c r="G66" s="28">
        <f t="shared" si="20"/>
        <v>100.80579001174476</v>
      </c>
      <c r="H66" s="28">
        <f t="shared" si="21"/>
        <v>99.748840992138909</v>
      </c>
      <c r="I66" s="28">
        <f t="shared" si="21"/>
        <v>98.996941555543287</v>
      </c>
      <c r="J66" s="28">
        <f t="shared" si="21"/>
        <v>99.082530566358102</v>
      </c>
      <c r="K66" s="28">
        <f t="shared" si="21"/>
        <v>99.815006754580736</v>
      </c>
      <c r="L66" s="28">
        <f t="shared" si="21"/>
        <v>102.98473505264967</v>
      </c>
      <c r="M66" s="28">
        <f t="shared" si="21"/>
        <v>103.18415875735074</v>
      </c>
      <c r="N66" s="31">
        <f t="shared" si="21"/>
        <v>104.34913361301041</v>
      </c>
      <c r="O66" s="200">
        <f t="shared" si="21"/>
        <v>100.62002997325719</v>
      </c>
      <c r="P66" s="192">
        <f t="shared" si="21"/>
        <v>104.57366728903601</v>
      </c>
      <c r="Q66" s="212">
        <f t="shared" si="21"/>
        <v>104.57996140257374</v>
      </c>
      <c r="R66" s="212">
        <f t="shared" si="21"/>
        <v>105.42474150381224</v>
      </c>
      <c r="S66" s="212">
        <f t="shared" si="21"/>
        <v>103.9784571622058</v>
      </c>
      <c r="T66" s="212">
        <f t="shared" si="21"/>
        <v>108.21946027029747</v>
      </c>
      <c r="U66" s="212">
        <f t="shared" si="21"/>
        <v>112.03570103434248</v>
      </c>
      <c r="V66" s="212">
        <f t="shared" si="21"/>
        <v>113.83548730632072</v>
      </c>
      <c r="W66" s="212">
        <f t="shared" si="21"/>
        <v>111.5006806707115</v>
      </c>
      <c r="X66" s="212">
        <f t="shared" si="22"/>
        <v>112.11950740510673</v>
      </c>
      <c r="Y66" s="212">
        <f t="shared" si="22"/>
        <v>111.11160125906237</v>
      </c>
      <c r="Z66" s="168" t="s">
        <v>174</v>
      </c>
    </row>
    <row r="67" spans="1:35" ht="14.1" customHeight="1">
      <c r="A67" s="74" t="s">
        <v>33</v>
      </c>
      <c r="B67" s="30"/>
      <c r="C67" s="30"/>
      <c r="D67" s="30"/>
      <c r="E67" s="30"/>
      <c r="F67" s="30">
        <f t="shared" si="19"/>
        <v>107.49999673804994</v>
      </c>
      <c r="G67" s="30">
        <f t="shared" si="20"/>
        <v>103.94528995112863</v>
      </c>
      <c r="H67" s="30">
        <f t="shared" si="21"/>
        <v>100.04571118702411</v>
      </c>
      <c r="I67" s="30">
        <f t="shared" si="21"/>
        <v>103.84335919271642</v>
      </c>
      <c r="J67" s="30">
        <f t="shared" si="21"/>
        <v>106.21385129842604</v>
      </c>
      <c r="K67" s="30">
        <f t="shared" si="21"/>
        <v>111.20456788436029</v>
      </c>
      <c r="L67" s="30">
        <f t="shared" si="21"/>
        <v>114.22122553282038</v>
      </c>
      <c r="M67" s="30">
        <f t="shared" si="21"/>
        <v>113.56323070481044</v>
      </c>
      <c r="N67" s="87">
        <f t="shared" si="21"/>
        <v>109.92806194191907</v>
      </c>
      <c r="O67" s="201">
        <f t="shared" si="21"/>
        <v>104.65159711415339</v>
      </c>
      <c r="P67" s="191">
        <f t="shared" si="21"/>
        <v>100.84901511754414</v>
      </c>
      <c r="Q67" s="211">
        <f t="shared" si="21"/>
        <v>99.747257978000334</v>
      </c>
      <c r="R67" s="211">
        <f t="shared" si="21"/>
        <v>100.65666383150683</v>
      </c>
      <c r="S67" s="211">
        <f t="shared" si="21"/>
        <v>102.67609126777295</v>
      </c>
      <c r="T67" s="211">
        <f t="shared" si="21"/>
        <v>103.24780480737786</v>
      </c>
      <c r="U67" s="211">
        <f t="shared" si="21"/>
        <v>104.67811154118478</v>
      </c>
      <c r="V67" s="211">
        <f t="shared" si="21"/>
        <v>104.73959979636196</v>
      </c>
      <c r="W67" s="211">
        <f t="shared" si="21"/>
        <v>102.44289734351851</v>
      </c>
      <c r="X67" s="211">
        <f t="shared" si="22"/>
        <v>100.09603527844286</v>
      </c>
      <c r="Y67" s="211">
        <f t="shared" si="22"/>
        <v>102.93252156132722</v>
      </c>
      <c r="Z67" s="167" t="s">
        <v>175</v>
      </c>
    </row>
    <row r="68" spans="1:35" ht="14.1" customHeight="1">
      <c r="A68" s="75" t="s">
        <v>50</v>
      </c>
      <c r="B68" s="28"/>
      <c r="C68" s="28"/>
      <c r="D68" s="28"/>
      <c r="E68" s="28"/>
      <c r="F68" s="28">
        <f t="shared" si="19"/>
        <v>97.726928381646701</v>
      </c>
      <c r="G68" s="28">
        <f t="shared" si="20"/>
        <v>101.42929608294075</v>
      </c>
      <c r="H68" s="28">
        <f t="shared" si="21"/>
        <v>103.17333333333333</v>
      </c>
      <c r="I68" s="28">
        <f t="shared" si="21"/>
        <v>103.95</v>
      </c>
      <c r="J68" s="28">
        <f t="shared" si="21"/>
        <v>104.07000000000001</v>
      </c>
      <c r="K68" s="28">
        <f t="shared" si="21"/>
        <v>104.62269342656357</v>
      </c>
      <c r="L68" s="28">
        <f t="shared" si="21"/>
        <v>102.90394910341381</v>
      </c>
      <c r="M68" s="28">
        <f t="shared" si="21"/>
        <v>100.98705823173096</v>
      </c>
      <c r="N68" s="31">
        <f t="shared" si="21"/>
        <v>100.93539481471525</v>
      </c>
      <c r="O68" s="200">
        <f t="shared" si="21"/>
        <v>101.61877230527709</v>
      </c>
      <c r="P68" s="192">
        <f t="shared" si="21"/>
        <v>102.07543858945662</v>
      </c>
      <c r="Q68" s="212">
        <f t="shared" si="21"/>
        <v>101.05919800250979</v>
      </c>
      <c r="R68" s="212">
        <f t="shared" si="21"/>
        <v>100.68514099732982</v>
      </c>
      <c r="S68" s="212">
        <f t="shared" si="21"/>
        <v>99.947940219018577</v>
      </c>
      <c r="T68" s="212">
        <f t="shared" si="21"/>
        <v>99.797173037578602</v>
      </c>
      <c r="U68" s="212">
        <f t="shared" si="21"/>
        <v>99.76984395388331</v>
      </c>
      <c r="V68" s="212">
        <f t="shared" si="21"/>
        <v>99.907106138285982</v>
      </c>
      <c r="W68" s="212">
        <f t="shared" si="21"/>
        <v>100.91634089969948</v>
      </c>
      <c r="X68" s="212">
        <f t="shared" si="22"/>
        <v>99.779892770747935</v>
      </c>
      <c r="Y68" s="212">
        <f t="shared" si="22"/>
        <v>101.70185604856083</v>
      </c>
      <c r="Z68" s="168" t="s">
        <v>176</v>
      </c>
    </row>
    <row r="69" spans="1:35" ht="14.1" customHeight="1">
      <c r="A69" s="74" t="s">
        <v>57</v>
      </c>
      <c r="B69" s="30"/>
      <c r="C69" s="30"/>
      <c r="D69" s="30"/>
      <c r="E69" s="30"/>
      <c r="F69" s="30">
        <f t="shared" si="19"/>
        <v>91.980515513456041</v>
      </c>
      <c r="G69" s="30">
        <f t="shared" si="20"/>
        <v>93.156624625716731</v>
      </c>
      <c r="H69" s="30">
        <f t="shared" si="21"/>
        <v>95.914038143782932</v>
      </c>
      <c r="I69" s="30">
        <f t="shared" si="21"/>
        <v>95.952696654044871</v>
      </c>
      <c r="J69" s="30">
        <f t="shared" si="21"/>
        <v>97.825423149546609</v>
      </c>
      <c r="K69" s="30">
        <f t="shared" si="21"/>
        <v>103.11808480527645</v>
      </c>
      <c r="L69" s="30">
        <f t="shared" si="21"/>
        <v>103.32711388671358</v>
      </c>
      <c r="M69" s="30">
        <f t="shared" si="21"/>
        <v>102.2272667678531</v>
      </c>
      <c r="N69" s="87">
        <f t="shared" si="21"/>
        <v>98.807498184400814</v>
      </c>
      <c r="O69" s="201">
        <f t="shared" si="21"/>
        <v>100.37775512703946</v>
      </c>
      <c r="P69" s="191">
        <f t="shared" si="21"/>
        <v>102.19655638519309</v>
      </c>
      <c r="Q69" s="211">
        <f t="shared" si="21"/>
        <v>97.425935928955894</v>
      </c>
      <c r="R69" s="211">
        <f t="shared" si="21"/>
        <v>95.429832122354753</v>
      </c>
      <c r="S69" s="211">
        <f t="shared" si="21"/>
        <v>93.371461159729506</v>
      </c>
      <c r="T69" s="211">
        <f t="shared" si="21"/>
        <v>99.338257594410081</v>
      </c>
      <c r="U69" s="211">
        <f t="shared" si="21"/>
        <v>99.852931125975161</v>
      </c>
      <c r="V69" s="211">
        <f t="shared" si="21"/>
        <v>100.79912377202645</v>
      </c>
      <c r="W69" s="211">
        <f t="shared" si="21"/>
        <v>97.030335564546661</v>
      </c>
      <c r="X69" s="211">
        <f t="shared" si="22"/>
        <v>95.621599514259302</v>
      </c>
      <c r="Y69" s="211">
        <f t="shared" si="22"/>
        <v>94.869815681841999</v>
      </c>
      <c r="Z69" s="167" t="s">
        <v>177</v>
      </c>
    </row>
    <row r="70" spans="1:35" ht="14.1" customHeight="1">
      <c r="A70" s="75" t="s">
        <v>34</v>
      </c>
      <c r="B70" s="28"/>
      <c r="C70" s="28"/>
      <c r="D70" s="28"/>
      <c r="E70" s="28"/>
      <c r="F70" s="28">
        <f t="shared" si="19"/>
        <v>94.919624182437587</v>
      </c>
      <c r="G70" s="28">
        <f t="shared" si="20"/>
        <v>94.001420005158366</v>
      </c>
      <c r="H70" s="28">
        <f t="shared" si="21"/>
        <v>95.353363819803008</v>
      </c>
      <c r="I70" s="28">
        <f t="shared" si="21"/>
        <v>98.431716439628985</v>
      </c>
      <c r="J70" s="28">
        <f t="shared" si="21"/>
        <v>99.778229919507496</v>
      </c>
      <c r="K70" s="28">
        <f t="shared" si="21"/>
        <v>101.00998321069686</v>
      </c>
      <c r="L70" s="28">
        <f t="shared" si="21"/>
        <v>99.745816167426256</v>
      </c>
      <c r="M70" s="28">
        <f t="shared" si="21"/>
        <v>100.47443637701537</v>
      </c>
      <c r="N70" s="31">
        <f t="shared" si="21"/>
        <v>100.31554375648243</v>
      </c>
      <c r="O70" s="200">
        <f t="shared" si="21"/>
        <v>98.233716149673924</v>
      </c>
      <c r="P70" s="192">
        <f t="shared" si="21"/>
        <v>98.390005152043841</v>
      </c>
      <c r="Q70" s="212">
        <f t="shared" si="21"/>
        <v>98.23628003717981</v>
      </c>
      <c r="R70" s="212">
        <f t="shared" si="21"/>
        <v>102.04038746690185</v>
      </c>
      <c r="S70" s="212">
        <f t="shared" si="21"/>
        <v>101.03562755635302</v>
      </c>
      <c r="T70" s="212">
        <f t="shared" si="21"/>
        <v>101.11281681504352</v>
      </c>
      <c r="U70" s="212">
        <f t="shared" si="21"/>
        <v>99.984807946526757</v>
      </c>
      <c r="V70" s="212">
        <f t="shared" si="21"/>
        <v>99.487353647765019</v>
      </c>
      <c r="W70" s="212">
        <f t="shared" si="21"/>
        <v>99.752006076802104</v>
      </c>
      <c r="X70" s="212">
        <f t="shared" si="22"/>
        <v>100.6150495480238</v>
      </c>
      <c r="Y70" s="212">
        <f t="shared" si="22"/>
        <v>101.1720780678143</v>
      </c>
      <c r="Z70" s="168" t="s">
        <v>178</v>
      </c>
    </row>
    <row r="71" spans="1:35" ht="14.1" customHeight="1">
      <c r="A71" s="74" t="s">
        <v>167</v>
      </c>
      <c r="B71" s="30"/>
      <c r="C71" s="30"/>
      <c r="D71" s="30"/>
      <c r="E71" s="30"/>
      <c r="F71" s="30">
        <f t="shared" si="19"/>
        <v>109.64666666666666</v>
      </c>
      <c r="G71" s="30">
        <f t="shared" si="20"/>
        <v>107.78666666666668</v>
      </c>
      <c r="H71" s="30">
        <f t="shared" si="21"/>
        <v>103.12333333333333</v>
      </c>
      <c r="I71" s="30">
        <f t="shared" si="21"/>
        <v>101.44666666666667</v>
      </c>
      <c r="J71" s="30">
        <f t="shared" si="21"/>
        <v>100.63333333333333</v>
      </c>
      <c r="K71" s="30">
        <f t="shared" si="21"/>
        <v>99.336666666666659</v>
      </c>
      <c r="L71" s="30">
        <f t="shared" si="21"/>
        <v>104.09333333333332</v>
      </c>
      <c r="M71" s="30">
        <f t="shared" si="21"/>
        <v>105.46831708329518</v>
      </c>
      <c r="N71" s="87">
        <f t="shared" si="21"/>
        <v>109.07381416725373</v>
      </c>
      <c r="O71" s="201">
        <f t="shared" si="21"/>
        <v>100.84123151704978</v>
      </c>
      <c r="P71" s="191">
        <f t="shared" si="21"/>
        <v>96.830295835195486</v>
      </c>
      <c r="Q71" s="211">
        <f t="shared" si="21"/>
        <v>94.968717615363289</v>
      </c>
      <c r="R71" s="211">
        <f t="shared" si="21"/>
        <v>97.784723870435286</v>
      </c>
      <c r="S71" s="211">
        <f t="shared" si="21"/>
        <v>101.79078931645735</v>
      </c>
      <c r="T71" s="211">
        <f t="shared" si="21"/>
        <v>101.53027638411726</v>
      </c>
      <c r="U71" s="211">
        <f t="shared" si="21"/>
        <v>101.75331845290911</v>
      </c>
      <c r="V71" s="211">
        <f t="shared" si="21"/>
        <v>102.437137407072</v>
      </c>
      <c r="W71" s="211">
        <f t="shared" si="21"/>
        <v>103.02903769152402</v>
      </c>
      <c r="X71" s="211">
        <f t="shared" si="22"/>
        <v>102.99798813003953</v>
      </c>
      <c r="Y71" s="211">
        <f t="shared" si="22"/>
        <v>102.24958723172843</v>
      </c>
      <c r="Z71" s="167" t="s">
        <v>179</v>
      </c>
    </row>
    <row r="72" spans="1:35" ht="14.1" customHeight="1">
      <c r="A72" s="75" t="s">
        <v>35</v>
      </c>
      <c r="B72" s="28"/>
      <c r="C72" s="28"/>
      <c r="D72" s="28"/>
      <c r="E72" s="28"/>
      <c r="F72" s="28">
        <f t="shared" si="19"/>
        <v>104.05318037515873</v>
      </c>
      <c r="G72" s="28">
        <f t="shared" si="20"/>
        <v>107.95577800766837</v>
      </c>
      <c r="H72" s="28">
        <f t="shared" si="21"/>
        <v>108.56995288485625</v>
      </c>
      <c r="I72" s="28">
        <f t="shared" si="21"/>
        <v>111.24392460102247</v>
      </c>
      <c r="J72" s="28">
        <f t="shared" si="21"/>
        <v>114.05759592545364</v>
      </c>
      <c r="K72" s="28">
        <f t="shared" si="21"/>
        <v>113.23859317150514</v>
      </c>
      <c r="L72" s="28">
        <f t="shared" si="21"/>
        <v>113.10839995435988</v>
      </c>
      <c r="M72" s="28">
        <f t="shared" si="21"/>
        <v>109.24603614448279</v>
      </c>
      <c r="N72" s="31">
        <f t="shared" si="21"/>
        <v>106.40074930693476</v>
      </c>
      <c r="O72" s="200">
        <f t="shared" si="21"/>
        <v>102.23784559444653</v>
      </c>
      <c r="P72" s="192">
        <f t="shared" si="21"/>
        <v>102.66684762323831</v>
      </c>
      <c r="Q72" s="212">
        <f t="shared" si="21"/>
        <v>104.62323781987823</v>
      </c>
      <c r="R72" s="212">
        <f t="shared" si="21"/>
        <v>111.34283788313572</v>
      </c>
      <c r="S72" s="212">
        <f t="shared" si="21"/>
        <v>113.65604859659675</v>
      </c>
      <c r="T72" s="212">
        <f t="shared" si="21"/>
        <v>113.80415575554305</v>
      </c>
      <c r="U72" s="212">
        <f t="shared" si="21"/>
        <v>110.37332009494173</v>
      </c>
      <c r="V72" s="212">
        <f t="shared" si="21"/>
        <v>107.66728888949842</v>
      </c>
      <c r="W72" s="212">
        <f t="shared" si="21"/>
        <v>105.14611530280509</v>
      </c>
      <c r="X72" s="212">
        <f t="shared" si="22"/>
        <v>104.76482219790323</v>
      </c>
      <c r="Y72" s="212">
        <f t="shared" si="22"/>
        <v>105.86815159223448</v>
      </c>
      <c r="Z72" s="168" t="s">
        <v>180</v>
      </c>
    </row>
    <row r="73" spans="1:35" ht="14.1" customHeight="1">
      <c r="A73" s="74" t="s">
        <v>36</v>
      </c>
      <c r="B73" s="30"/>
      <c r="C73" s="30"/>
      <c r="D73" s="30"/>
      <c r="E73" s="30"/>
      <c r="F73" s="30">
        <f t="shared" si="19"/>
        <v>102.65522704007564</v>
      </c>
      <c r="G73" s="30">
        <f t="shared" si="20"/>
        <v>101.43001664883597</v>
      </c>
      <c r="H73" s="30">
        <f t="shared" si="21"/>
        <v>97.801083440901678</v>
      </c>
      <c r="I73" s="30">
        <f t="shared" si="21"/>
        <v>99.181402077303275</v>
      </c>
      <c r="J73" s="30">
        <f t="shared" si="21"/>
        <v>100.93345118799226</v>
      </c>
      <c r="K73" s="30">
        <f t="shared" si="21"/>
        <v>100.78086786059107</v>
      </c>
      <c r="L73" s="30">
        <f t="shared" si="21"/>
        <v>101.83606182829993</v>
      </c>
      <c r="M73" s="30">
        <f t="shared" si="21"/>
        <v>101.82410161843065</v>
      </c>
      <c r="N73" s="87">
        <f t="shared" si="21"/>
        <v>105.12963575925944</v>
      </c>
      <c r="O73" s="201">
        <f t="shared" si="21"/>
        <v>108.71053299691432</v>
      </c>
      <c r="P73" s="191">
        <f t="shared" si="21"/>
        <v>113.3417105975761</v>
      </c>
      <c r="Q73" s="211">
        <f t="shared" si="21"/>
        <v>110.26599026387753</v>
      </c>
      <c r="R73" s="211">
        <f t="shared" si="21"/>
        <v>105.53892228257494</v>
      </c>
      <c r="S73" s="211">
        <f t="shared" si="21"/>
        <v>98.872951571548242</v>
      </c>
      <c r="T73" s="211">
        <f t="shared" si="21"/>
        <v>99.308546183625424</v>
      </c>
      <c r="U73" s="211">
        <f t="shared" si="21"/>
        <v>101.82785219905139</v>
      </c>
      <c r="V73" s="211">
        <f t="shared" si="21"/>
        <v>109.29612142850482</v>
      </c>
      <c r="W73" s="211">
        <f t="shared" si="21"/>
        <v>106.86450441316322</v>
      </c>
      <c r="X73" s="211">
        <f t="shared" si="22"/>
        <v>102.59330879565869</v>
      </c>
      <c r="Y73" s="211">
        <f t="shared" si="22"/>
        <v>102.8569554137182</v>
      </c>
      <c r="Z73" s="167" t="s">
        <v>181</v>
      </c>
    </row>
    <row r="74" spans="1:35" ht="14.1" customHeight="1">
      <c r="A74" s="75" t="s">
        <v>37</v>
      </c>
      <c r="B74" s="28"/>
      <c r="C74" s="28"/>
      <c r="D74" s="28"/>
      <c r="E74" s="28"/>
      <c r="F74" s="28">
        <f t="shared" si="19"/>
        <v>100.9932859836785</v>
      </c>
      <c r="G74" s="28">
        <f t="shared" si="20"/>
        <v>100.79672995851223</v>
      </c>
      <c r="H74" s="28">
        <f t="shared" si="21"/>
        <v>101.6138375989716</v>
      </c>
      <c r="I74" s="28">
        <f t="shared" si="21"/>
        <v>102.58313591260004</v>
      </c>
      <c r="J74" s="28">
        <f t="shared" si="21"/>
        <v>103.37755910286982</v>
      </c>
      <c r="K74" s="28">
        <f t="shared" si="21"/>
        <v>104.81162212021964</v>
      </c>
      <c r="L74" s="28">
        <f t="shared" si="21"/>
        <v>104.94480932223985</v>
      </c>
      <c r="M74" s="28">
        <f t="shared" si="21"/>
        <v>103.78517904321541</v>
      </c>
      <c r="N74" s="31">
        <f t="shared" si="21"/>
        <v>102.53905550261261</v>
      </c>
      <c r="O74" s="200">
        <f t="shared" si="21"/>
        <v>102.63447174081722</v>
      </c>
      <c r="P74" s="192">
        <f t="shared" si="21"/>
        <v>103.67197788211861</v>
      </c>
      <c r="Q74" s="212">
        <f t="shared" si="21"/>
        <v>105.66327536285762</v>
      </c>
      <c r="R74" s="212">
        <f t="shared" si="21"/>
        <v>107.86261116127577</v>
      </c>
      <c r="S74" s="212">
        <f t="shared" si="21"/>
        <v>113.16732813781341</v>
      </c>
      <c r="T74" s="212">
        <f t="shared" si="21"/>
        <v>115.38080313378828</v>
      </c>
      <c r="U74" s="212">
        <f t="shared" si="21"/>
        <v>112.01345339632337</v>
      </c>
      <c r="V74" s="212">
        <f t="shared" si="21"/>
        <v>108.29418091739922</v>
      </c>
      <c r="W74" s="212">
        <f t="shared" ref="W74:Y79" si="23">SUM(U39:W39)/3</f>
        <v>106.27474580987517</v>
      </c>
      <c r="X74" s="212">
        <f t="shared" si="23"/>
        <v>109.90516396215594</v>
      </c>
      <c r="Y74" s="212">
        <f t="shared" si="23"/>
        <v>110.41012879326773</v>
      </c>
      <c r="Z74" s="168" t="s">
        <v>182</v>
      </c>
    </row>
    <row r="75" spans="1:35" ht="14.1" customHeight="1">
      <c r="A75" s="74" t="s">
        <v>38</v>
      </c>
      <c r="B75" s="30"/>
      <c r="C75" s="30"/>
      <c r="D75" s="30"/>
      <c r="E75" s="30"/>
      <c r="F75" s="30">
        <f t="shared" si="19"/>
        <v>101.0153554024139</v>
      </c>
      <c r="G75" s="30">
        <f t="shared" si="20"/>
        <v>101.81209795217886</v>
      </c>
      <c r="H75" s="30">
        <f t="shared" ref="H75:V79" si="24">SUM(F40:H40)/3</f>
        <v>104.60845956039122</v>
      </c>
      <c r="I75" s="30">
        <f t="shared" si="24"/>
        <v>108.12446931157199</v>
      </c>
      <c r="J75" s="30">
        <f t="shared" si="24"/>
        <v>112.80385776885653</v>
      </c>
      <c r="K75" s="30">
        <f t="shared" si="24"/>
        <v>110.47417450742478</v>
      </c>
      <c r="L75" s="30">
        <f t="shared" si="24"/>
        <v>107.3214513104209</v>
      </c>
      <c r="M75" s="30">
        <f t="shared" si="24"/>
        <v>101.90804182202901</v>
      </c>
      <c r="N75" s="87">
        <f t="shared" si="24"/>
        <v>101.59199028042322</v>
      </c>
      <c r="O75" s="201">
        <f t="shared" si="24"/>
        <v>101.81221632944778</v>
      </c>
      <c r="P75" s="191">
        <f t="shared" si="24"/>
        <v>102.27817588964949</v>
      </c>
      <c r="Q75" s="211">
        <f t="shared" si="24"/>
        <v>101.95244633428392</v>
      </c>
      <c r="R75" s="211">
        <f t="shared" si="24"/>
        <v>102.13064933867368</v>
      </c>
      <c r="S75" s="211">
        <f t="shared" si="24"/>
        <v>101.97010696627738</v>
      </c>
      <c r="T75" s="211">
        <f t="shared" si="24"/>
        <v>101.99341281422885</v>
      </c>
      <c r="U75" s="211">
        <f t="shared" si="24"/>
        <v>101.03205765263597</v>
      </c>
      <c r="V75" s="211">
        <f t="shared" si="24"/>
        <v>100.54360667681181</v>
      </c>
      <c r="W75" s="211">
        <f t="shared" si="23"/>
        <v>99.763770530574519</v>
      </c>
      <c r="X75" s="211">
        <f t="shared" si="23"/>
        <v>101.2571975533189</v>
      </c>
      <c r="Y75" s="211">
        <f t="shared" si="23"/>
        <v>102.13537917060107</v>
      </c>
      <c r="Z75" s="167" t="s">
        <v>183</v>
      </c>
    </row>
    <row r="76" spans="1:35" ht="14.1" customHeight="1">
      <c r="A76" s="75" t="s">
        <v>66</v>
      </c>
      <c r="B76" s="28"/>
      <c r="C76" s="28"/>
      <c r="D76" s="28"/>
      <c r="E76" s="28"/>
      <c r="F76" s="28">
        <f t="shared" si="19"/>
        <v>103.02437709130584</v>
      </c>
      <c r="G76" s="28">
        <f t="shared" si="20"/>
        <v>104.44999861328087</v>
      </c>
      <c r="H76" s="28">
        <f t="shared" si="24"/>
        <v>104.75835178639933</v>
      </c>
      <c r="I76" s="28">
        <f t="shared" si="24"/>
        <v>105.95176229896818</v>
      </c>
      <c r="J76" s="28">
        <f t="shared" si="24"/>
        <v>106.90058081824593</v>
      </c>
      <c r="K76" s="28">
        <f t="shared" si="24"/>
        <v>109.53158955678691</v>
      </c>
      <c r="L76" s="28">
        <f t="shared" si="24"/>
        <v>110.19233897802</v>
      </c>
      <c r="M76" s="28">
        <f t="shared" si="24"/>
        <v>109.8716694211066</v>
      </c>
      <c r="N76" s="31">
        <f t="shared" si="24"/>
        <v>108.10295827275779</v>
      </c>
      <c r="O76" s="200">
        <f t="shared" si="24"/>
        <v>105.95971446325291</v>
      </c>
      <c r="P76" s="192">
        <f t="shared" si="24"/>
        <v>103.80375155610409</v>
      </c>
      <c r="Q76" s="212">
        <f t="shared" si="24"/>
        <v>103.5339226909354</v>
      </c>
      <c r="R76" s="212">
        <f t="shared" si="24"/>
        <v>104.65519766808704</v>
      </c>
      <c r="S76" s="212">
        <f t="shared" si="24"/>
        <v>105.922838626873</v>
      </c>
      <c r="T76" s="212">
        <f t="shared" si="24"/>
        <v>105.25447710688051</v>
      </c>
      <c r="U76" s="212">
        <f t="shared" si="24"/>
        <v>104.03702187176566</v>
      </c>
      <c r="V76" s="212">
        <f t="shared" si="24"/>
        <v>101.5874945800296</v>
      </c>
      <c r="W76" s="212">
        <f t="shared" si="23"/>
        <v>101.60652371099633</v>
      </c>
      <c r="X76" s="212">
        <f t="shared" si="23"/>
        <v>100.42257490497995</v>
      </c>
      <c r="Y76" s="212">
        <f t="shared" si="23"/>
        <v>102.59914048736094</v>
      </c>
      <c r="Z76" s="168" t="s">
        <v>184</v>
      </c>
    </row>
    <row r="77" spans="1:35" ht="14.1" customHeight="1">
      <c r="A77" s="74" t="s">
        <v>51</v>
      </c>
      <c r="B77" s="30"/>
      <c r="C77" s="30"/>
      <c r="D77" s="30"/>
      <c r="E77" s="30"/>
      <c r="F77" s="30">
        <f t="shared" si="19"/>
        <v>106.58066248128888</v>
      </c>
      <c r="G77" s="30">
        <f t="shared" si="20"/>
        <v>101.64095546577299</v>
      </c>
      <c r="H77" s="30">
        <f t="shared" si="24"/>
        <v>101.53766470693449</v>
      </c>
      <c r="I77" s="30">
        <f t="shared" si="24"/>
        <v>101.60694122063653</v>
      </c>
      <c r="J77" s="30">
        <f t="shared" si="24"/>
        <v>103.10061431439094</v>
      </c>
      <c r="K77" s="30">
        <f t="shared" si="24"/>
        <v>104.56067464387506</v>
      </c>
      <c r="L77" s="30">
        <f t="shared" si="24"/>
        <v>106.27161489383627</v>
      </c>
      <c r="M77" s="30">
        <f t="shared" si="24"/>
        <v>107.64592744341464</v>
      </c>
      <c r="N77" s="87">
        <f t="shared" si="24"/>
        <v>108.14635133727036</v>
      </c>
      <c r="O77" s="201">
        <f t="shared" si="24"/>
        <v>108.32314457423205</v>
      </c>
      <c r="P77" s="191">
        <f t="shared" si="24"/>
        <v>105.82699764792135</v>
      </c>
      <c r="Q77" s="211">
        <f t="shared" si="24"/>
        <v>103.83844635172193</v>
      </c>
      <c r="R77" s="211">
        <f t="shared" si="24"/>
        <v>102.27010430363514</v>
      </c>
      <c r="S77" s="211">
        <f t="shared" si="24"/>
        <v>100.91563021770651</v>
      </c>
      <c r="T77" s="211">
        <f t="shared" si="24"/>
        <v>99.504432284507899</v>
      </c>
      <c r="U77" s="211"/>
      <c r="V77" s="211"/>
      <c r="W77" s="211">
        <f t="shared" si="23"/>
        <v>0</v>
      </c>
      <c r="X77" s="211">
        <f t="shared" si="23"/>
        <v>0</v>
      </c>
      <c r="Y77" s="211">
        <f t="shared" si="23"/>
        <v>0</v>
      </c>
      <c r="Z77" s="167" t="s">
        <v>185</v>
      </c>
    </row>
    <row r="78" spans="1:35" ht="14.1" customHeight="1">
      <c r="A78" s="75" t="s">
        <v>52</v>
      </c>
      <c r="B78" s="28"/>
      <c r="C78" s="28"/>
      <c r="D78" s="28"/>
      <c r="E78" s="28"/>
      <c r="F78" s="28">
        <f t="shared" si="19"/>
        <v>101.77941304631673</v>
      </c>
      <c r="G78" s="28">
        <f t="shared" si="20"/>
        <v>101.79876489983866</v>
      </c>
      <c r="H78" s="28">
        <f t="shared" si="24"/>
        <v>103.1782875776463</v>
      </c>
      <c r="I78" s="28">
        <f t="shared" si="24"/>
        <v>102.7087706404</v>
      </c>
      <c r="J78" s="28">
        <f t="shared" si="24"/>
        <v>102.71524732844603</v>
      </c>
      <c r="K78" s="28">
        <f t="shared" si="24"/>
        <v>102.92831841731447</v>
      </c>
      <c r="L78" s="28">
        <f t="shared" si="24"/>
        <v>102.45309402671371</v>
      </c>
      <c r="M78" s="28">
        <f t="shared" si="24"/>
        <v>102.16032592389099</v>
      </c>
      <c r="N78" s="31">
        <f t="shared" si="24"/>
        <v>101.23726585444986</v>
      </c>
      <c r="O78" s="200">
        <f t="shared" si="24"/>
        <v>100.44114662689906</v>
      </c>
      <c r="P78" s="192">
        <f t="shared" si="24"/>
        <v>100.43910400549159</v>
      </c>
      <c r="Q78" s="212">
        <f t="shared" si="24"/>
        <v>101.38224081093573</v>
      </c>
      <c r="R78" s="212">
        <f t="shared" si="24"/>
        <v>101.85454077923653</v>
      </c>
      <c r="S78" s="212">
        <f t="shared" si="24"/>
        <v>99.168326629807993</v>
      </c>
      <c r="T78" s="212">
        <f t="shared" si="24"/>
        <v>99.463957329347252</v>
      </c>
      <c r="U78" s="212">
        <f t="shared" si="24"/>
        <v>99.943759054443134</v>
      </c>
      <c r="V78" s="212">
        <f t="shared" si="24"/>
        <v>102.83098438359485</v>
      </c>
      <c r="W78" s="212">
        <f t="shared" si="23"/>
        <v>101.24977340248672</v>
      </c>
      <c r="X78" s="212">
        <f t="shared" si="23"/>
        <v>101.99331645132361</v>
      </c>
      <c r="Y78" s="212">
        <f t="shared" si="23"/>
        <v>102.5722191868967</v>
      </c>
      <c r="Z78" s="168" t="s">
        <v>186</v>
      </c>
    </row>
    <row r="79" spans="1:35" ht="14.1" customHeight="1">
      <c r="A79" s="74" t="s">
        <v>39</v>
      </c>
      <c r="B79" s="30"/>
      <c r="C79" s="30"/>
      <c r="D79" s="30"/>
      <c r="E79" s="30"/>
      <c r="F79" s="30">
        <f t="shared" si="19"/>
        <v>116.35557726844854</v>
      </c>
      <c r="G79" s="30">
        <f t="shared" si="20"/>
        <v>109.55181988847214</v>
      </c>
      <c r="H79" s="30">
        <f t="shared" si="24"/>
        <v>105.29342260526865</v>
      </c>
      <c r="I79" s="30">
        <f t="shared" si="24"/>
        <v>103.85986562974243</v>
      </c>
      <c r="J79" s="30">
        <f t="shared" si="24"/>
        <v>104.91823688091965</v>
      </c>
      <c r="K79" s="30">
        <f t="shared" si="24"/>
        <v>104.36625514244618</v>
      </c>
      <c r="L79" s="30">
        <f t="shared" si="24"/>
        <v>104.60072332642528</v>
      </c>
      <c r="M79" s="30">
        <f t="shared" si="24"/>
        <v>102.01449477905864</v>
      </c>
      <c r="N79" s="87">
        <f t="shared" si="24"/>
        <v>102.29280635768431</v>
      </c>
      <c r="O79" s="201">
        <f t="shared" si="24"/>
        <v>100.39106265488704</v>
      </c>
      <c r="P79" s="191">
        <f t="shared" si="24"/>
        <v>100.85694378521903</v>
      </c>
      <c r="Q79" s="211">
        <f t="shared" si="24"/>
        <v>100.73653800839593</v>
      </c>
      <c r="R79" s="211">
        <f t="shared" si="24"/>
        <v>101.14301495451967</v>
      </c>
      <c r="S79" s="211">
        <f t="shared" si="24"/>
        <v>101.73151985517934</v>
      </c>
      <c r="T79" s="211">
        <f t="shared" si="24"/>
        <v>103.35596749831005</v>
      </c>
      <c r="U79" s="211">
        <f t="shared" si="24"/>
        <v>104.36323384353022</v>
      </c>
      <c r="V79" s="211">
        <f t="shared" si="24"/>
        <v>103.56013456646961</v>
      </c>
      <c r="W79" s="211">
        <f t="shared" si="23"/>
        <v>102.15683491993506</v>
      </c>
      <c r="X79" s="211">
        <f t="shared" si="23"/>
        <v>101.4259522419536</v>
      </c>
      <c r="Y79" s="211">
        <f t="shared" si="23"/>
        <v>102.16467929089076</v>
      </c>
      <c r="Z79" s="167" t="s">
        <v>187</v>
      </c>
    </row>
    <row r="80" spans="1:35" s="69" customFormat="1" ht="14.1" customHeight="1">
      <c r="A80" s="77" t="s">
        <v>24</v>
      </c>
      <c r="B80" s="78"/>
      <c r="C80" s="78"/>
      <c r="D80" s="78"/>
      <c r="E80" s="78"/>
      <c r="F80" s="78">
        <f>MIN(F59:F79)</f>
        <v>91.980515513456041</v>
      </c>
      <c r="G80" s="78">
        <f t="shared" ref="G80:S80" si="25">MIN(G59:G79)</f>
        <v>93.156624625716731</v>
      </c>
      <c r="H80" s="78">
        <f t="shared" si="25"/>
        <v>95.353363819803008</v>
      </c>
      <c r="I80" s="78">
        <f t="shared" si="25"/>
        <v>95.952696654044871</v>
      </c>
      <c r="J80" s="79">
        <f t="shared" si="25"/>
        <v>97.825423149546609</v>
      </c>
      <c r="K80" s="78">
        <f t="shared" si="25"/>
        <v>98.502770349222388</v>
      </c>
      <c r="L80" s="78">
        <f t="shared" si="25"/>
        <v>99.439024159864474</v>
      </c>
      <c r="M80" s="78">
        <f t="shared" si="25"/>
        <v>100.18770638107888</v>
      </c>
      <c r="N80" s="79">
        <f t="shared" si="25"/>
        <v>98.807498184400814</v>
      </c>
      <c r="O80" s="79">
        <f t="shared" si="25"/>
        <v>97.095755011691338</v>
      </c>
      <c r="P80" s="197">
        <f t="shared" si="25"/>
        <v>96.830295835195486</v>
      </c>
      <c r="Q80" s="163">
        <f t="shared" si="25"/>
        <v>94.968717615363289</v>
      </c>
      <c r="R80" s="197">
        <f t="shared" si="25"/>
        <v>95.429832122354753</v>
      </c>
      <c r="S80" s="163">
        <f t="shared" si="25"/>
        <v>93.371461159729506</v>
      </c>
      <c r="T80" s="197">
        <f t="shared" ref="T80:Y80" si="26">MIN(T59:T79)</f>
        <v>96.502070427434987</v>
      </c>
      <c r="U80" s="197">
        <f t="shared" si="26"/>
        <v>95.301188431420428</v>
      </c>
      <c r="V80" s="197">
        <f t="shared" si="26"/>
        <v>96.402559602305459</v>
      </c>
      <c r="W80" s="197">
        <f t="shared" si="26"/>
        <v>0</v>
      </c>
      <c r="X80" s="197">
        <f t="shared" si="26"/>
        <v>0</v>
      </c>
      <c r="Y80" s="197">
        <f t="shared" si="26"/>
        <v>0</v>
      </c>
      <c r="Z80" s="172" t="s">
        <v>24</v>
      </c>
      <c r="AB80" s="85"/>
      <c r="AC80" s="85"/>
      <c r="AD80" s="85"/>
      <c r="AE80" s="85"/>
      <c r="AF80" s="85"/>
      <c r="AG80" s="85"/>
      <c r="AH80" s="85"/>
      <c r="AI80" s="85"/>
    </row>
    <row r="81" spans="1:41" s="128" customFormat="1" ht="14.1" customHeight="1">
      <c r="A81" s="125" t="s">
        <v>25</v>
      </c>
      <c r="B81" s="126"/>
      <c r="C81" s="126"/>
      <c r="D81" s="126"/>
      <c r="E81" s="126"/>
      <c r="F81" s="126">
        <f>MAX(F59:F79)</f>
        <v>116.35557726844854</v>
      </c>
      <c r="G81" s="126">
        <f t="shared" ref="G81:R81" si="27">MAX(G59:G79)</f>
        <v>109.55181988847214</v>
      </c>
      <c r="H81" s="126">
        <f t="shared" si="27"/>
        <v>108.56995288485625</v>
      </c>
      <c r="I81" s="126">
        <f t="shared" si="27"/>
        <v>111.24392460102247</v>
      </c>
      <c r="J81" s="127">
        <f t="shared" si="27"/>
        <v>114.05759592545364</v>
      </c>
      <c r="K81" s="126">
        <f t="shared" si="27"/>
        <v>113.23859317150514</v>
      </c>
      <c r="L81" s="126">
        <f t="shared" si="27"/>
        <v>114.22122553282038</v>
      </c>
      <c r="M81" s="126">
        <f t="shared" si="27"/>
        <v>113.56323070481044</v>
      </c>
      <c r="N81" s="127">
        <f t="shared" si="27"/>
        <v>110.73620587317471</v>
      </c>
      <c r="O81" s="127">
        <f t="shared" si="27"/>
        <v>110.52190867167106</v>
      </c>
      <c r="P81" s="198">
        <f t="shared" si="27"/>
        <v>120.50745848545262</v>
      </c>
      <c r="Q81" s="164">
        <f t="shared" si="27"/>
        <v>119.30878670628589</v>
      </c>
      <c r="R81" s="198">
        <f t="shared" si="27"/>
        <v>116.4714558324013</v>
      </c>
      <c r="S81" s="164">
        <f t="shared" ref="S81:X81" si="28">MAX(S59:S79)</f>
        <v>113.65604859659675</v>
      </c>
      <c r="T81" s="198">
        <f t="shared" si="28"/>
        <v>115.38080313378828</v>
      </c>
      <c r="U81" s="198">
        <f t="shared" si="28"/>
        <v>112.03570103434248</v>
      </c>
      <c r="V81" s="198">
        <f t="shared" si="28"/>
        <v>113.83548730632072</v>
      </c>
      <c r="W81" s="198">
        <f t="shared" si="28"/>
        <v>111.5006806707115</v>
      </c>
      <c r="X81" s="198">
        <f t="shared" si="28"/>
        <v>112.11950740510673</v>
      </c>
      <c r="Y81" s="198">
        <f t="shared" ref="Y81" si="29">MAX(Y59:Y79)</f>
        <v>111.11160125906237</v>
      </c>
      <c r="Z81" s="173" t="s">
        <v>25</v>
      </c>
      <c r="AB81" s="132"/>
      <c r="AC81" s="132"/>
      <c r="AD81" s="132"/>
      <c r="AE81" s="132"/>
      <c r="AF81" s="132"/>
      <c r="AG81" s="132"/>
      <c r="AH81" s="132"/>
      <c r="AI81" s="132"/>
    </row>
    <row r="82" spans="1:41" s="70" customFormat="1" ht="14.1" customHeight="1">
      <c r="A82" s="125" t="s">
        <v>163</v>
      </c>
      <c r="B82" s="126"/>
      <c r="C82" s="126"/>
      <c r="D82" s="126"/>
      <c r="E82" s="126"/>
      <c r="F82" s="126">
        <f t="shared" ref="F82:Q82" si="30">MEDIAN(F59:F79)</f>
        <v>102.65522704007564</v>
      </c>
      <c r="G82" s="126">
        <f t="shared" si="30"/>
        <v>101.79876489983866</v>
      </c>
      <c r="H82" s="126">
        <f t="shared" si="30"/>
        <v>102.11000000000001</v>
      </c>
      <c r="I82" s="126">
        <f t="shared" si="30"/>
        <v>102.58313591260004</v>
      </c>
      <c r="J82" s="127">
        <f t="shared" si="30"/>
        <v>103.37755910286982</v>
      </c>
      <c r="K82" s="126">
        <f t="shared" si="30"/>
        <v>104.36625514244618</v>
      </c>
      <c r="L82" s="126">
        <f t="shared" si="30"/>
        <v>104.60072332642528</v>
      </c>
      <c r="M82" s="126">
        <f t="shared" si="30"/>
        <v>102.2272667678531</v>
      </c>
      <c r="N82" s="127">
        <f t="shared" si="30"/>
        <v>102.29280635768431</v>
      </c>
      <c r="O82" s="127">
        <f t="shared" si="30"/>
        <v>101.81221632944778</v>
      </c>
      <c r="P82" s="198">
        <f t="shared" si="30"/>
        <v>102.2242525750101</v>
      </c>
      <c r="Q82" s="164">
        <f t="shared" si="30"/>
        <v>102.09753031515019</v>
      </c>
      <c r="R82" s="198">
        <f t="shared" ref="R82:W82" si="31">MEDIAN(R59:R79)</f>
        <v>102.49666666666667</v>
      </c>
      <c r="S82" s="164">
        <f t="shared" si="31"/>
        <v>101.79078931645735</v>
      </c>
      <c r="T82" s="198">
        <f t="shared" si="31"/>
        <v>101.99341281422885</v>
      </c>
      <c r="U82" s="198">
        <f t="shared" si="31"/>
        <v>101.79058532598026</v>
      </c>
      <c r="V82" s="198">
        <f t="shared" si="31"/>
        <v>102.20875869999526</v>
      </c>
      <c r="W82" s="198">
        <f t="shared" si="31"/>
        <v>101.24977340248672</v>
      </c>
      <c r="X82" s="198">
        <f t="shared" ref="X82:Y82" si="32">MEDIAN(X59:X79)</f>
        <v>101.2571975533189</v>
      </c>
      <c r="Y82" s="198">
        <f t="shared" si="32"/>
        <v>102.16467929089076</v>
      </c>
      <c r="Z82" s="173" t="s">
        <v>163</v>
      </c>
      <c r="AB82" s="230"/>
      <c r="AC82" s="230"/>
      <c r="AD82" s="230"/>
      <c r="AE82" s="230"/>
      <c r="AF82" s="230"/>
      <c r="AG82" s="230"/>
      <c r="AH82" s="230"/>
      <c r="AI82" s="230"/>
    </row>
    <row r="83" spans="1:41" s="70" customFormat="1" ht="14.1" customHeight="1">
      <c r="A83" s="125" t="s">
        <v>164</v>
      </c>
      <c r="B83" s="126"/>
      <c r="C83" s="126"/>
      <c r="D83" s="126"/>
      <c r="E83" s="126"/>
      <c r="F83" s="126">
        <f t="shared" ref="F83:Q83" si="33">AVERAGE(F59:F79)</f>
        <v>103.00486116850546</v>
      </c>
      <c r="G83" s="126">
        <f t="shared" si="33"/>
        <v>102.48753652790782</v>
      </c>
      <c r="H83" s="126">
        <f t="shared" si="33"/>
        <v>101.73328896552658</v>
      </c>
      <c r="I83" s="126">
        <f t="shared" si="33"/>
        <v>102.44981327844232</v>
      </c>
      <c r="J83" s="127">
        <f t="shared" si="33"/>
        <v>103.70163258647248</v>
      </c>
      <c r="K83" s="126">
        <f t="shared" si="33"/>
        <v>104.80258424781698</v>
      </c>
      <c r="L83" s="126">
        <f t="shared" si="33"/>
        <v>105.17187286567228</v>
      </c>
      <c r="M83" s="126">
        <f t="shared" si="33"/>
        <v>104.25278354319504</v>
      </c>
      <c r="N83" s="127">
        <f t="shared" si="33"/>
        <v>103.8124306687338</v>
      </c>
      <c r="O83" s="127">
        <f t="shared" si="33"/>
        <v>102.66275102839357</v>
      </c>
      <c r="P83" s="198">
        <f t="shared" si="33"/>
        <v>103.49593214411847</v>
      </c>
      <c r="Q83" s="164">
        <f t="shared" si="33"/>
        <v>103.02234063916131</v>
      </c>
      <c r="R83" s="198">
        <f t="shared" ref="R83:W83" si="34">AVERAGE(R59:R79)</f>
        <v>103.76094858048513</v>
      </c>
      <c r="S83" s="164">
        <f t="shared" si="34"/>
        <v>102.91243750160527</v>
      </c>
      <c r="T83" s="198">
        <f t="shared" si="34"/>
        <v>103.46244390629252</v>
      </c>
      <c r="U83" s="198">
        <f t="shared" si="34"/>
        <v>103.36644097282473</v>
      </c>
      <c r="V83" s="198">
        <f t="shared" si="34"/>
        <v>103.52654288361398</v>
      </c>
      <c r="W83" s="198">
        <f t="shared" si="34"/>
        <v>97.657439037691802</v>
      </c>
      <c r="X83" s="198">
        <f t="shared" ref="X83:Y83" si="35">AVERAGE(X59:X79)</f>
        <v>97.56894121530766</v>
      </c>
      <c r="Y83" s="198">
        <f t="shared" si="35"/>
        <v>97.956084181741303</v>
      </c>
      <c r="Z83" s="173" t="s">
        <v>164</v>
      </c>
      <c r="AB83" s="230"/>
      <c r="AC83" s="230"/>
      <c r="AD83" s="230"/>
      <c r="AE83" s="230"/>
      <c r="AF83" s="230"/>
      <c r="AG83" s="230"/>
      <c r="AH83" s="230"/>
      <c r="AI83" s="230"/>
    </row>
    <row r="84" spans="1:41" ht="14.1" customHeight="1">
      <c r="A84" s="34"/>
      <c r="B84" s="31"/>
      <c r="C84" s="31"/>
      <c r="D84" s="31"/>
      <c r="E84" s="31"/>
      <c r="F84" s="31"/>
      <c r="G84" s="31"/>
      <c r="Z84" s="174" t="s">
        <v>0</v>
      </c>
    </row>
    <row r="85" spans="1:41" ht="14.1" customHeight="1">
      <c r="A85" s="1" t="str">
        <f>+$A$1</f>
        <v>K1/I1</v>
      </c>
      <c r="B85" s="2" t="str">
        <f>+$B$1</f>
        <v>Comparatif des finances cantonales et communales</v>
      </c>
      <c r="C85" s="3"/>
      <c r="D85" s="3"/>
      <c r="E85" s="3"/>
      <c r="I85" s="5" t="str">
        <f>+$I$1</f>
        <v>© IDHEAP</v>
      </c>
      <c r="J85" s="5" t="str">
        <f>+$J$1</f>
        <v>Update :</v>
      </c>
      <c r="K85" s="6">
        <f ca="1">NOW()</f>
        <v>45190.410039351853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B85" s="7"/>
      <c r="AC85" s="7"/>
      <c r="AD85" s="7"/>
      <c r="AE85" s="7"/>
      <c r="AF85" s="7"/>
      <c r="AG85" s="7"/>
      <c r="AH85" s="7"/>
      <c r="AI85" s="7"/>
      <c r="AJ85" s="4"/>
      <c r="AK85" s="4"/>
      <c r="AL85" s="4"/>
      <c r="AM85" s="4"/>
      <c r="AN85" s="4"/>
      <c r="AO85" s="4"/>
    </row>
    <row r="86" spans="1:41" ht="14.1" customHeight="1">
      <c r="A86" s="292" t="str">
        <f>+$A$2</f>
        <v>Deckung des Aufwands</v>
      </c>
      <c r="B86" s="292"/>
      <c r="C86" s="292"/>
      <c r="D86" s="292"/>
      <c r="E86" s="292"/>
      <c r="F86" s="292"/>
      <c r="G86" s="292"/>
      <c r="H86" s="292"/>
      <c r="I86" s="292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41" ht="14.1" customHeight="1" thickBot="1">
      <c r="A87" s="293" t="str">
        <f>+$A$3</f>
        <v>Laufender Ertrag in % des laufendes Aufwandes</v>
      </c>
      <c r="B87" s="293"/>
      <c r="C87" s="293"/>
      <c r="D87" s="293"/>
      <c r="E87" s="293"/>
      <c r="F87" s="293"/>
      <c r="G87" s="243"/>
      <c r="H87" s="243"/>
      <c r="I87" s="9"/>
      <c r="J87" s="9" t="str">
        <f>$J$3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Gewichtung_Pondération!$D$4</f>
        <v>2</v>
      </c>
    </row>
    <row r="88" spans="1:41" ht="14.1" customHeight="1" thickTop="1">
      <c r="A88" s="294" t="str">
        <f>+$A$4</f>
        <v>Couverture des charges</v>
      </c>
      <c r="B88" s="294"/>
      <c r="C88" s="294"/>
      <c r="D88" s="294"/>
      <c r="E88" s="294"/>
      <c r="F88" s="294"/>
      <c r="G88" s="294"/>
      <c r="H88" s="294"/>
      <c r="I88" s="29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</row>
    <row r="89" spans="1:41" ht="14.1" customHeight="1" thickBot="1">
      <c r="A89" s="293" t="str">
        <f>+$A$5</f>
        <v>Revenus courants en % des charges courantes</v>
      </c>
      <c r="B89" s="293"/>
      <c r="C89" s="293"/>
      <c r="D89" s="293"/>
      <c r="E89" s="293"/>
      <c r="F89" s="293"/>
      <c r="G89" s="243"/>
      <c r="H89" s="243"/>
      <c r="I89" s="9"/>
      <c r="J89" s="9" t="str">
        <f>$J$5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Gewichtung_Pondération!$D$4</f>
        <v>2</v>
      </c>
    </row>
    <row r="90" spans="1:41" ht="14.1" customHeight="1" thickTop="1">
      <c r="A90" s="34"/>
      <c r="B90" s="31"/>
      <c r="C90" s="31"/>
      <c r="D90" s="31"/>
      <c r="E90" s="31"/>
      <c r="F90" s="31"/>
      <c r="G90" s="3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41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B91" s="67"/>
      <c r="AC91" s="67"/>
      <c r="AD91" s="67"/>
      <c r="AE91" s="67"/>
      <c r="AF91" s="67"/>
      <c r="AG91" s="67"/>
      <c r="AH91" s="67"/>
      <c r="AI91" s="67"/>
    </row>
    <row r="92" spans="1:41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1" t="s">
        <v>67</v>
      </c>
      <c r="N92" s="22" t="s">
        <v>153</v>
      </c>
      <c r="O92" s="22" t="s">
        <v>155</v>
      </c>
      <c r="P92" s="62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  <c r="AB92" s="67"/>
      <c r="AC92" s="67"/>
      <c r="AD92" s="67"/>
      <c r="AE92" s="67"/>
      <c r="AF92" s="67"/>
      <c r="AG92" s="67"/>
      <c r="AH92" s="67"/>
      <c r="AI92" s="67"/>
    </row>
    <row r="93" spans="1:41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8"/>
      <c r="L93" s="8"/>
      <c r="M93" s="8"/>
      <c r="N93" s="8"/>
      <c r="O93" s="8"/>
      <c r="P93" s="202"/>
      <c r="Q93" s="8"/>
      <c r="R93" s="8"/>
      <c r="S93" s="8"/>
      <c r="T93" s="8"/>
      <c r="U93" s="8"/>
      <c r="V93" s="8"/>
      <c r="W93" s="8"/>
      <c r="X93" s="8"/>
      <c r="Y93" s="8"/>
      <c r="Z93" s="166"/>
    </row>
    <row r="94" spans="1:41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 t="shared" ref="K94:K114" si="36">SUM(D24:K24)/8</f>
        <v>101.57678076431648</v>
      </c>
      <c r="L94" s="30">
        <f t="shared" ref="L94:L114" si="37">SUM(E24:L24)/8</f>
        <v>101.89260660353889</v>
      </c>
      <c r="M94" s="30">
        <f t="shared" ref="M94:Y109" si="38">SUM(D24:M24)/10</f>
        <v>101.65184498865344</v>
      </c>
      <c r="N94" s="87">
        <f t="shared" si="38"/>
        <v>101.87913789086694</v>
      </c>
      <c r="O94" s="201">
        <f t="shared" si="38"/>
        <v>101.60926162184005</v>
      </c>
      <c r="P94" s="191">
        <f t="shared" si="38"/>
        <v>101.34306853010457</v>
      </c>
      <c r="Q94" s="211">
        <f t="shared" si="38"/>
        <v>101.36168166396445</v>
      </c>
      <c r="R94" s="211">
        <f t="shared" si="38"/>
        <v>101.65473731595306</v>
      </c>
      <c r="S94" s="211">
        <f t="shared" si="38"/>
        <v>101.28016878905328</v>
      </c>
      <c r="T94" s="211">
        <f t="shared" si="38"/>
        <v>100.86926811572735</v>
      </c>
      <c r="U94" s="211">
        <f t="shared" si="38"/>
        <v>100.78085557106598</v>
      </c>
      <c r="V94" s="211">
        <f t="shared" si="38"/>
        <v>100.73130383110025</v>
      </c>
      <c r="W94" s="211">
        <f t="shared" si="38"/>
        <v>100.1552103313531</v>
      </c>
      <c r="X94" s="211">
        <f t="shared" si="38"/>
        <v>100.06511400368855</v>
      </c>
      <c r="Y94" s="211">
        <f t="shared" si="38"/>
        <v>100.53011602446348</v>
      </c>
      <c r="Z94" s="167" t="s">
        <v>188</v>
      </c>
    </row>
    <row r="95" spans="1:41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 t="shared" si="36"/>
        <v>104.04625000000001</v>
      </c>
      <c r="L95" s="28">
        <f t="shared" si="37"/>
        <v>104.14625000000001</v>
      </c>
      <c r="M95" s="28">
        <f t="shared" si="38"/>
        <v>104.71300000000001</v>
      </c>
      <c r="N95" s="31">
        <f t="shared" si="38"/>
        <v>104.49705522894949</v>
      </c>
      <c r="O95" s="200">
        <f t="shared" si="38"/>
        <v>103.7784325186138</v>
      </c>
      <c r="P95" s="192">
        <f t="shared" si="38"/>
        <v>103.80727577250305</v>
      </c>
      <c r="Q95" s="212">
        <f t="shared" si="38"/>
        <v>103.91135758213383</v>
      </c>
      <c r="R95" s="212">
        <f t="shared" si="38"/>
        <v>104.66874854859432</v>
      </c>
      <c r="S95" s="212">
        <f t="shared" si="38"/>
        <v>104.60907729463047</v>
      </c>
      <c r="T95" s="212">
        <f t="shared" si="38"/>
        <v>103.94639467434172</v>
      </c>
      <c r="U95" s="212">
        <f t="shared" si="38"/>
        <v>103.53773132737606</v>
      </c>
      <c r="V95" s="212">
        <f t="shared" si="38"/>
        <v>102.70123709071599</v>
      </c>
      <c r="W95" s="212">
        <f t="shared" si="38"/>
        <v>101.98461469005599</v>
      </c>
      <c r="X95" s="212">
        <f t="shared" si="38"/>
        <v>101.67138756140267</v>
      </c>
      <c r="Y95" s="212">
        <f t="shared" si="38"/>
        <v>101.88660961248306</v>
      </c>
      <c r="Z95" s="168" t="s">
        <v>168</v>
      </c>
    </row>
    <row r="96" spans="1:41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si="36"/>
        <v>107.32250000000001</v>
      </c>
      <c r="L96" s="30">
        <f t="shared" si="37"/>
        <v>107.01875</v>
      </c>
      <c r="M96" s="30">
        <f t="shared" si="38"/>
        <v>106.196</v>
      </c>
      <c r="N96" s="87">
        <f t="shared" si="38"/>
        <v>105.843</v>
      </c>
      <c r="O96" s="201">
        <f t="shared" si="38"/>
        <v>105.65320543252058</v>
      </c>
      <c r="P96" s="191">
        <f t="shared" si="38"/>
        <v>109.70523754563578</v>
      </c>
      <c r="Q96" s="211">
        <f t="shared" si="38"/>
        <v>109.08263601188575</v>
      </c>
      <c r="R96" s="211">
        <f t="shared" si="38"/>
        <v>108.94564218224096</v>
      </c>
      <c r="S96" s="211">
        <f t="shared" si="38"/>
        <v>108.757451935463</v>
      </c>
      <c r="T96" s="211">
        <f t="shared" si="38"/>
        <v>108.36909693162036</v>
      </c>
      <c r="U96" s="211">
        <f t="shared" si="38"/>
        <v>107.29235507105111</v>
      </c>
      <c r="V96" s="211">
        <f t="shared" si="38"/>
        <v>107.09956593333854</v>
      </c>
      <c r="W96" s="211">
        <f t="shared" si="38"/>
        <v>106.78807755916591</v>
      </c>
      <c r="X96" s="211">
        <f t="shared" si="38"/>
        <v>106.60093340865862</v>
      </c>
      <c r="Y96" s="211">
        <f t="shared" si="38"/>
        <v>105.6587751358488</v>
      </c>
      <c r="Z96" s="167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36"/>
        <v>106.08601071788738</v>
      </c>
      <c r="L97" s="28">
        <f t="shared" si="37"/>
        <v>105.66324790146358</v>
      </c>
      <c r="M97" s="28">
        <f t="shared" si="38"/>
        <v>104.74425434511234</v>
      </c>
      <c r="N97" s="31">
        <f t="shared" si="38"/>
        <v>104.23291801325782</v>
      </c>
      <c r="O97" s="200">
        <f t="shared" si="38"/>
        <v>103.63448755429688</v>
      </c>
      <c r="P97" s="192">
        <f t="shared" si="38"/>
        <v>103.49445773763053</v>
      </c>
      <c r="Q97" s="212">
        <f t="shared" si="38"/>
        <v>103.46911191636514</v>
      </c>
      <c r="R97" s="212">
        <f t="shared" si="38"/>
        <v>103.64450389746587</v>
      </c>
      <c r="S97" s="212">
        <f t="shared" si="38"/>
        <v>103.81513529924091</v>
      </c>
      <c r="T97" s="212">
        <f t="shared" si="38"/>
        <v>103.90712805189381</v>
      </c>
      <c r="U97" s="212">
        <f t="shared" si="38"/>
        <v>104.42623512684295</v>
      </c>
      <c r="V97" s="212">
        <f t="shared" si="38"/>
        <v>105.57423554838738</v>
      </c>
      <c r="W97" s="212">
        <f t="shared" si="38"/>
        <v>106.31706025274522</v>
      </c>
      <c r="X97" s="212">
        <f t="shared" si="38"/>
        <v>107.97882802845353</v>
      </c>
      <c r="Y97" s="212">
        <f t="shared" si="38"/>
        <v>108.67653259752551</v>
      </c>
      <c r="Z97" s="168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36"/>
        <v>98.634304956495228</v>
      </c>
      <c r="L98" s="30">
        <f t="shared" si="37"/>
        <v>98.346155909451298</v>
      </c>
      <c r="M98" s="30">
        <f t="shared" si="38"/>
        <v>99.063206650616152</v>
      </c>
      <c r="N98" s="87">
        <f t="shared" si="38"/>
        <v>99.321645432766587</v>
      </c>
      <c r="O98" s="201">
        <f t="shared" si="38"/>
        <v>99.906841532072406</v>
      </c>
      <c r="P98" s="191">
        <f t="shared" si="38"/>
        <v>100.63528921317648</v>
      </c>
      <c r="Q98" s="211">
        <f t="shared" si="38"/>
        <v>101.53659973980184</v>
      </c>
      <c r="R98" s="211">
        <f t="shared" si="38"/>
        <v>102.94260855717505</v>
      </c>
      <c r="S98" s="211">
        <f t="shared" si="38"/>
        <v>103.78560552504719</v>
      </c>
      <c r="T98" s="211">
        <f t="shared" si="38"/>
        <v>104.0680395998083</v>
      </c>
      <c r="U98" s="211">
        <f t="shared" si="38"/>
        <v>104.59684079678331</v>
      </c>
      <c r="V98" s="211">
        <f t="shared" si="38"/>
        <v>105.19507042399576</v>
      </c>
      <c r="W98" s="211">
        <f t="shared" si="38"/>
        <v>105.11301068379983</v>
      </c>
      <c r="X98" s="211">
        <f t="shared" si="38"/>
        <v>104.88977135000611</v>
      </c>
      <c r="Y98" s="211">
        <f t="shared" si="38"/>
        <v>104.01294910260791</v>
      </c>
      <c r="Z98" s="167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36"/>
        <v>99.924513076992611</v>
      </c>
      <c r="L99" s="28">
        <f t="shared" si="37"/>
        <v>100.4182630769926</v>
      </c>
      <c r="M99" s="28">
        <f t="shared" si="38"/>
        <v>100.25462419019652</v>
      </c>
      <c r="N99" s="31">
        <f t="shared" si="38"/>
        <v>99.934336965101494</v>
      </c>
      <c r="O99" s="200">
        <f t="shared" si="38"/>
        <v>99.550336965101494</v>
      </c>
      <c r="P99" s="192">
        <f t="shared" si="38"/>
        <v>100.09733696510149</v>
      </c>
      <c r="Q99" s="212">
        <f t="shared" si="38"/>
        <v>100.19833696510149</v>
      </c>
      <c r="R99" s="212">
        <f t="shared" si="38"/>
        <v>100.76093230574995</v>
      </c>
      <c r="S99" s="212">
        <f t="shared" si="38"/>
        <v>100.27393230574997</v>
      </c>
      <c r="T99" s="212">
        <f t="shared" si="38"/>
        <v>99.385347631737915</v>
      </c>
      <c r="U99" s="212">
        <f t="shared" si="38"/>
        <v>98.73308303293355</v>
      </c>
      <c r="V99" s="212">
        <f t="shared" si="38"/>
        <v>98.371494384199053</v>
      </c>
      <c r="W99" s="212">
        <f t="shared" si="38"/>
        <v>98.760879265159147</v>
      </c>
      <c r="X99" s="212">
        <f t="shared" si="38"/>
        <v>99.461552560238758</v>
      </c>
      <c r="Y99" s="212">
        <f t="shared" si="38"/>
        <v>100.51272185828165</v>
      </c>
      <c r="Z99" s="168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36"/>
        <v>105.09368697791498</v>
      </c>
      <c r="L100" s="30">
        <f t="shared" si="37"/>
        <v>105.41464997389645</v>
      </c>
      <c r="M100" s="30">
        <f t="shared" si="38"/>
        <v>105.79127855991651</v>
      </c>
      <c r="N100" s="87">
        <f t="shared" si="38"/>
        <v>106.77287079345933</v>
      </c>
      <c r="O100" s="201">
        <f t="shared" si="38"/>
        <v>106.60937212271001</v>
      </c>
      <c r="P100" s="191">
        <f t="shared" si="38"/>
        <v>106.91704919319118</v>
      </c>
      <c r="Q100" s="211">
        <f t="shared" si="38"/>
        <v>107.05484639718027</v>
      </c>
      <c r="R100" s="211">
        <f t="shared" si="38"/>
        <v>106.66911435640648</v>
      </c>
      <c r="S100" s="211">
        <f t="shared" si="38"/>
        <v>106.29583688933653</v>
      </c>
      <c r="T100" s="211">
        <f t="shared" si="38"/>
        <v>106.09209775995676</v>
      </c>
      <c r="U100" s="211">
        <f t="shared" si="38"/>
        <v>105.30165711347266</v>
      </c>
      <c r="V100" s="211">
        <f t="shared" si="38"/>
        <v>104.62647323669242</v>
      </c>
      <c r="W100" s="211">
        <f t="shared" si="38"/>
        <v>103.95585293245047</v>
      </c>
      <c r="X100" s="211">
        <f t="shared" si="38"/>
        <v>102.24454268907056</v>
      </c>
      <c r="Y100" s="211">
        <f t="shared" si="38"/>
        <v>101.63241199792257</v>
      </c>
      <c r="Z100" s="167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36"/>
        <v>99.85389295114264</v>
      </c>
      <c r="L101" s="28">
        <f t="shared" si="37"/>
        <v>101.17692954337839</v>
      </c>
      <c r="M101" s="28">
        <f t="shared" si="38"/>
        <v>100.9373653803306</v>
      </c>
      <c r="N101" s="31">
        <f t="shared" si="38"/>
        <v>101.17223286512271</v>
      </c>
      <c r="O101" s="200">
        <f t="shared" si="38"/>
        <v>101.12921416947617</v>
      </c>
      <c r="P101" s="192">
        <f t="shared" si="38"/>
        <v>101.94680333510205</v>
      </c>
      <c r="Q101" s="212">
        <f t="shared" si="38"/>
        <v>102.30448428237142</v>
      </c>
      <c r="R101" s="212">
        <f t="shared" si="38"/>
        <v>102.83198432297817</v>
      </c>
      <c r="S101" s="212">
        <f t="shared" si="38"/>
        <v>103.44125801710081</v>
      </c>
      <c r="T101" s="212">
        <f t="shared" si="38"/>
        <v>105.04556319355322</v>
      </c>
      <c r="U101" s="212">
        <f t="shared" si="38"/>
        <v>106.4981926069067</v>
      </c>
      <c r="V101" s="212">
        <f t="shared" si="38"/>
        <v>106.69648369320214</v>
      </c>
      <c r="W101" s="212">
        <f t="shared" si="38"/>
        <v>107.54051976756145</v>
      </c>
      <c r="X101" s="212">
        <f t="shared" si="38"/>
        <v>108.82930474453558</v>
      </c>
      <c r="Y101" s="212">
        <f t="shared" si="38"/>
        <v>109.84395507894369</v>
      </c>
      <c r="Z101" s="168" t="s">
        <v>174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36"/>
        <v>107.49544494445335</v>
      </c>
      <c r="L102" s="30">
        <f t="shared" si="37"/>
        <v>107.84499428037542</v>
      </c>
      <c r="M102" s="30">
        <f t="shared" si="38"/>
        <v>108.5100906010852</v>
      </c>
      <c r="N102" s="87">
        <f t="shared" si="38"/>
        <v>107.58139552336272</v>
      </c>
      <c r="O102" s="201">
        <f t="shared" si="38"/>
        <v>106.44358133917467</v>
      </c>
      <c r="P102" s="191">
        <f t="shared" si="38"/>
        <v>106.51479611493346</v>
      </c>
      <c r="Q102" s="211">
        <f t="shared" si="38"/>
        <v>106.32198593142422</v>
      </c>
      <c r="R102" s="211">
        <f t="shared" si="38"/>
        <v>106.62686713251949</v>
      </c>
      <c r="S102" s="211">
        <f t="shared" si="38"/>
        <v>106.16461573745042</v>
      </c>
      <c r="T102" s="211">
        <f t="shared" si="38"/>
        <v>105.43217198410977</v>
      </c>
      <c r="U102" s="211">
        <f t="shared" si="38"/>
        <v>104.66893022956683</v>
      </c>
      <c r="V102" s="211">
        <f t="shared" si="38"/>
        <v>103.3201280165129</v>
      </c>
      <c r="W102" s="211">
        <f t="shared" si="38"/>
        <v>102.0960719757222</v>
      </c>
      <c r="X102" s="211">
        <f t="shared" si="38"/>
        <v>101.71932223052399</v>
      </c>
      <c r="Y102" s="211">
        <f t="shared" si="38"/>
        <v>102.80440535066502</v>
      </c>
      <c r="Z102" s="167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36"/>
        <v>101.77985817807885</v>
      </c>
      <c r="L103" s="28">
        <f t="shared" si="37"/>
        <v>102.35746694488296</v>
      </c>
      <c r="M103" s="28">
        <f t="shared" si="38"/>
        <v>101.4341959840133</v>
      </c>
      <c r="N103" s="31">
        <f t="shared" si="38"/>
        <v>102.21621529726588</v>
      </c>
      <c r="O103" s="200">
        <f t="shared" si="38"/>
        <v>102.77481642260727</v>
      </c>
      <c r="P103" s="192">
        <f t="shared" si="38"/>
        <v>102.73874904635629</v>
      </c>
      <c r="Q103" s="212">
        <f t="shared" si="38"/>
        <v>102.10518587313659</v>
      </c>
      <c r="R103" s="212">
        <f t="shared" si="38"/>
        <v>102.02835872180621</v>
      </c>
      <c r="S103" s="212">
        <f t="shared" si="38"/>
        <v>101.53813111206185</v>
      </c>
      <c r="T103" s="212">
        <f t="shared" si="38"/>
        <v>100.82333778441017</v>
      </c>
      <c r="U103" s="212">
        <f t="shared" si="38"/>
        <v>100.57250388000215</v>
      </c>
      <c r="V103" s="212">
        <f t="shared" si="38"/>
        <v>100.63907822252351</v>
      </c>
      <c r="W103" s="212">
        <f t="shared" si="38"/>
        <v>100.80212258480071</v>
      </c>
      <c r="X103" s="212">
        <f t="shared" si="38"/>
        <v>100.22585326681195</v>
      </c>
      <c r="Y103" s="212">
        <f t="shared" si="38"/>
        <v>100.66400334550863</v>
      </c>
      <c r="Z103" s="168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36"/>
        <v>96.872221776929607</v>
      </c>
      <c r="L104" s="30">
        <f t="shared" si="37"/>
        <v>97.898803699628417</v>
      </c>
      <c r="M104" s="30">
        <f t="shared" si="38"/>
        <v>97.021849219496559</v>
      </c>
      <c r="N104" s="87">
        <f t="shared" si="38"/>
        <v>98.080972020302312</v>
      </c>
      <c r="O104" s="201">
        <f t="shared" si="38"/>
        <v>99.703283817550329</v>
      </c>
      <c r="P104" s="191">
        <f t="shared" si="38"/>
        <v>100.08666148101766</v>
      </c>
      <c r="Q104" s="211">
        <f t="shared" si="38"/>
        <v>99.36176541127405</v>
      </c>
      <c r="R104" s="211">
        <f t="shared" si="38"/>
        <v>99.558022011121892</v>
      </c>
      <c r="S104" s="211">
        <f t="shared" si="38"/>
        <v>99.31229083272305</v>
      </c>
      <c r="T104" s="211">
        <f t="shared" si="38"/>
        <v>99.815615744733094</v>
      </c>
      <c r="U104" s="211">
        <f t="shared" si="38"/>
        <v>98.57847590733148</v>
      </c>
      <c r="V104" s="211">
        <f t="shared" si="38"/>
        <v>98.553893798316892</v>
      </c>
      <c r="W104" s="211">
        <f t="shared" si="38"/>
        <v>98.256536383741178</v>
      </c>
      <c r="X104" s="211">
        <f t="shared" si="38"/>
        <v>97.622706306289018</v>
      </c>
      <c r="Y104" s="211">
        <f t="shared" si="38"/>
        <v>96.901511964757646</v>
      </c>
      <c r="Z104" s="167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36"/>
        <v>97.795262905524027</v>
      </c>
      <c r="L105" s="28">
        <f t="shared" si="37"/>
        <v>97.411667584308859</v>
      </c>
      <c r="M105" s="28">
        <f t="shared" si="38"/>
        <v>98.276038859905128</v>
      </c>
      <c r="N105" s="31">
        <f t="shared" si="38"/>
        <v>98.331060481963192</v>
      </c>
      <c r="O105" s="200">
        <f t="shared" si="38"/>
        <v>98.072055666480765</v>
      </c>
      <c r="P105" s="192">
        <f t="shared" si="38"/>
        <v>99.317153150786993</v>
      </c>
      <c r="Q105" s="212">
        <f t="shared" si="38"/>
        <v>99.601518491569607</v>
      </c>
      <c r="R105" s="212">
        <f t="shared" si="38"/>
        <v>100.07816276061041</v>
      </c>
      <c r="S105" s="212">
        <f t="shared" si="38"/>
        <v>100.09832648580422</v>
      </c>
      <c r="T105" s="212">
        <f t="shared" si="38"/>
        <v>100.00189456023043</v>
      </c>
      <c r="U105" s="212">
        <f t="shared" si="38"/>
        <v>99.770610181359388</v>
      </c>
      <c r="V105" s="212">
        <f t="shared" si="38"/>
        <v>100.02078772990585</v>
      </c>
      <c r="W105" s="212">
        <f t="shared" si="38"/>
        <v>99.785165470166447</v>
      </c>
      <c r="X105" s="212">
        <f t="shared" si="38"/>
        <v>99.860461918821812</v>
      </c>
      <c r="Y105" s="212">
        <f t="shared" si="38"/>
        <v>100.90229630534796</v>
      </c>
      <c r="Z105" s="168" t="s">
        <v>178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36"/>
        <v>103.52875</v>
      </c>
      <c r="L106" s="30">
        <f t="shared" si="37"/>
        <v>104.80750000000002</v>
      </c>
      <c r="M106" s="30">
        <f t="shared" si="38"/>
        <v>104.87649512498857</v>
      </c>
      <c r="N106" s="87">
        <f t="shared" si="38"/>
        <v>104.83514425017613</v>
      </c>
      <c r="O106" s="201">
        <f t="shared" si="38"/>
        <v>102.72336945511492</v>
      </c>
      <c r="P106" s="191">
        <f t="shared" si="38"/>
        <v>101.0315838755472</v>
      </c>
      <c r="Q106" s="211">
        <f t="shared" si="38"/>
        <v>100.98975953478512</v>
      </c>
      <c r="R106" s="211">
        <f t="shared" si="38"/>
        <v>101.12178661624552</v>
      </c>
      <c r="S106" s="211">
        <f t="shared" si="38"/>
        <v>101.1348206704844</v>
      </c>
      <c r="T106" s="211">
        <f t="shared" si="38"/>
        <v>101.25884245002028</v>
      </c>
      <c r="U106" s="211">
        <f t="shared" si="38"/>
        <v>101.84678215211824</v>
      </c>
      <c r="V106" s="211">
        <f t="shared" si="38"/>
        <v>100.637961892606</v>
      </c>
      <c r="W106" s="211">
        <f t="shared" si="38"/>
        <v>100.52705863248896</v>
      </c>
      <c r="X106" s="211">
        <f t="shared" si="38"/>
        <v>100.02403434095399</v>
      </c>
      <c r="Y106" s="211">
        <f t="shared" si="38"/>
        <v>101.0604686070096</v>
      </c>
      <c r="Z106" s="167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36"/>
        <v>109.17057449608247</v>
      </c>
      <c r="L107" s="28">
        <f t="shared" si="37"/>
        <v>111.16433732661383</v>
      </c>
      <c r="M107" s="28">
        <f t="shared" si="38"/>
        <v>108.9680046411527</v>
      </c>
      <c r="N107" s="31">
        <f t="shared" si="38"/>
        <v>109.66650277107514</v>
      </c>
      <c r="O107" s="200">
        <f t="shared" si="38"/>
        <v>108.39910937753871</v>
      </c>
      <c r="P107" s="192">
        <f t="shared" si="38"/>
        <v>108.55210481557656</v>
      </c>
      <c r="Q107" s="212">
        <f t="shared" si="38"/>
        <v>108.6667407147381</v>
      </c>
      <c r="R107" s="212">
        <f t="shared" si="38"/>
        <v>109.23097487702255</v>
      </c>
      <c r="S107" s="212">
        <f t="shared" si="38"/>
        <v>109.27574201424886</v>
      </c>
      <c r="T107" s="212">
        <f t="shared" si="38"/>
        <v>108.59070866376494</v>
      </c>
      <c r="U107" s="212">
        <f t="shared" si="38"/>
        <v>108.37139295405355</v>
      </c>
      <c r="V107" s="212">
        <f t="shared" si="38"/>
        <v>107.64340869479039</v>
      </c>
      <c r="W107" s="212">
        <f t="shared" si="38"/>
        <v>107.36073241126162</v>
      </c>
      <c r="X107" s="212">
        <f t="shared" si="38"/>
        <v>107.88061482134408</v>
      </c>
      <c r="Y107" s="212">
        <f t="shared" si="38"/>
        <v>108.7325004941268</v>
      </c>
      <c r="Z107" s="168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36"/>
        <v>100.79838507299127</v>
      </c>
      <c r="L108" s="30">
        <f t="shared" si="37"/>
        <v>101.18591121726675</v>
      </c>
      <c r="M108" s="30">
        <f t="shared" si="38"/>
        <v>101.40934914646792</v>
      </c>
      <c r="N108" s="87">
        <f t="shared" si="38"/>
        <v>102.0245204762806</v>
      </c>
      <c r="O108" s="201">
        <f t="shared" si="38"/>
        <v>102.65084451483276</v>
      </c>
      <c r="P108" s="191">
        <f t="shared" si="38"/>
        <v>104.61529421371804</v>
      </c>
      <c r="Q108" s="211">
        <f t="shared" si="38"/>
        <v>104.67531256079307</v>
      </c>
      <c r="R108" s="211">
        <f t="shared" si="38"/>
        <v>104.97219616733473</v>
      </c>
      <c r="S108" s="211">
        <f t="shared" si="38"/>
        <v>104.52275906199154</v>
      </c>
      <c r="T108" s="211">
        <f t="shared" si="38"/>
        <v>104.18784105948301</v>
      </c>
      <c r="U108" s="211">
        <f t="shared" si="38"/>
        <v>105.28629146887283</v>
      </c>
      <c r="V108" s="211">
        <f t="shared" si="38"/>
        <v>106.76077694205303</v>
      </c>
      <c r="W108" s="211">
        <f t="shared" si="38"/>
        <v>105.6999618979028</v>
      </c>
      <c r="X108" s="211">
        <f t="shared" si="38"/>
        <v>104.5253933797926</v>
      </c>
      <c r="Y108" s="211">
        <f t="shared" si="38"/>
        <v>105.00470366709416</v>
      </c>
      <c r="Z108" s="167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36"/>
        <v>102.78457299115173</v>
      </c>
      <c r="L109" s="28">
        <f t="shared" si="37"/>
        <v>102.86525504872083</v>
      </c>
      <c r="M109" s="28">
        <f t="shared" si="38"/>
        <v>102.65200575795811</v>
      </c>
      <c r="N109" s="31">
        <f t="shared" si="38"/>
        <v>102.72520971712632</v>
      </c>
      <c r="O109" s="200">
        <f t="shared" si="38"/>
        <v>103.04669041063667</v>
      </c>
      <c r="P109" s="192">
        <f t="shared" si="38"/>
        <v>103.45561332749014</v>
      </c>
      <c r="Q109" s="212">
        <f t="shared" si="38"/>
        <v>104.18517333842992</v>
      </c>
      <c r="R109" s="212">
        <f t="shared" si="38"/>
        <v>104.92132247932791</v>
      </c>
      <c r="S109" s="212">
        <f t="shared" si="38"/>
        <v>106.63087099505415</v>
      </c>
      <c r="T109" s="212">
        <f t="shared" si="38"/>
        <v>107.78614654770547</v>
      </c>
      <c r="U109" s="212">
        <f t="shared" si="38"/>
        <v>107.08187186215903</v>
      </c>
      <c r="V109" s="212">
        <f t="shared" si="38"/>
        <v>107.63568247360197</v>
      </c>
      <c r="W109" s="212">
        <f t="shared" si="38"/>
        <v>108.53301657770339</v>
      </c>
      <c r="X109" s="212">
        <f t="shared" si="38"/>
        <v>109.29170440002201</v>
      </c>
      <c r="Y109" s="212">
        <f t="shared" si="38"/>
        <v>109.9683795893371</v>
      </c>
      <c r="Z109" s="168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si="36"/>
        <v>105.92891054069777</v>
      </c>
      <c r="L110" s="30">
        <f t="shared" si="37"/>
        <v>106.07619703791809</v>
      </c>
      <c r="M110" s="30">
        <f t="shared" ref="M110:Y114" si="39">SUM(D40:M40)/10</f>
        <v>105.03462443990686</v>
      </c>
      <c r="N110" s="87">
        <f t="shared" si="39"/>
        <v>105.14330033969763</v>
      </c>
      <c r="O110" s="201">
        <f t="shared" si="39"/>
        <v>105.26370949394293</v>
      </c>
      <c r="P110" s="191">
        <f t="shared" si="39"/>
        <v>105.41347058607752</v>
      </c>
      <c r="Q110" s="211">
        <f t="shared" si="39"/>
        <v>105.18540485432914</v>
      </c>
      <c r="R110" s="211">
        <f t="shared" si="39"/>
        <v>104.52036642742766</v>
      </c>
      <c r="S110" s="211">
        <f t="shared" si="39"/>
        <v>103.56716188248917</v>
      </c>
      <c r="T110" s="211">
        <f t="shared" si="39"/>
        <v>101.94227136794083</v>
      </c>
      <c r="U110" s="211">
        <f t="shared" si="39"/>
        <v>101.68773137099105</v>
      </c>
      <c r="V110" s="211">
        <f t="shared" si="39"/>
        <v>101.53380849240645</v>
      </c>
      <c r="W110" s="211">
        <f t="shared" si="39"/>
        <v>101.2989899805045</v>
      </c>
      <c r="X110" s="211">
        <f t="shared" si="39"/>
        <v>101.58729355285973</v>
      </c>
      <c r="Y110" s="211">
        <f t="shared" si="39"/>
        <v>101.63075734475244</v>
      </c>
      <c r="Z110" s="167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36"/>
        <v>106.01488742064471</v>
      </c>
      <c r="L111" s="28">
        <f t="shared" si="37"/>
        <v>106.91160459324313</v>
      </c>
      <c r="M111" s="28">
        <f t="shared" si="39"/>
        <v>106.5879344916837</v>
      </c>
      <c r="N111" s="31">
        <f t="shared" si="39"/>
        <v>107.0215375824494</v>
      </c>
      <c r="O111" s="200">
        <f t="shared" si="39"/>
        <v>107.01353031590418</v>
      </c>
      <c r="P111" s="192">
        <f t="shared" si="39"/>
        <v>106.82174683112319</v>
      </c>
      <c r="Q111" s="212">
        <f t="shared" si="39"/>
        <v>106.74671480574577</v>
      </c>
      <c r="R111" s="212">
        <f t="shared" si="39"/>
        <v>106.98258408041049</v>
      </c>
      <c r="S111" s="212">
        <f t="shared" si="39"/>
        <v>106.81306972949463</v>
      </c>
      <c r="T111" s="212">
        <f t="shared" si="39"/>
        <v>106.25288369233616</v>
      </c>
      <c r="U111" s="212">
        <f t="shared" si="39"/>
        <v>105.33421377490413</v>
      </c>
      <c r="V111" s="212">
        <f t="shared" si="39"/>
        <v>104.23161641009749</v>
      </c>
      <c r="W111" s="212">
        <f t="shared" si="39"/>
        <v>103.77333997930307</v>
      </c>
      <c r="X111" s="212">
        <f t="shared" si="39"/>
        <v>103.03009876457077</v>
      </c>
      <c r="Y111" s="212">
        <f t="shared" si="39"/>
        <v>103.22344421732991</v>
      </c>
      <c r="Z111" s="168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si="36"/>
        <v>104.69662889123772</v>
      </c>
      <c r="L112" s="30">
        <f t="shared" si="37"/>
        <v>103.32821403235275</v>
      </c>
      <c r="M112" s="30">
        <f t="shared" si="39"/>
        <v>105.39144351991986</v>
      </c>
      <c r="N112" s="87">
        <f t="shared" si="39"/>
        <v>104.52601416132498</v>
      </c>
      <c r="O112" s="201">
        <f t="shared" si="39"/>
        <v>104.90690764325079</v>
      </c>
      <c r="P112" s="191">
        <f t="shared" si="39"/>
        <v>105.16534406990959</v>
      </c>
      <c r="Q112" s="211">
        <f t="shared" si="39"/>
        <v>105.18526142710964</v>
      </c>
      <c r="R112" s="211">
        <f t="shared" si="39"/>
        <v>105.12663952226099</v>
      </c>
      <c r="S112" s="211">
        <f t="shared" si="39"/>
        <v>104.95795076903059</v>
      </c>
      <c r="T112" s="211">
        <f t="shared" si="39"/>
        <v>104.10640681814475</v>
      </c>
      <c r="U112" s="211"/>
      <c r="V112" s="211"/>
      <c r="W112" s="211">
        <f t="shared" si="39"/>
        <v>71.812628585120365</v>
      </c>
      <c r="X112" s="211">
        <f t="shared" si="39"/>
        <v>61.002863590868948</v>
      </c>
      <c r="Y112" s="211">
        <f t="shared" si="39"/>
        <v>50.369363154042119</v>
      </c>
      <c r="Z112" s="167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36"/>
        <v>102.33725714047905</v>
      </c>
      <c r="L113" s="28">
        <f t="shared" si="37"/>
        <v>102.35837824598977</v>
      </c>
      <c r="M113" s="28">
        <f t="shared" si="39"/>
        <v>102.19798216289001</v>
      </c>
      <c r="N113" s="31">
        <f t="shared" si="39"/>
        <v>102.0453047514809</v>
      </c>
      <c r="O113" s="200">
        <f t="shared" si="39"/>
        <v>102.17690338820384</v>
      </c>
      <c r="P113" s="192">
        <f t="shared" si="39"/>
        <v>101.79588945064248</v>
      </c>
      <c r="Q113" s="212">
        <f t="shared" si="39"/>
        <v>101.92034752481001</v>
      </c>
      <c r="R113" s="212">
        <f t="shared" si="39"/>
        <v>101.77977934868088</v>
      </c>
      <c r="S113" s="212">
        <f t="shared" si="39"/>
        <v>100.73375624746487</v>
      </c>
      <c r="T113" s="212">
        <f t="shared" si="39"/>
        <v>100.94496052508039</v>
      </c>
      <c r="U113" s="212">
        <f t="shared" si="39"/>
        <v>100.8844115398195</v>
      </c>
      <c r="V113" s="212">
        <f t="shared" si="39"/>
        <v>100.84712335452922</v>
      </c>
      <c r="W113" s="212">
        <f t="shared" si="39"/>
        <v>100.67179476865911</v>
      </c>
      <c r="X113" s="212">
        <f t="shared" si="39"/>
        <v>101.11122671888162</v>
      </c>
      <c r="Y113" s="212">
        <f t="shared" si="39"/>
        <v>101.48644512252851</v>
      </c>
      <c r="Z113" s="168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36"/>
        <v>108.60987915539307</v>
      </c>
      <c r="L114" s="30">
        <f t="shared" si="37"/>
        <v>106.14606233423112</v>
      </c>
      <c r="M114" s="30">
        <f t="shared" si="39"/>
        <v>107.47336546453514</v>
      </c>
      <c r="N114" s="87">
        <f t="shared" si="39"/>
        <v>105.04774523161976</v>
      </c>
      <c r="O114" s="201">
        <f t="shared" si="39"/>
        <v>103.57216866385099</v>
      </c>
      <c r="P114" s="191">
        <f t="shared" si="39"/>
        <v>102.82377541956626</v>
      </c>
      <c r="Q114" s="211">
        <f t="shared" si="39"/>
        <v>102.40316066759685</v>
      </c>
      <c r="R114" s="211">
        <f t="shared" si="39"/>
        <v>102.32704636862628</v>
      </c>
      <c r="S114" s="211">
        <f t="shared" si="39"/>
        <v>102.18527168719734</v>
      </c>
      <c r="T114" s="211">
        <f t="shared" si="39"/>
        <v>101.93447985281401</v>
      </c>
      <c r="U114" s="211">
        <f t="shared" si="39"/>
        <v>102.3261399789515</v>
      </c>
      <c r="V114" s="211">
        <f t="shared" si="39"/>
        <v>101.87309505921067</v>
      </c>
      <c r="W114" s="211">
        <f t="shared" si="39"/>
        <v>101.97718189507691</v>
      </c>
      <c r="X114" s="211">
        <f t="shared" si="39"/>
        <v>102.06608374423229</v>
      </c>
      <c r="Y114" s="211">
        <f t="shared" si="39"/>
        <v>102.40518005001175</v>
      </c>
      <c r="Z114" s="167" t="s">
        <v>187</v>
      </c>
    </row>
    <row r="115" spans="1:35" s="69" customFormat="1" ht="14.1" customHeight="1">
      <c r="A115" s="77" t="s">
        <v>24</v>
      </c>
      <c r="B115" s="78"/>
      <c r="C115" s="78"/>
      <c r="D115" s="78"/>
      <c r="E115" s="78"/>
      <c r="F115" s="78"/>
      <c r="G115" s="78"/>
      <c r="H115" s="78"/>
      <c r="I115" s="78"/>
      <c r="J115" s="79"/>
      <c r="K115" s="79">
        <f t="shared" ref="K115:P115" si="40">MIN(K94:K114)</f>
        <v>96.872221776929607</v>
      </c>
      <c r="L115" s="79">
        <f t="shared" si="40"/>
        <v>97.411667584308859</v>
      </c>
      <c r="M115" s="79">
        <f t="shared" si="40"/>
        <v>97.021849219496559</v>
      </c>
      <c r="N115" s="79">
        <f t="shared" si="40"/>
        <v>98.080972020302312</v>
      </c>
      <c r="O115" s="79">
        <f t="shared" si="40"/>
        <v>98.072055666480765</v>
      </c>
      <c r="P115" s="197">
        <f t="shared" si="40"/>
        <v>99.317153150786993</v>
      </c>
      <c r="Q115" s="163">
        <f t="shared" ref="Q115:V115" si="41">MIN(Q94:Q114)</f>
        <v>99.36176541127405</v>
      </c>
      <c r="R115" s="197">
        <f t="shared" si="41"/>
        <v>99.558022011121892</v>
      </c>
      <c r="S115" s="163">
        <f t="shared" si="41"/>
        <v>99.31229083272305</v>
      </c>
      <c r="T115" s="197">
        <f t="shared" si="41"/>
        <v>99.385347631737915</v>
      </c>
      <c r="U115" s="197">
        <f t="shared" si="41"/>
        <v>98.57847590733148</v>
      </c>
      <c r="V115" s="197">
        <f t="shared" si="41"/>
        <v>98.371494384199053</v>
      </c>
      <c r="W115" s="197">
        <f t="shared" ref="W115:X115" si="42">MIN(W94:W114)</f>
        <v>71.812628585120365</v>
      </c>
      <c r="X115" s="197">
        <f t="shared" si="42"/>
        <v>61.002863590868948</v>
      </c>
      <c r="Y115" s="197">
        <f t="shared" ref="Y115" si="43">MIN(Y94:Y114)</f>
        <v>50.369363154042119</v>
      </c>
      <c r="Z115" s="172" t="s">
        <v>24</v>
      </c>
      <c r="AB115" s="85"/>
      <c r="AC115" s="85"/>
      <c r="AD115" s="85"/>
      <c r="AE115" s="85"/>
      <c r="AF115" s="85"/>
      <c r="AG115" s="85"/>
      <c r="AH115" s="85"/>
      <c r="AI115" s="85"/>
    </row>
    <row r="116" spans="1:35" s="128" customFormat="1" ht="14.1" customHeight="1">
      <c r="A116" s="125" t="s">
        <v>25</v>
      </c>
      <c r="B116" s="126"/>
      <c r="C116" s="126"/>
      <c r="D116" s="126"/>
      <c r="E116" s="126"/>
      <c r="F116" s="126"/>
      <c r="G116" s="126"/>
      <c r="H116" s="126"/>
      <c r="I116" s="126"/>
      <c r="J116" s="127"/>
      <c r="K116" s="127">
        <f t="shared" ref="K116:P116" si="44">MAX(K94:K114)</f>
        <v>109.17057449608247</v>
      </c>
      <c r="L116" s="127">
        <f t="shared" si="44"/>
        <v>111.16433732661383</v>
      </c>
      <c r="M116" s="127">
        <f t="shared" si="44"/>
        <v>108.9680046411527</v>
      </c>
      <c r="N116" s="127">
        <f t="shared" si="44"/>
        <v>109.66650277107514</v>
      </c>
      <c r="O116" s="127">
        <f t="shared" si="44"/>
        <v>108.39910937753871</v>
      </c>
      <c r="P116" s="198">
        <f t="shared" si="44"/>
        <v>109.70523754563578</v>
      </c>
      <c r="Q116" s="164">
        <f t="shared" ref="Q116:V116" si="45">MAX(Q94:Q114)</f>
        <v>109.08263601188575</v>
      </c>
      <c r="R116" s="198">
        <f t="shared" si="45"/>
        <v>109.23097487702255</v>
      </c>
      <c r="S116" s="164">
        <f t="shared" si="45"/>
        <v>109.27574201424886</v>
      </c>
      <c r="T116" s="198">
        <f t="shared" si="45"/>
        <v>108.59070866376494</v>
      </c>
      <c r="U116" s="198">
        <f t="shared" si="45"/>
        <v>108.37139295405355</v>
      </c>
      <c r="V116" s="198">
        <f t="shared" si="45"/>
        <v>107.64340869479039</v>
      </c>
      <c r="W116" s="198">
        <f t="shared" ref="W116:X116" si="46">MAX(W94:W114)</f>
        <v>108.53301657770339</v>
      </c>
      <c r="X116" s="198">
        <f t="shared" si="46"/>
        <v>109.29170440002201</v>
      </c>
      <c r="Y116" s="198">
        <f t="shared" ref="Y116" si="47">MAX(Y94:Y114)</f>
        <v>109.9683795893371</v>
      </c>
      <c r="Z116" s="173" t="s">
        <v>25</v>
      </c>
      <c r="AB116" s="132"/>
      <c r="AC116" s="132"/>
      <c r="AD116" s="132"/>
      <c r="AE116" s="132"/>
      <c r="AF116" s="132"/>
      <c r="AG116" s="132"/>
      <c r="AH116" s="132"/>
      <c r="AI116" s="132"/>
    </row>
    <row r="117" spans="1:35" s="70" customFormat="1" ht="14.1" customHeight="1">
      <c r="A117" s="173" t="s">
        <v>163</v>
      </c>
      <c r="B117" s="126"/>
      <c r="C117" s="126"/>
      <c r="D117" s="126"/>
      <c r="E117" s="126"/>
      <c r="F117" s="126"/>
      <c r="G117" s="126"/>
      <c r="H117" s="126"/>
      <c r="I117" s="126"/>
      <c r="J117" s="127"/>
      <c r="K117" s="127">
        <f t="shared" ref="K117:Q117" si="48">MEDIAN(K94:K114)</f>
        <v>103.52875</v>
      </c>
      <c r="L117" s="127">
        <f t="shared" si="48"/>
        <v>103.32821403235275</v>
      </c>
      <c r="M117" s="127">
        <f t="shared" si="48"/>
        <v>104.71300000000001</v>
      </c>
      <c r="N117" s="127">
        <f t="shared" si="48"/>
        <v>104.23291801325782</v>
      </c>
      <c r="O117" s="127">
        <f t="shared" si="48"/>
        <v>103.04669041063667</v>
      </c>
      <c r="P117" s="198">
        <f t="shared" si="48"/>
        <v>103.45561332749014</v>
      </c>
      <c r="Q117" s="164">
        <f t="shared" si="48"/>
        <v>103.46911191636514</v>
      </c>
      <c r="R117" s="198">
        <f t="shared" ref="R117:W117" si="49">MEDIAN(R94:R114)</f>
        <v>103.64450389746587</v>
      </c>
      <c r="S117" s="164">
        <f t="shared" si="49"/>
        <v>103.78560552504719</v>
      </c>
      <c r="T117" s="198">
        <f t="shared" si="49"/>
        <v>103.94639467434172</v>
      </c>
      <c r="U117" s="198">
        <f t="shared" si="49"/>
        <v>103.98198322710951</v>
      </c>
      <c r="V117" s="198">
        <f t="shared" si="49"/>
        <v>103.01068255361444</v>
      </c>
      <c r="W117" s="198">
        <f t="shared" si="49"/>
        <v>101.98461469005599</v>
      </c>
      <c r="X117" s="198">
        <f t="shared" ref="X117:Y117" si="50">MEDIAN(X94:X114)</f>
        <v>101.71932223052399</v>
      </c>
      <c r="Y117" s="198">
        <f t="shared" si="50"/>
        <v>101.88660961248306</v>
      </c>
      <c r="Z117" s="173" t="s">
        <v>163</v>
      </c>
      <c r="AB117" s="230"/>
      <c r="AC117" s="230"/>
      <c r="AD117" s="230"/>
      <c r="AE117" s="230"/>
      <c r="AF117" s="230"/>
      <c r="AG117" s="230"/>
      <c r="AH117" s="230"/>
      <c r="AI117" s="230"/>
    </row>
    <row r="118" spans="1:35" s="70" customFormat="1" ht="14.1" customHeight="1">
      <c r="A118" s="173" t="s">
        <v>164</v>
      </c>
      <c r="B118" s="126"/>
      <c r="C118" s="126"/>
      <c r="D118" s="126"/>
      <c r="E118" s="126"/>
      <c r="F118" s="126"/>
      <c r="G118" s="126"/>
      <c r="H118" s="126"/>
      <c r="I118" s="126"/>
      <c r="J118" s="127"/>
      <c r="K118" s="127">
        <f t="shared" ref="K118:Q118" si="51">AVERAGE(K94:K114)</f>
        <v>103.35002728373395</v>
      </c>
      <c r="L118" s="127">
        <f t="shared" si="51"/>
        <v>103.54444025496443</v>
      </c>
      <c r="M118" s="127">
        <f t="shared" si="51"/>
        <v>103.48499778708707</v>
      </c>
      <c r="N118" s="127">
        <f t="shared" si="51"/>
        <v>103.47133903779283</v>
      </c>
      <c r="O118" s="127">
        <f t="shared" si="51"/>
        <v>103.26752963932002</v>
      </c>
      <c r="P118" s="198">
        <f t="shared" si="51"/>
        <v>103.63231907977095</v>
      </c>
      <c r="Q118" s="164">
        <f t="shared" si="51"/>
        <v>103.63178027116886</v>
      </c>
      <c r="R118" s="198">
        <f t="shared" ref="R118:W118" si="52">AVERAGE(R94:R114)</f>
        <v>103.87582752380757</v>
      </c>
      <c r="S118" s="164">
        <f t="shared" si="52"/>
        <v>103.77110634671986</v>
      </c>
      <c r="T118" s="198">
        <f t="shared" si="52"/>
        <v>103.56002366711486</v>
      </c>
      <c r="U118" s="198">
        <f t="shared" si="52"/>
        <v>103.3788152973281</v>
      </c>
      <c r="V118" s="198">
        <f t="shared" si="52"/>
        <v>103.23466126140929</v>
      </c>
      <c r="W118" s="198">
        <f t="shared" si="52"/>
        <v>101.58142031546392</v>
      </c>
      <c r="X118" s="198">
        <f t="shared" ref="X118:Y118" si="53">AVERAGE(X94:X114)</f>
        <v>101.03281387533463</v>
      </c>
      <c r="Y118" s="198">
        <f t="shared" si="53"/>
        <v>100.85273955336135</v>
      </c>
      <c r="Z118" s="173" t="s">
        <v>164</v>
      </c>
      <c r="AB118" s="230"/>
      <c r="AC118" s="230"/>
      <c r="AD118" s="230"/>
      <c r="AE118" s="230"/>
      <c r="AF118" s="230"/>
      <c r="AG118" s="230"/>
      <c r="AH118" s="230"/>
      <c r="AI118" s="230"/>
    </row>
    <row r="119" spans="1:35" ht="14.1" customHeight="1">
      <c r="A119" s="34"/>
      <c r="B119" s="31"/>
      <c r="C119" s="31"/>
      <c r="D119" s="31"/>
      <c r="E119" s="31"/>
      <c r="F119" s="31"/>
      <c r="G119" s="31"/>
      <c r="Z119" s="174" t="s">
        <v>0</v>
      </c>
    </row>
  </sheetData>
  <mergeCells count="22">
    <mergeCell ref="A17:F17"/>
    <mergeCell ref="A2:I2"/>
    <mergeCell ref="A3:F3"/>
    <mergeCell ref="A4:I4"/>
    <mergeCell ref="A5:F5"/>
    <mergeCell ref="B7:I7"/>
    <mergeCell ref="B8:I8"/>
    <mergeCell ref="B9:I9"/>
    <mergeCell ref="B10:I10"/>
    <mergeCell ref="B11:I11"/>
    <mergeCell ref="B12:I12"/>
    <mergeCell ref="A16:I16"/>
    <mergeCell ref="A86:I86"/>
    <mergeCell ref="A87:F87"/>
    <mergeCell ref="A88:I88"/>
    <mergeCell ref="A89:F89"/>
    <mergeCell ref="A18:I18"/>
    <mergeCell ref="A19:F19"/>
    <mergeCell ref="A51:I51"/>
    <mergeCell ref="A52:F52"/>
    <mergeCell ref="A53:I53"/>
    <mergeCell ref="A54:F54"/>
  </mergeCells>
  <conditionalFormatting sqref="B24:Y44">
    <cfRule type="cellIs" dxfId="105" priority="5" stopIfTrue="1" operator="equal">
      <formula>B$45</formula>
    </cfRule>
    <cfRule type="cellIs" dxfId="104" priority="6" stopIfTrue="1" operator="equal">
      <formula>B$46</formula>
    </cfRule>
  </conditionalFormatting>
  <conditionalFormatting sqref="B59:Y79">
    <cfRule type="cellIs" dxfId="103" priority="3" stopIfTrue="1" operator="equal">
      <formula>B$80</formula>
    </cfRule>
    <cfRule type="cellIs" dxfId="102" priority="4" stopIfTrue="1" operator="equal">
      <formula>B$81</formula>
    </cfRule>
  </conditionalFormatting>
  <conditionalFormatting sqref="B94:Y114">
    <cfRule type="cellIs" dxfId="101" priority="1" stopIfTrue="1" operator="equal">
      <formula>B$115</formula>
    </cfRule>
    <cfRule type="cellIs" dxfId="100" priority="2" stopIfTrue="1" operator="equal">
      <formula>B$116</formula>
    </cfRule>
  </conditionalFormatting>
  <hyperlinks>
    <hyperlink ref="B7:F7" location="'I2'!A59" display="&gt;&gt;&gt; Jährlicher Wert des Indikators - Valeur annuelle de l'indicateur" xr:uid="{00000000-0004-0000-0100-000000000000}"/>
    <hyperlink ref="B8:F8" location="'I2'!A99" display="&gt;&gt;&gt; Gleitender Mittelwert über 4 Jahren - Moyenne mobile sur 4 années" xr:uid="{00000000-0004-0000-0100-000001000000}"/>
    <hyperlink ref="B9:F9" location="'I2'!A139" display="&gt;&gt;&gt; Gleitender Mittelwert über 8 Jahren - Moyenne mobile sur 8 années" xr:uid="{00000000-0004-0000-0100-000002000000}"/>
    <hyperlink ref="B15" r:id="rId1" display="www.idheap.ch/idheap.nsf/go/comparatif" xr:uid="{00000000-0004-0000-0100-000003000000}"/>
    <hyperlink ref="B1" r:id="rId2" display="www.idheap.ch/idheap.nsf/go/comparatif" xr:uid="{00000000-0004-0000-0100-000004000000}"/>
    <hyperlink ref="B7:G7" location="'I1'!A45" display="&gt;&gt;&gt; Jährlicher Wert des Indikators - Valeur annuelle de l'indicateur" xr:uid="{00000000-0004-0000-0100-000005000000}"/>
    <hyperlink ref="B8:G8" location="'I1'!A77" display="&gt;&gt;&gt; Gleitender Mittelwert über 4 Jahre - Moyenne mobile sur 4 années" xr:uid="{00000000-0004-0000-0100-000006000000}"/>
    <hyperlink ref="B9:G9" location="'I1'!A109" display="&gt;&gt;&gt; Gleitender Mittelwert über 8 Jahre - Moyenne mobile sur 8 années" xr:uid="{00000000-0004-0000-0100-000007000000}"/>
    <hyperlink ref="B50" r:id="rId3" display="www.idheap.ch/idheap.nsf/go/comparatif" xr:uid="{00000000-0004-0000-0100-000008000000}"/>
    <hyperlink ref="B85" r:id="rId4" display="www.idheap.ch/idheap.nsf/go/comparatif" xr:uid="{00000000-0004-0000-0100-000009000000}"/>
    <hyperlink ref="B7:I7" location="K1_I1!M45" display="&gt;&gt;&gt; Jährlicher Wert des Indikators - Valeur annuelle de l'indicateur" xr:uid="{00000000-0004-0000-0100-00000A000000}"/>
    <hyperlink ref="Z49" location="'K1_I1 '!A1" display=" &gt;&gt;&gt; Top" xr:uid="{00000000-0004-0000-0100-00000B000000}"/>
    <hyperlink ref="B8:I8" location="K1_I1!M77" display="&gt;&gt;&gt; Gleitender Mittelwert über 3 Jahre - Moyenne mobile sur 3 années" xr:uid="{00000000-0004-0000-0100-00000C000000}"/>
    <hyperlink ref="Z84" location="'K1_I1 '!A1" display=" &gt;&gt;&gt; Top" xr:uid="{00000000-0004-0000-0100-00000D000000}"/>
    <hyperlink ref="B9:I9" location="K1_I1!M109" display="&gt;&gt;&gt; Gleitender Mittelwert über 8/10 Jahre - Moyenne mobile sur 8/10 années" xr:uid="{00000000-0004-0000-0100-00000E000000}"/>
    <hyperlink ref="Z119" location="'K1_I1 '!A1" display=" &gt;&gt;&gt; Top" xr:uid="{00000000-0004-0000-01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26" width="11.5703125" style="8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'!E12</f>
        <v>K2/I2</v>
      </c>
      <c r="B1" s="2" t="str">
        <f>'Intro '!C35</f>
        <v>Comparatif des finances cantonales et communales</v>
      </c>
      <c r="C1" s="3"/>
      <c r="D1" s="3"/>
      <c r="E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AA1" s="8"/>
      <c r="AB1" s="8"/>
      <c r="AC1" s="8"/>
      <c r="AD1" s="8"/>
      <c r="AE1" s="8"/>
      <c r="AF1" s="8"/>
      <c r="AG1" s="8"/>
      <c r="AH1" s="8"/>
      <c r="AI1" s="8"/>
      <c r="AJ1" s="4"/>
      <c r="AK1" s="4"/>
      <c r="AL1" s="4"/>
      <c r="AM1" s="4"/>
      <c r="AN1" s="4"/>
      <c r="AO1" s="4"/>
    </row>
    <row r="2" spans="1:41" ht="14.1" customHeight="1">
      <c r="A2" s="292" t="str">
        <f>'Intro '!C12</f>
        <v>Selbstfinanzierung der Nettoinvestitionen</v>
      </c>
      <c r="B2" s="292"/>
      <c r="C2" s="292"/>
      <c r="D2" s="292"/>
      <c r="E2" s="292"/>
      <c r="F2" s="298"/>
      <c r="G2" s="298"/>
      <c r="H2" s="298"/>
      <c r="I2" s="29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</row>
    <row r="3" spans="1:41" ht="14.1" customHeight="1" thickBot="1">
      <c r="A3" s="293" t="s">
        <v>226</v>
      </c>
      <c r="B3" s="293"/>
      <c r="C3" s="293"/>
      <c r="D3" s="293"/>
      <c r="E3" s="293"/>
      <c r="F3" s="293"/>
      <c r="G3" s="9"/>
      <c r="H3" s="24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Gewichtung_Pondération!$D$5</f>
        <v>2</v>
      </c>
    </row>
    <row r="4" spans="1:41" ht="14.1" customHeight="1" thickTop="1">
      <c r="A4" s="292" t="str">
        <f>'Intro '!D12</f>
        <v xml:space="preserve">Autofinancement de l’investissement net </v>
      </c>
      <c r="B4" s="292"/>
      <c r="C4" s="292"/>
      <c r="D4" s="292"/>
      <c r="E4" s="292"/>
      <c r="F4" s="298"/>
      <c r="G4" s="298"/>
      <c r="H4" s="298"/>
      <c r="I4" s="29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</row>
    <row r="5" spans="1:41" ht="14.1" customHeight="1" thickBot="1">
      <c r="A5" s="293" t="s">
        <v>227</v>
      </c>
      <c r="B5" s="293"/>
      <c r="C5" s="293"/>
      <c r="D5" s="293"/>
      <c r="E5" s="293"/>
      <c r="F5" s="293"/>
      <c r="G5" s="293"/>
      <c r="H5" s="29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Gewichtung_Pondération!$D$5</f>
        <v>2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</row>
    <row r="7" spans="1:41" ht="14.1" customHeight="1" thickTop="1" thickBot="1">
      <c r="A7" s="7"/>
      <c r="B7" s="295" t="s">
        <v>151</v>
      </c>
      <c r="C7" s="295"/>
      <c r="D7" s="295"/>
      <c r="E7" s="295"/>
      <c r="F7" s="295"/>
      <c r="G7" s="295"/>
      <c r="H7" s="295"/>
      <c r="I7" s="295"/>
      <c r="J7" s="7"/>
      <c r="AA7" s="8"/>
      <c r="AB7" s="67"/>
      <c r="AC7" s="67"/>
      <c r="AD7" s="67"/>
      <c r="AE7" s="67"/>
      <c r="AF7" s="67"/>
      <c r="AG7" s="67"/>
      <c r="AH7" s="67"/>
      <c r="AI7" s="67"/>
    </row>
    <row r="8" spans="1:41" ht="14.1" customHeight="1" thickTop="1" thickBot="1">
      <c r="A8" s="7"/>
      <c r="B8" s="295" t="s">
        <v>71</v>
      </c>
      <c r="C8" s="295"/>
      <c r="D8" s="295"/>
      <c r="E8" s="295"/>
      <c r="F8" s="295"/>
      <c r="G8" s="295"/>
      <c r="H8" s="295"/>
      <c r="I8" s="295"/>
      <c r="J8" s="7"/>
      <c r="AA8" s="8"/>
      <c r="AB8" s="67"/>
      <c r="AC8" s="67"/>
      <c r="AD8" s="67"/>
      <c r="AE8" s="67"/>
      <c r="AF8" s="67"/>
      <c r="AG8" s="67"/>
      <c r="AH8" s="67"/>
      <c r="AI8" s="67"/>
    </row>
    <row r="9" spans="1:41" ht="14.1" customHeight="1" thickTop="1" thickBot="1">
      <c r="A9" s="7"/>
      <c r="B9" s="295" t="s">
        <v>72</v>
      </c>
      <c r="C9" s="295"/>
      <c r="D9" s="295"/>
      <c r="E9" s="295"/>
      <c r="F9" s="295"/>
      <c r="G9" s="295"/>
      <c r="H9" s="295"/>
      <c r="I9" s="295"/>
      <c r="J9" s="7"/>
      <c r="AA9" s="8"/>
      <c r="AB9" s="67"/>
      <c r="AC9" s="67"/>
      <c r="AD9" s="67"/>
      <c r="AE9" s="67"/>
      <c r="AF9" s="67"/>
      <c r="AG9" s="67"/>
      <c r="AH9" s="67"/>
      <c r="AI9" s="67"/>
    </row>
    <row r="10" spans="1:41" ht="14.1" customHeight="1" thickTop="1" thickBot="1">
      <c r="A10" s="7"/>
      <c r="B10" s="296"/>
      <c r="C10" s="296"/>
      <c r="D10" s="296"/>
      <c r="E10" s="296"/>
      <c r="F10" s="296"/>
      <c r="G10" s="296"/>
      <c r="H10" s="296"/>
      <c r="I10" s="296"/>
      <c r="J10" s="7"/>
      <c r="AA10" s="8"/>
      <c r="AB10" s="67"/>
      <c r="AC10" s="67"/>
      <c r="AD10" s="67"/>
      <c r="AE10" s="67"/>
      <c r="AF10" s="67"/>
      <c r="AG10" s="67"/>
      <c r="AH10" s="67"/>
      <c r="AI10" s="67"/>
    </row>
    <row r="11" spans="1:41" ht="14.1" customHeight="1" thickTop="1" thickBot="1">
      <c r="A11" s="7"/>
      <c r="B11" s="296"/>
      <c r="C11" s="296"/>
      <c r="D11" s="296"/>
      <c r="E11" s="296"/>
      <c r="F11" s="296"/>
      <c r="G11" s="296"/>
      <c r="H11" s="296"/>
      <c r="I11" s="296"/>
      <c r="J11" s="7"/>
      <c r="AA11" s="8"/>
      <c r="AB11" s="67"/>
      <c r="AC11" s="67"/>
      <c r="AD11" s="67"/>
      <c r="AE11" s="67"/>
      <c r="AF11" s="67"/>
      <c r="AG11" s="67"/>
      <c r="AH11" s="67"/>
      <c r="AI11" s="67"/>
    </row>
    <row r="12" spans="1:41" ht="14.1" customHeight="1" thickTop="1" thickBot="1">
      <c r="A12" s="7"/>
      <c r="B12" s="296"/>
      <c r="C12" s="296"/>
      <c r="D12" s="296"/>
      <c r="E12" s="296"/>
      <c r="F12" s="296"/>
      <c r="G12" s="296"/>
      <c r="H12" s="296"/>
      <c r="I12" s="296"/>
      <c r="J12" s="7"/>
      <c r="AA12" s="8"/>
      <c r="AB12" s="67"/>
      <c r="AC12" s="67"/>
      <c r="AD12" s="67"/>
      <c r="AE12" s="67"/>
      <c r="AF12" s="67"/>
      <c r="AG12" s="67"/>
      <c r="AH12" s="67"/>
      <c r="AI12" s="67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K2/I2</v>
      </c>
      <c r="B15" s="2" t="str">
        <f>+$B$1</f>
        <v>Comparatif des finances cantonales et communales</v>
      </c>
      <c r="C15" s="3"/>
      <c r="D15" s="3"/>
      <c r="E15" s="3"/>
      <c r="I15" s="5" t="str">
        <f>+$I$1</f>
        <v>© IDHEAP</v>
      </c>
      <c r="J15" s="5" t="str">
        <f>+$J$1</f>
        <v>Update :</v>
      </c>
      <c r="K15" s="6">
        <f ca="1">NOW()</f>
        <v>45190.410039351853</v>
      </c>
      <c r="AA15" s="8"/>
      <c r="AB15" s="8"/>
      <c r="AC15" s="8"/>
      <c r="AD15" s="8"/>
      <c r="AE15" s="8"/>
      <c r="AF15" s="8"/>
      <c r="AG15" s="8"/>
      <c r="AH15" s="8"/>
      <c r="AI15" s="8"/>
      <c r="AJ15" s="4"/>
      <c r="AK15" s="4"/>
      <c r="AL15" s="4"/>
      <c r="AM15" s="4"/>
      <c r="AN15" s="4"/>
      <c r="AO15" s="4"/>
    </row>
    <row r="16" spans="1:41" ht="14.1" customHeight="1">
      <c r="A16" s="292" t="str">
        <f>+$A$2</f>
        <v>Selbstfinanzierung der Nettoinvestitionen</v>
      </c>
      <c r="B16" s="292"/>
      <c r="C16" s="292"/>
      <c r="D16" s="292"/>
      <c r="E16" s="292"/>
      <c r="F16" s="297"/>
      <c r="G16" s="297"/>
      <c r="H16" s="37"/>
      <c r="I16" s="38"/>
      <c r="J16" s="38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+$A$3</f>
        <v>Selbstfinanzierung in % der Nettoinvestitionen</v>
      </c>
      <c r="B17" s="293"/>
      <c r="C17" s="293"/>
      <c r="D17" s="293"/>
      <c r="E17" s="293"/>
      <c r="F17" s="293"/>
      <c r="G17" s="9"/>
      <c r="H17" s="243"/>
      <c r="I17" s="243"/>
      <c r="J17" s="243" t="str">
        <f>J3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Gewichtung_Pondération!$D$5</f>
        <v>2</v>
      </c>
    </row>
    <row r="18" spans="1:42" ht="14.1" customHeight="1" thickTop="1">
      <c r="A18" s="292" t="str">
        <f>+$A$4</f>
        <v xml:space="preserve">Autofinancement de l’investissement net </v>
      </c>
      <c r="B18" s="292"/>
      <c r="C18" s="292"/>
      <c r="D18" s="292"/>
      <c r="E18" s="292"/>
      <c r="F18" s="298"/>
      <c r="G18" s="298"/>
      <c r="H18" s="37"/>
      <c r="I18" s="38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42" ht="14.1" customHeight="1" thickBot="1">
      <c r="A19" s="293" t="str">
        <f>+$A$5</f>
        <v>Autofinancement en% de l'investissement net</v>
      </c>
      <c r="B19" s="293"/>
      <c r="C19" s="293"/>
      <c r="D19" s="293"/>
      <c r="E19" s="293"/>
      <c r="F19" s="293"/>
      <c r="G19" s="293"/>
      <c r="H19" s="293"/>
      <c r="I19" s="243"/>
      <c r="J19" s="243" t="str">
        <f>J5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Gewichtung_Pondération!$D$5</f>
        <v>2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>+D22+1</f>
        <v>2002</v>
      </c>
      <c r="F22" s="21">
        <f>+E22+1</f>
        <v>2003</v>
      </c>
      <c r="G22" s="21">
        <f>+F22+1</f>
        <v>2004</v>
      </c>
      <c r="H22" s="21">
        <f>+G22+1</f>
        <v>2005</v>
      </c>
      <c r="I22" s="22">
        <f>+H22+1</f>
        <v>2006</v>
      </c>
      <c r="J22" s="21"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25"/>
      <c r="K23" s="25"/>
      <c r="L23" s="67"/>
      <c r="M23" s="26"/>
      <c r="N23" s="26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B23" s="183"/>
      <c r="AC23" s="183"/>
      <c r="AD23" s="183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30">
        <v>77</v>
      </c>
      <c r="E24" s="30">
        <v>255.09</v>
      </c>
      <c r="F24" s="30">
        <v>157.97</v>
      </c>
      <c r="G24" s="30">
        <v>73.099999999999994</v>
      </c>
      <c r="H24" s="30">
        <v>73.650000000000006</v>
      </c>
      <c r="I24" s="30">
        <v>167.43</v>
      </c>
      <c r="J24" s="30">
        <v>183.44</v>
      </c>
      <c r="K24" s="30">
        <v>115.34</v>
      </c>
      <c r="L24" s="87">
        <v>95.397365276889118</v>
      </c>
      <c r="M24" s="178">
        <v>94.524049878365616</v>
      </c>
      <c r="N24" s="178">
        <v>90.221886604421513</v>
      </c>
      <c r="O24" s="178">
        <v>63.380437963218952</v>
      </c>
      <c r="P24" s="191">
        <v>69.324002762923399</v>
      </c>
      <c r="Q24" s="211">
        <v>69.367448965278527</v>
      </c>
      <c r="R24" s="211">
        <v>77.550620986377481</v>
      </c>
      <c r="S24" s="211">
        <v>69.171094857789782</v>
      </c>
      <c r="T24" s="211">
        <v>57.443731032389643</v>
      </c>
      <c r="U24" s="211">
        <v>83.315545533051619</v>
      </c>
      <c r="V24" s="211">
        <v>29.032787634081313</v>
      </c>
      <c r="W24" s="211">
        <v>4.6994804237467829</v>
      </c>
      <c r="X24" s="211">
        <v>41.828883048733225</v>
      </c>
      <c r="Y24" s="211">
        <v>80.314747258875158</v>
      </c>
      <c r="Z24" s="167" t="s">
        <v>188</v>
      </c>
      <c r="AB24" s="184">
        <f>AVEDEV(E24:L24)</f>
        <v>50.805329340388859</v>
      </c>
      <c r="AC24" s="184">
        <f t="shared" ref="AC24:AC46" si="0">AVEDEV(D24:M24)</f>
        <v>49.350686787579619</v>
      </c>
      <c r="AD24" s="184">
        <f t="shared" ref="AD24:AD46" si="1">AVEDEV(E24:Z24)</f>
        <v>39.872449626654664</v>
      </c>
      <c r="AE24" s="199">
        <f t="shared" ref="AE24:AE46" si="2">AVEDEV(F24:AA24)</f>
        <v>31.054757298052646</v>
      </c>
      <c r="AF24" s="203">
        <f t="shared" ref="AF24:AF44" si="3">AVEDEV(G24:P24)</f>
        <v>31.693535450850884</v>
      </c>
      <c r="AG24" s="203">
        <f t="shared" ref="AG24:AG44" si="4">AVEDEV(H24:Q24)</f>
        <v>31.917488512934177</v>
      </c>
      <c r="AH24" s="83">
        <f t="shared" ref="AH24:AH44" si="5">AVEDEV(I24:R24)</f>
        <v>31.683451253751521</v>
      </c>
      <c r="AI24" s="83">
        <f t="shared" ref="AI24:AI44" si="6">AVEDEV(J24:S24)</f>
        <v>23.522930447429797</v>
      </c>
      <c r="AJ24" s="83">
        <f t="shared" ref="AJ24:AJ44" si="7">AVEDEV(K24:T24)</f>
        <v>14.959009285722932</v>
      </c>
      <c r="AK24" s="83">
        <f t="shared" ref="AK24:AK44" si="8">AVEDEV(L24:U24)</f>
        <v>11.232275269750504</v>
      </c>
      <c r="AL24" s="83">
        <f t="shared" ref="AL24:AL44" si="9">AVEDEV(M24:V24)</f>
        <v>12.855892103011417</v>
      </c>
      <c r="AM24" s="83">
        <f t="shared" ref="AM24:AM44" si="10">AVEDEV(N24:W24)</f>
        <v>18.575222387753193</v>
      </c>
      <c r="AN24" s="83">
        <f t="shared" ref="AN24:AN44" si="11">AVEDEV(O24:X24)</f>
        <v>18.794611771143185</v>
      </c>
      <c r="AO24" s="83">
        <f t="shared" ref="AO24:AO44" si="12">AVEDEV(P24:Y24)</f>
        <v>19.962890972469566</v>
      </c>
      <c r="AP24" s="86"/>
    </row>
    <row r="25" spans="1:42" ht="14.1" customHeight="1">
      <c r="A25" s="75" t="s">
        <v>29</v>
      </c>
      <c r="B25" s="28"/>
      <c r="C25" s="28"/>
      <c r="D25" s="28">
        <v>1012.22</v>
      </c>
      <c r="E25" s="28">
        <v>309.44</v>
      </c>
      <c r="F25" s="28">
        <v>93.94</v>
      </c>
      <c r="G25" s="28">
        <v>205.01</v>
      </c>
      <c r="H25" s="28"/>
      <c r="I25" s="28"/>
      <c r="J25" s="28">
        <v>677.62530055306524</v>
      </c>
      <c r="K25" s="28">
        <v>107.43687060012658</v>
      </c>
      <c r="L25" s="31">
        <v>169.70734252321273</v>
      </c>
      <c r="M25" s="137">
        <v>253.09655238331499</v>
      </c>
      <c r="N25" s="137">
        <v>243.41748211322306</v>
      </c>
      <c r="O25" s="137">
        <v>90.383465014850927</v>
      </c>
      <c r="P25" s="192">
        <v>201.95413879652273</v>
      </c>
      <c r="Q25" s="212">
        <v>145.27847587599692</v>
      </c>
      <c r="R25" s="212">
        <v>164.61280824627946</v>
      </c>
      <c r="S25" s="212">
        <v>76.568356864994726</v>
      </c>
      <c r="T25" s="212">
        <v>63.024262285776047</v>
      </c>
      <c r="U25" s="212">
        <v>60.918597491555118</v>
      </c>
      <c r="V25" s="212">
        <v>60.991119750380527</v>
      </c>
      <c r="W25" s="212">
        <v>96.631274736387013</v>
      </c>
      <c r="X25" s="212">
        <v>77.331552360970278</v>
      </c>
      <c r="Y25" s="212">
        <v>89.718975635747725</v>
      </c>
      <c r="Z25" s="168" t="s">
        <v>168</v>
      </c>
      <c r="AB25" s="185">
        <f t="shared" ref="AB25:AB46" si="13">AVEDEV(E25:L25)</f>
        <v>155.33737644253236</v>
      </c>
      <c r="AC25" s="185">
        <f t="shared" si="0"/>
        <v>245.68157100953385</v>
      </c>
      <c r="AD25" s="185">
        <f t="shared" si="1"/>
        <v>93.269581630972908</v>
      </c>
      <c r="AE25" s="86">
        <f t="shared" si="2"/>
        <v>88.482093928730237</v>
      </c>
      <c r="AF25" s="204">
        <f t="shared" si="3"/>
        <v>110.89101623507528</v>
      </c>
      <c r="AG25" s="204">
        <f t="shared" si="4"/>
        <v>116.45049365049644</v>
      </c>
      <c r="AH25" s="86">
        <f t="shared" si="5"/>
        <v>108.80781992905314</v>
      </c>
      <c r="AI25" s="86">
        <f t="shared" si="6"/>
        <v>107.02301943162543</v>
      </c>
      <c r="AJ25" s="86">
        <f t="shared" si="7"/>
        <v>55.009689342080776</v>
      </c>
      <c r="AK25" s="86">
        <f t="shared" si="8"/>
        <v>59.66151665293792</v>
      </c>
      <c r="AL25" s="86">
        <f t="shared" si="9"/>
        <v>65.647365600777974</v>
      </c>
      <c r="AM25" s="86">
        <f t="shared" si="10"/>
        <v>54.750182512327115</v>
      </c>
      <c r="AN25" s="86">
        <f t="shared" si="11"/>
        <v>40.107441498336996</v>
      </c>
      <c r="AO25" s="86">
        <f t="shared" si="12"/>
        <v>40.147310861083184</v>
      </c>
      <c r="AP25" s="86"/>
    </row>
    <row r="26" spans="1:42" ht="14.1" customHeight="1">
      <c r="A26" s="74" t="s">
        <v>54</v>
      </c>
      <c r="B26" s="30"/>
      <c r="C26" s="30"/>
      <c r="D26" s="30">
        <v>102.26</v>
      </c>
      <c r="E26" s="30">
        <v>145.94</v>
      </c>
      <c r="F26" s="30">
        <v>82.4</v>
      </c>
      <c r="G26" s="30">
        <v>111.98</v>
      </c>
      <c r="H26" s="30">
        <v>162.54</v>
      </c>
      <c r="I26" s="30">
        <v>88.08</v>
      </c>
      <c r="J26" s="30">
        <v>107.29</v>
      </c>
      <c r="K26" s="30">
        <v>103.52</v>
      </c>
      <c r="L26" s="87">
        <v>90.413959517080428</v>
      </c>
      <c r="M26" s="178">
        <v>32.376151911695665</v>
      </c>
      <c r="N26" s="178">
        <v>44.325660564075335</v>
      </c>
      <c r="O26" s="178">
        <v>51.494607861956339</v>
      </c>
      <c r="P26" s="191">
        <v>141.51962109562007</v>
      </c>
      <c r="Q26" s="211">
        <v>98.254416175823167</v>
      </c>
      <c r="R26" s="211">
        <v>104.67186831958072</v>
      </c>
      <c r="S26" s="211">
        <v>62.245003562905289</v>
      </c>
      <c r="T26" s="211">
        <v>74.930142836457279</v>
      </c>
      <c r="U26" s="211">
        <v>73.660293228991193</v>
      </c>
      <c r="V26" s="211">
        <v>101.29040875042719</v>
      </c>
      <c r="W26" s="211">
        <v>46.597578055461767</v>
      </c>
      <c r="X26" s="211">
        <v>82.01165677858927</v>
      </c>
      <c r="Y26" s="211">
        <v>69.219598262190345</v>
      </c>
      <c r="Z26" s="167" t="s">
        <v>169</v>
      </c>
      <c r="AB26" s="184">
        <f t="shared" si="13"/>
        <v>21.474628795273713</v>
      </c>
      <c r="AC26" s="184">
        <f t="shared" si="0"/>
        <v>23.573988857122391</v>
      </c>
      <c r="AD26" s="184">
        <f t="shared" si="1"/>
        <v>26.159710121635481</v>
      </c>
      <c r="AE26" s="199">
        <f t="shared" si="2"/>
        <v>24.514979039810459</v>
      </c>
      <c r="AF26" s="203">
        <f t="shared" si="3"/>
        <v>32.015924124081231</v>
      </c>
      <c r="AG26" s="203">
        <f t="shared" si="4"/>
        <v>30.643365741663548</v>
      </c>
      <c r="AH26" s="83">
        <f t="shared" si="5"/>
        <v>26.077493059204432</v>
      </c>
      <c r="AI26" s="83">
        <f t="shared" si="6"/>
        <v>28.800618340572434</v>
      </c>
      <c r="AJ26" s="83">
        <f t="shared" si="7"/>
        <v>27.300829837101446</v>
      </c>
      <c r="AK26" s="83">
        <f t="shared" si="8"/>
        <v>25.060635015686042</v>
      </c>
      <c r="AL26" s="83">
        <f t="shared" si="9"/>
        <v>26.365808923687649</v>
      </c>
      <c r="AM26" s="83">
        <f t="shared" si="10"/>
        <v>25.228094832186361</v>
      </c>
      <c r="AN26" s="83">
        <f t="shared" si="11"/>
        <v>22.213215135025248</v>
      </c>
      <c r="AO26" s="83">
        <f t="shared" si="12"/>
        <v>20.795215903006529</v>
      </c>
      <c r="AP26" s="86"/>
    </row>
    <row r="27" spans="1:42" ht="14.1" customHeight="1">
      <c r="A27" s="75" t="s">
        <v>30</v>
      </c>
      <c r="B27" s="28"/>
      <c r="C27" s="28"/>
      <c r="D27" s="28">
        <v>100.25</v>
      </c>
      <c r="E27" s="28">
        <v>147.54</v>
      </c>
      <c r="F27" s="28">
        <v>117.68</v>
      </c>
      <c r="G27" s="28">
        <v>109.32</v>
      </c>
      <c r="H27" s="28">
        <v>114.44</v>
      </c>
      <c r="I27" s="28">
        <v>115.37</v>
      </c>
      <c r="J27" s="28">
        <v>155.29</v>
      </c>
      <c r="K27" s="28">
        <v>118.98</v>
      </c>
      <c r="L27" s="31">
        <v>52.47356717735093</v>
      </c>
      <c r="M27" s="137">
        <v>51.565195241943897</v>
      </c>
      <c r="N27" s="137">
        <v>69.984217860962744</v>
      </c>
      <c r="O27" s="137">
        <v>97.000692594348266</v>
      </c>
      <c r="P27" s="192">
        <v>110.90969256067642</v>
      </c>
      <c r="Q27" s="212">
        <v>110.31791571145226</v>
      </c>
      <c r="R27" s="212">
        <v>124.79078432312463</v>
      </c>
      <c r="S27" s="212">
        <v>175.56569490732849</v>
      </c>
      <c r="T27" s="212">
        <v>227.52486642093683</v>
      </c>
      <c r="U27" s="212">
        <v>214.80097083603388</v>
      </c>
      <c r="V27" s="212">
        <v>157.27032414826186</v>
      </c>
      <c r="W27" s="212">
        <v>100.23621978513087</v>
      </c>
      <c r="X27" s="212">
        <v>105.11196269296022</v>
      </c>
      <c r="Y27" s="212">
        <v>81.758987238304499</v>
      </c>
      <c r="Z27" s="168" t="s">
        <v>170</v>
      </c>
      <c r="AB27" s="185">
        <f t="shared" si="13"/>
        <v>18.485804102831132</v>
      </c>
      <c r="AC27" s="185">
        <f t="shared" si="0"/>
        <v>24.116773261298725</v>
      </c>
      <c r="AD27" s="185">
        <f t="shared" si="1"/>
        <v>33.346566044706073</v>
      </c>
      <c r="AE27" s="86">
        <f t="shared" si="2"/>
        <v>33.2125313186041</v>
      </c>
      <c r="AF27" s="204">
        <f t="shared" si="3"/>
        <v>25.421934659901414</v>
      </c>
      <c r="AG27" s="204">
        <f t="shared" si="4"/>
        <v>25.501767916817599</v>
      </c>
      <c r="AH27" s="86">
        <f t="shared" si="5"/>
        <v>26.329830662667565</v>
      </c>
      <c r="AI27" s="86">
        <f t="shared" si="6"/>
        <v>31.14548625525385</v>
      </c>
      <c r="AJ27" s="86">
        <f t="shared" si="7"/>
        <v>38.243258986428032</v>
      </c>
      <c r="AK27" s="86">
        <f t="shared" si="8"/>
        <v>49.741775486752104</v>
      </c>
      <c r="AL27" s="86">
        <f t="shared" si="9"/>
        <v>47.853942894106673</v>
      </c>
      <c r="AM27" s="86">
        <f t="shared" si="10"/>
        <v>43.960260930651714</v>
      </c>
      <c r="AN27" s="86">
        <f t="shared" si="11"/>
        <v>41.150041344091917</v>
      </c>
      <c r="AO27" s="86">
        <f t="shared" si="12"/>
        <v>42.369377772575419</v>
      </c>
      <c r="AP27" s="86"/>
    </row>
    <row r="28" spans="1:42" ht="14.1" customHeight="1">
      <c r="A28" s="74" t="s">
        <v>31</v>
      </c>
      <c r="B28" s="30"/>
      <c r="C28" s="30"/>
      <c r="D28" s="30">
        <v>92.02</v>
      </c>
      <c r="E28" s="30">
        <v>49.79</v>
      </c>
      <c r="F28" s="30">
        <v>6.18</v>
      </c>
      <c r="G28" s="30">
        <v>42.88</v>
      </c>
      <c r="H28" s="30">
        <v>40.17</v>
      </c>
      <c r="I28" s="30">
        <v>-17.670000000000002</v>
      </c>
      <c r="J28" s="30">
        <v>127.94</v>
      </c>
      <c r="K28" s="30">
        <v>63.62</v>
      </c>
      <c r="L28" s="87">
        <v>86.355568368058059</v>
      </c>
      <c r="M28" s="178">
        <v>100.90840924738107</v>
      </c>
      <c r="N28" s="178">
        <v>88.557837120046628</v>
      </c>
      <c r="O28" s="178">
        <v>70.719948424249253</v>
      </c>
      <c r="P28" s="191">
        <v>61.329410203711902</v>
      </c>
      <c r="Q28" s="211">
        <v>122.76945242409585</v>
      </c>
      <c r="R28" s="211">
        <v>130.65105940790485</v>
      </c>
      <c r="S28" s="211">
        <v>87.642481535152001</v>
      </c>
      <c r="T28" s="211">
        <v>93.137966445328203</v>
      </c>
      <c r="U28" s="211">
        <v>97.602566791035215</v>
      </c>
      <c r="V28" s="211">
        <v>75.801337980330487</v>
      </c>
      <c r="W28" s="211">
        <v>51.256516548458677</v>
      </c>
      <c r="X28" s="211">
        <v>60.73174051950798</v>
      </c>
      <c r="Y28" s="211">
        <v>19.110258865277224</v>
      </c>
      <c r="Z28" s="167" t="s">
        <v>171</v>
      </c>
      <c r="AB28" s="184">
        <f t="shared" si="13"/>
        <v>32.047745057509069</v>
      </c>
      <c r="AC28" s="184">
        <f t="shared" si="0"/>
        <v>34.949397761543921</v>
      </c>
      <c r="AD28" s="184">
        <f t="shared" si="1"/>
        <v>30.247116054101145</v>
      </c>
      <c r="AE28" s="199">
        <f t="shared" si="2"/>
        <v>30.675462310928602</v>
      </c>
      <c r="AF28" s="203">
        <f t="shared" si="3"/>
        <v>28.415235295602308</v>
      </c>
      <c r="AG28" s="203">
        <f t="shared" si="4"/>
        <v>30.836190853162044</v>
      </c>
      <c r="AH28" s="83">
        <f t="shared" si="5"/>
        <v>31.214663090043587</v>
      </c>
      <c r="AI28" s="83">
        <f t="shared" si="6"/>
        <v>21.214250877428388</v>
      </c>
      <c r="AJ28" s="83">
        <f t="shared" si="7"/>
        <v>17.03800685086777</v>
      </c>
      <c r="AK28" s="83">
        <f t="shared" si="8"/>
        <v>15.212321576726357</v>
      </c>
      <c r="AL28" s="83">
        <f t="shared" si="9"/>
        <v>16.10184390522549</v>
      </c>
      <c r="AM28" s="83">
        <f t="shared" si="10"/>
        <v>18.596918749650843</v>
      </c>
      <c r="AN28" s="83">
        <f t="shared" si="11"/>
        <v>21.196457292725782</v>
      </c>
      <c r="AO28" s="83">
        <f t="shared" si="12"/>
        <v>26.357426248622989</v>
      </c>
      <c r="AP28" s="86"/>
    </row>
    <row r="29" spans="1:42" ht="14.1" customHeight="1">
      <c r="A29" s="75" t="s">
        <v>48</v>
      </c>
      <c r="B29" s="28"/>
      <c r="C29" s="28"/>
      <c r="D29" s="28">
        <v>52.23</v>
      </c>
      <c r="E29" s="28">
        <v>71.08</v>
      </c>
      <c r="F29" s="28">
        <v>78.48</v>
      </c>
      <c r="G29" s="28">
        <v>107.26</v>
      </c>
      <c r="H29" s="28">
        <v>153.38999999999999</v>
      </c>
      <c r="I29" s="28">
        <v>203.73</v>
      </c>
      <c r="J29" s="28">
        <v>204.08</v>
      </c>
      <c r="K29" s="28">
        <v>246.96</v>
      </c>
      <c r="L29" s="31">
        <v>180.59008882422728</v>
      </c>
      <c r="M29" s="137">
        <v>93.192520650348627</v>
      </c>
      <c r="N29" s="137">
        <v>-39.787254375401297</v>
      </c>
      <c r="O29" s="137">
        <v>-26.079856350610104</v>
      </c>
      <c r="P29" s="192">
        <v>57.841528353483717</v>
      </c>
      <c r="Q29" s="212">
        <v>49.569191163680735</v>
      </c>
      <c r="R29" s="212">
        <v>44.071228493019397</v>
      </c>
      <c r="S29" s="212">
        <v>1.207473714235705</v>
      </c>
      <c r="T29" s="212">
        <v>-36.103779221722064</v>
      </c>
      <c r="U29" s="212">
        <v>31.673161806765705</v>
      </c>
      <c r="V29" s="212">
        <v>106.30932477764709</v>
      </c>
      <c r="W29" s="212">
        <v>157.33197981730655</v>
      </c>
      <c r="X29" s="212">
        <v>127.36264487274313</v>
      </c>
      <c r="Y29" s="212">
        <v>209.04754109069791</v>
      </c>
      <c r="Z29" s="168" t="s">
        <v>172</v>
      </c>
      <c r="AB29" s="185">
        <f t="shared" si="13"/>
        <v>53.143761103028417</v>
      </c>
      <c r="AC29" s="185">
        <f t="shared" si="0"/>
        <v>58.650756817387858</v>
      </c>
      <c r="AD29" s="185">
        <f t="shared" si="1"/>
        <v>69.865012384901746</v>
      </c>
      <c r="AE29" s="86">
        <f t="shared" si="2"/>
        <v>72.099868257441088</v>
      </c>
      <c r="AF29" s="204">
        <f t="shared" si="3"/>
        <v>79.632315054640628</v>
      </c>
      <c r="AG29" s="204">
        <f t="shared" si="4"/>
        <v>85.401395938272557</v>
      </c>
      <c r="AH29" s="86">
        <f t="shared" si="5"/>
        <v>85.938622024145573</v>
      </c>
      <c r="AI29" s="86">
        <f t="shared" si="6"/>
        <v>80.032928257076463</v>
      </c>
      <c r="AJ29" s="86">
        <f t="shared" si="7"/>
        <v>69.999936265510954</v>
      </c>
      <c r="AK29" s="86">
        <f t="shared" si="8"/>
        <v>49.435481191149186</v>
      </c>
      <c r="AL29" s="86">
        <f t="shared" si="9"/>
        <v>42.704166367615358</v>
      </c>
      <c r="AM29" s="86">
        <f t="shared" si="10"/>
        <v>48.42135070318696</v>
      </c>
      <c r="AN29" s="86">
        <f t="shared" si="11"/>
        <v>48.714463770112097</v>
      </c>
      <c r="AO29" s="86">
        <f t="shared" si="12"/>
        <v>60.145474522250296</v>
      </c>
      <c r="AP29" s="86"/>
    </row>
    <row r="30" spans="1:42" ht="14.1" customHeight="1">
      <c r="A30" s="74" t="s">
        <v>49</v>
      </c>
      <c r="B30" s="30"/>
      <c r="C30" s="30"/>
      <c r="D30" s="30">
        <v>113.85</v>
      </c>
      <c r="E30" s="30">
        <v>144.38999999999999</v>
      </c>
      <c r="F30" s="30">
        <v>88.7</v>
      </c>
      <c r="G30" s="30">
        <v>84.02</v>
      </c>
      <c r="H30" s="30">
        <v>73.010000000000005</v>
      </c>
      <c r="I30" s="30">
        <v>97.76</v>
      </c>
      <c r="J30" s="30">
        <v>167.16</v>
      </c>
      <c r="K30" s="30">
        <v>126.56</v>
      </c>
      <c r="L30" s="87">
        <v>90.105639366923796</v>
      </c>
      <c r="M30" s="178">
        <v>85.761669078850829</v>
      </c>
      <c r="N30" s="178">
        <v>68.693712611895961</v>
      </c>
      <c r="O30" s="178">
        <v>34.806377942951642</v>
      </c>
      <c r="P30" s="191">
        <v>46.482359078998982</v>
      </c>
      <c r="Q30" s="211">
        <v>30.448063093664974</v>
      </c>
      <c r="R30" s="211">
        <v>48.437475948103845</v>
      </c>
      <c r="S30" s="211">
        <v>47.055089927300365</v>
      </c>
      <c r="T30" s="211">
        <v>52.93132774525148</v>
      </c>
      <c r="U30" s="211">
        <v>87.780059683437287</v>
      </c>
      <c r="V30" s="211">
        <v>83.06199551452562</v>
      </c>
      <c r="W30" s="211">
        <v>102.74329428521834</v>
      </c>
      <c r="X30" s="211">
        <v>43.931876858976473</v>
      </c>
      <c r="Y30" s="211">
        <v>44.345449042223969</v>
      </c>
      <c r="Z30" s="167" t="s">
        <v>173</v>
      </c>
      <c r="AB30" s="184">
        <f t="shared" si="13"/>
        <v>27.80509630935089</v>
      </c>
      <c r="AC30" s="184">
        <f t="shared" si="0"/>
        <v>24.686615324338028</v>
      </c>
      <c r="AD30" s="184">
        <f t="shared" si="1"/>
        <v>28.067426415176936</v>
      </c>
      <c r="AE30" s="199">
        <f t="shared" si="2"/>
        <v>26.175546283979411</v>
      </c>
      <c r="AF30" s="203">
        <f t="shared" si="3"/>
        <v>26.368347227015068</v>
      </c>
      <c r="AG30" s="203">
        <f t="shared" si="4"/>
        <v>31.390679571826308</v>
      </c>
      <c r="AH30" s="83">
        <f t="shared" si="5"/>
        <v>33.847931977015918</v>
      </c>
      <c r="AI30" s="83">
        <f t="shared" si="6"/>
        <v>34.276630725259693</v>
      </c>
      <c r="AJ30" s="83">
        <f t="shared" si="7"/>
        <v>23.721667028018771</v>
      </c>
      <c r="AK30" s="83">
        <f t="shared" si="8"/>
        <v>19.068074190031236</v>
      </c>
      <c r="AL30" s="83">
        <f t="shared" si="9"/>
        <v>18.222836927743458</v>
      </c>
      <c r="AM30" s="83">
        <f t="shared" si="10"/>
        <v>20.260631952507566</v>
      </c>
      <c r="AN30" s="83">
        <f t="shared" si="11"/>
        <v>20.056394691930507</v>
      </c>
      <c r="AO30" s="83">
        <f t="shared" si="12"/>
        <v>19.484050425974175</v>
      </c>
      <c r="AP30" s="86"/>
    </row>
    <row r="31" spans="1:42" ht="14.1" customHeight="1">
      <c r="A31" s="75" t="s">
        <v>32</v>
      </c>
      <c r="B31" s="28"/>
      <c r="C31" s="28"/>
      <c r="D31" s="28">
        <v>98.1</v>
      </c>
      <c r="E31" s="28">
        <v>103.01</v>
      </c>
      <c r="F31" s="28">
        <v>233.6</v>
      </c>
      <c r="G31" s="28">
        <v>78.92</v>
      </c>
      <c r="H31" s="28">
        <v>72.44</v>
      </c>
      <c r="I31" s="28">
        <v>72.61</v>
      </c>
      <c r="J31" s="28">
        <v>120.16</v>
      </c>
      <c r="K31" s="28">
        <v>235.63</v>
      </c>
      <c r="L31" s="31">
        <v>423.88118020906364</v>
      </c>
      <c r="M31" s="137">
        <v>195.65105958635692</v>
      </c>
      <c r="N31" s="137">
        <v>132.92348990163117</v>
      </c>
      <c r="O31" s="137">
        <v>77.770762500733909</v>
      </c>
      <c r="P31" s="192">
        <v>66.506388567224334</v>
      </c>
      <c r="Q31" s="212">
        <v>43.458704855516721</v>
      </c>
      <c r="R31" s="212">
        <v>42.704229329566282</v>
      </c>
      <c r="S31" s="212">
        <v>53.689926490734983</v>
      </c>
      <c r="T31" s="212">
        <v>79.586522484456196</v>
      </c>
      <c r="U31" s="212">
        <v>60.310591095329983</v>
      </c>
      <c r="V31" s="212">
        <v>53.799877736251624</v>
      </c>
      <c r="W31" s="212">
        <v>52.366065947747146</v>
      </c>
      <c r="X31" s="212">
        <v>100.7786260007971</v>
      </c>
      <c r="Y31" s="212">
        <v>126.65816699366037</v>
      </c>
      <c r="Z31" s="168" t="s">
        <v>189</v>
      </c>
      <c r="AB31" s="185">
        <f t="shared" si="13"/>
        <v>97.6292469076662</v>
      </c>
      <c r="AC31" s="185">
        <f t="shared" si="0"/>
        <v>87.032268775450461</v>
      </c>
      <c r="AD31" s="185">
        <f t="shared" si="1"/>
        <v>62.827177726129094</v>
      </c>
      <c r="AE31" s="86">
        <f t="shared" si="2"/>
        <v>65.529793959603765</v>
      </c>
      <c r="AF31" s="204">
        <f t="shared" si="3"/>
        <v>82.442875113183518</v>
      </c>
      <c r="AG31" s="204">
        <f t="shared" si="4"/>
        <v>84.57055282185253</v>
      </c>
      <c r="AH31" s="86">
        <f t="shared" si="5"/>
        <v>86.354699062078538</v>
      </c>
      <c r="AI31" s="86">
        <f t="shared" si="6"/>
        <v>87.489903472634438</v>
      </c>
      <c r="AJ31" s="86">
        <f t="shared" si="7"/>
        <v>89.924312123567077</v>
      </c>
      <c r="AK31" s="86">
        <f t="shared" si="8"/>
        <v>79.902174638173506</v>
      </c>
      <c r="AL31" s="86">
        <f t="shared" si="9"/>
        <v>33.458847795685521</v>
      </c>
      <c r="AM31" s="86">
        <f t="shared" si="10"/>
        <v>18.308107978073735</v>
      </c>
      <c r="AN31" s="86">
        <f t="shared" si="11"/>
        <v>14.450724309973646</v>
      </c>
      <c r="AO31" s="86">
        <f t="shared" si="12"/>
        <v>20.613117125705656</v>
      </c>
      <c r="AP31" s="86"/>
    </row>
    <row r="32" spans="1:42" ht="14.1" customHeight="1">
      <c r="A32" s="74" t="s">
        <v>33</v>
      </c>
      <c r="B32" s="30"/>
      <c r="C32" s="30"/>
      <c r="D32" s="30">
        <v>252.07</v>
      </c>
      <c r="E32" s="30">
        <v>222.46</v>
      </c>
      <c r="F32" s="30">
        <v>26.51</v>
      </c>
      <c r="G32" s="30">
        <v>90.31</v>
      </c>
      <c r="H32" s="30">
        <v>64.77</v>
      </c>
      <c r="I32" s="30">
        <v>151.61000000000001</v>
      </c>
      <c r="J32" s="30">
        <v>218.66</v>
      </c>
      <c r="K32" s="30">
        <v>310.97000000000003</v>
      </c>
      <c r="L32" s="87">
        <v>310.49</v>
      </c>
      <c r="M32" s="178">
        <v>163.87</v>
      </c>
      <c r="N32" s="178">
        <v>107.89</v>
      </c>
      <c r="O32" s="178">
        <v>64.489999999999995</v>
      </c>
      <c r="P32" s="191">
        <v>34.85</v>
      </c>
      <c r="Q32" s="211">
        <v>83</v>
      </c>
      <c r="R32" s="211">
        <v>123.4</v>
      </c>
      <c r="S32" s="211">
        <v>103.78</v>
      </c>
      <c r="T32" s="211">
        <v>100.37740598759027</v>
      </c>
      <c r="U32" s="211">
        <v>171.48802633601963</v>
      </c>
      <c r="V32" s="211">
        <v>104.87669314252219</v>
      </c>
      <c r="W32" s="211">
        <v>33.897646495053415</v>
      </c>
      <c r="X32" s="211">
        <v>84.774092084409972</v>
      </c>
      <c r="Y32" s="211">
        <v>241.88415677206959</v>
      </c>
      <c r="Z32" s="167" t="s">
        <v>175</v>
      </c>
      <c r="AB32" s="184">
        <f t="shared" si="13"/>
        <v>91.172500000000014</v>
      </c>
      <c r="AC32" s="184">
        <f t="shared" si="0"/>
        <v>81.757999999999996</v>
      </c>
      <c r="AD32" s="184">
        <f t="shared" si="1"/>
        <v>68.504361354778027</v>
      </c>
      <c r="AE32" s="199">
        <f t="shared" si="2"/>
        <v>66.180787582190632</v>
      </c>
      <c r="AF32" s="203">
        <f t="shared" si="3"/>
        <v>79.365200000000002</v>
      </c>
      <c r="AG32" s="203">
        <f t="shared" si="4"/>
        <v>80.060000000000016</v>
      </c>
      <c r="AH32" s="83">
        <f t="shared" si="5"/>
        <v>75.259600000000006</v>
      </c>
      <c r="AI32" s="83">
        <f t="shared" si="6"/>
        <v>79.085999999999984</v>
      </c>
      <c r="AJ32" s="83">
        <f t="shared" si="7"/>
        <v>72.878955640744579</v>
      </c>
      <c r="AK32" s="83">
        <f t="shared" si="8"/>
        <v>53.351479327787331</v>
      </c>
      <c r="AL32" s="83">
        <f t="shared" si="9"/>
        <v>28.687835229913354</v>
      </c>
      <c r="AM32" s="83">
        <f t="shared" si="10"/>
        <v>30.996452457884157</v>
      </c>
      <c r="AN32" s="83">
        <f t="shared" si="11"/>
        <v>30.291038688666866</v>
      </c>
      <c r="AO32" s="83">
        <f t="shared" si="12"/>
        <v>42.414755372557934</v>
      </c>
      <c r="AP32" s="86"/>
    </row>
    <row r="33" spans="1:42" ht="14.1" customHeight="1">
      <c r="A33" s="75" t="s">
        <v>50</v>
      </c>
      <c r="B33" s="28"/>
      <c r="C33" s="28"/>
      <c r="D33" s="28">
        <v>-1.8</v>
      </c>
      <c r="E33" s="28">
        <v>25.95</v>
      </c>
      <c r="F33" s="28">
        <v>93.27</v>
      </c>
      <c r="G33" s="28">
        <v>77.81</v>
      </c>
      <c r="H33" s="28">
        <v>50.96</v>
      </c>
      <c r="I33" s="28">
        <v>121.86</v>
      </c>
      <c r="J33" s="28">
        <v>223.77</v>
      </c>
      <c r="K33" s="28">
        <v>180.31</v>
      </c>
      <c r="L33" s="31">
        <v>82.959483568586052</v>
      </c>
      <c r="M33" s="137">
        <v>81.603685261294672</v>
      </c>
      <c r="N33" s="137">
        <v>105.91869958066826</v>
      </c>
      <c r="O33" s="137">
        <v>75.209785994551908</v>
      </c>
      <c r="P33" s="192">
        <v>104.56407618483878</v>
      </c>
      <c r="Q33" s="212">
        <v>80.57981220830375</v>
      </c>
      <c r="R33" s="212">
        <v>63.843501595213681</v>
      </c>
      <c r="S33" s="212">
        <v>32.883728949747052</v>
      </c>
      <c r="T33" s="212">
        <v>31.468838534451223</v>
      </c>
      <c r="U33" s="212">
        <v>45.735153600815472</v>
      </c>
      <c r="V33" s="212">
        <v>42.194065976711912</v>
      </c>
      <c r="W33" s="212">
        <v>65.725080302080059</v>
      </c>
      <c r="X33" s="212">
        <v>20.617753260685216</v>
      </c>
      <c r="Y33" s="212">
        <v>103.54131420475919</v>
      </c>
      <c r="Z33" s="168" t="s">
        <v>176</v>
      </c>
      <c r="AB33" s="185">
        <f t="shared" si="13"/>
        <v>51.151610915445062</v>
      </c>
      <c r="AC33" s="185">
        <f t="shared" si="0"/>
        <v>48.986409870207162</v>
      </c>
      <c r="AD33" s="185">
        <f t="shared" si="1"/>
        <v>34.724569713372873</v>
      </c>
      <c r="AE33" s="86">
        <f t="shared" si="2"/>
        <v>34.354534724231875</v>
      </c>
      <c r="AF33" s="204">
        <f t="shared" si="3"/>
        <v>38.890056164603628</v>
      </c>
      <c r="AG33" s="204">
        <f t="shared" si="4"/>
        <v>38.723867432105401</v>
      </c>
      <c r="AH33" s="86">
        <f t="shared" si="5"/>
        <v>37.950857336392573</v>
      </c>
      <c r="AI33" s="86">
        <f t="shared" si="6"/>
        <v>40.381133285645078</v>
      </c>
      <c r="AJ33" s="86">
        <f t="shared" si="7"/>
        <v>27.798058440442084</v>
      </c>
      <c r="AK33" s="86">
        <f t="shared" si="8"/>
        <v>21.595096702232183</v>
      </c>
      <c r="AL33" s="86">
        <f t="shared" si="9"/>
        <v>23.1750770572718</v>
      </c>
      <c r="AM33" s="86">
        <f t="shared" si="10"/>
        <v>21.587216561350342</v>
      </c>
      <c r="AN33" s="86">
        <f t="shared" si="11"/>
        <v>21.702271596257731</v>
      </c>
      <c r="AO33" s="86">
        <f t="shared" si="12"/>
        <v>24.535424417278456</v>
      </c>
      <c r="AP33" s="86"/>
    </row>
    <row r="34" spans="1:42" ht="14.1" customHeight="1">
      <c r="A34" s="74" t="s">
        <v>57</v>
      </c>
      <c r="B34" s="30"/>
      <c r="C34" s="30"/>
      <c r="D34" s="30">
        <v>106.53</v>
      </c>
      <c r="E34" s="30">
        <v>92.31</v>
      </c>
      <c r="F34" s="30">
        <v>33.26</v>
      </c>
      <c r="G34" s="30">
        <v>-1.5</v>
      </c>
      <c r="H34" s="30">
        <v>12.32</v>
      </c>
      <c r="I34" s="30">
        <v>47.43</v>
      </c>
      <c r="J34" s="30">
        <v>141.13</v>
      </c>
      <c r="K34" s="30">
        <v>306.35000000000002</v>
      </c>
      <c r="L34" s="87">
        <v>86.09</v>
      </c>
      <c r="M34" s="178">
        <v>32.24</v>
      </c>
      <c r="N34" s="178">
        <v>72.62</v>
      </c>
      <c r="O34" s="178">
        <v>92.23</v>
      </c>
      <c r="P34" s="191">
        <v>76.439399537285027</v>
      </c>
      <c r="Q34" s="211">
        <v>30.430076326032307</v>
      </c>
      <c r="R34" s="211">
        <v>41.368033010040996</v>
      </c>
      <c r="S34" s="211">
        <v>40.554783012649672</v>
      </c>
      <c r="T34" s="211">
        <v>185.08863325561686</v>
      </c>
      <c r="U34" s="211">
        <v>120.55907058736111</v>
      </c>
      <c r="V34" s="211">
        <v>95.496777860373655</v>
      </c>
      <c r="W34" s="211">
        <v>29.647112665266896</v>
      </c>
      <c r="X34" s="211">
        <v>41.903124961937706</v>
      </c>
      <c r="Y34" s="211">
        <v>24.677129446006909</v>
      </c>
      <c r="Z34" s="167" t="s">
        <v>177</v>
      </c>
      <c r="AB34" s="184">
        <f t="shared" si="13"/>
        <v>67.692187500000003</v>
      </c>
      <c r="AC34" s="184">
        <f t="shared" si="0"/>
        <v>60.866</v>
      </c>
      <c r="AD34" s="184">
        <f t="shared" si="1"/>
        <v>48.543193832608758</v>
      </c>
      <c r="AE34" s="199">
        <f t="shared" si="2"/>
        <v>50.005022497560816</v>
      </c>
      <c r="AF34" s="203">
        <f t="shared" si="3"/>
        <v>56.021036027762896</v>
      </c>
      <c r="AG34" s="203">
        <f t="shared" si="4"/>
        <v>54.105231448200968</v>
      </c>
      <c r="AH34" s="83">
        <f t="shared" si="5"/>
        <v>52.44289964506568</v>
      </c>
      <c r="AI34" s="83">
        <f t="shared" si="6"/>
        <v>52.774862486839524</v>
      </c>
      <c r="AJ34" s="83">
        <f t="shared" si="7"/>
        <v>59.751289645458392</v>
      </c>
      <c r="AK34" s="83">
        <f t="shared" si="8"/>
        <v>34.583941110276719</v>
      </c>
      <c r="AL34" s="83">
        <f t="shared" si="9"/>
        <v>35.712754453521555</v>
      </c>
      <c r="AM34" s="83">
        <f t="shared" si="10"/>
        <v>35.920185440300202</v>
      </c>
      <c r="AN34" s="83">
        <f t="shared" si="11"/>
        <v>38.591075126470912</v>
      </c>
      <c r="AO34" s="83">
        <f t="shared" si="12"/>
        <v>40.623644995121637</v>
      </c>
      <c r="AP34" s="86"/>
    </row>
    <row r="35" spans="1:42" ht="14.1" customHeight="1">
      <c r="A35" s="75" t="s">
        <v>34</v>
      </c>
      <c r="B35" s="28"/>
      <c r="C35" s="28"/>
      <c r="D35" s="28">
        <v>72.400000000000006</v>
      </c>
      <c r="E35" s="28">
        <v>20.07</v>
      </c>
      <c r="F35" s="28">
        <v>-13.93</v>
      </c>
      <c r="G35" s="28">
        <v>63.38</v>
      </c>
      <c r="H35" s="28">
        <v>70.290000000000006</v>
      </c>
      <c r="I35" s="28">
        <v>129.11000000000001</v>
      </c>
      <c r="J35" s="28">
        <v>100.97</v>
      </c>
      <c r="K35" s="28">
        <v>90.22</v>
      </c>
      <c r="L35" s="31">
        <v>20.795886852787611</v>
      </c>
      <c r="M35" s="137">
        <v>90.053033351750756</v>
      </c>
      <c r="N35" s="137">
        <v>4.9848234508780367</v>
      </c>
      <c r="O35" s="137">
        <v>25.672771990165224</v>
      </c>
      <c r="P35" s="192">
        <v>94.673136193698198</v>
      </c>
      <c r="Q35" s="212">
        <v>91.508482587401488</v>
      </c>
      <c r="R35" s="212">
        <v>114.6500237983618</v>
      </c>
      <c r="S35" s="212">
        <v>124.79765315214513</v>
      </c>
      <c r="T35" s="212">
        <v>111.34116974544865</v>
      </c>
      <c r="U35" s="212">
        <v>81.525478980026449</v>
      </c>
      <c r="V35" s="212">
        <v>93.841317346394931</v>
      </c>
      <c r="W35" s="212">
        <v>93.974905793659033</v>
      </c>
      <c r="X35" s="212">
        <v>93.806641168503589</v>
      </c>
      <c r="Y35" s="212">
        <v>90.396715688575199</v>
      </c>
      <c r="Z35" s="168" t="s">
        <v>190</v>
      </c>
      <c r="AB35" s="185">
        <f t="shared" si="13"/>
        <v>38.35095517925194</v>
      </c>
      <c r="AC35" s="185">
        <f t="shared" si="0"/>
        <v>33.405536245805557</v>
      </c>
      <c r="AD35" s="185">
        <f t="shared" si="1"/>
        <v>32.328304546612813</v>
      </c>
      <c r="AE35" s="86">
        <f t="shared" si="2"/>
        <v>30.042512973610805</v>
      </c>
      <c r="AF35" s="204">
        <f t="shared" si="3"/>
        <v>32.245275688376218</v>
      </c>
      <c r="AG35" s="204">
        <f t="shared" si="4"/>
        <v>33.113554295368331</v>
      </c>
      <c r="AH35" s="86">
        <f t="shared" si="5"/>
        <v>35.467593034736424</v>
      </c>
      <c r="AI35" s="86">
        <f t="shared" si="6"/>
        <v>35.208852223865122</v>
      </c>
      <c r="AJ35" s="86">
        <f t="shared" si="7"/>
        <v>35.831122408592044</v>
      </c>
      <c r="AK35" s="86">
        <f t="shared" si="8"/>
        <v>35.309451147393631</v>
      </c>
      <c r="AL35" s="86">
        <f t="shared" si="9"/>
        <v>27.5462585515623</v>
      </c>
      <c r="AM35" s="86">
        <f t="shared" si="10"/>
        <v>27.781570898076797</v>
      </c>
      <c r="AN35" s="86">
        <f t="shared" si="11"/>
        <v>15.806148133829637</v>
      </c>
      <c r="AO35" s="86">
        <f t="shared" si="12"/>
        <v>10.726837871938249</v>
      </c>
      <c r="AP35" s="86"/>
    </row>
    <row r="36" spans="1:42" ht="14.1" customHeight="1">
      <c r="A36" s="74" t="s">
        <v>167</v>
      </c>
      <c r="B36" s="30"/>
      <c r="C36" s="30"/>
      <c r="D36" s="30">
        <v>55.07</v>
      </c>
      <c r="E36" s="30">
        <v>95.48</v>
      </c>
      <c r="F36" s="30">
        <v>97.37</v>
      </c>
      <c r="G36" s="30">
        <v>40.53</v>
      </c>
      <c r="H36" s="30">
        <v>35.909999999999997</v>
      </c>
      <c r="I36" s="30">
        <v>45.14</v>
      </c>
      <c r="J36" s="30">
        <v>31.73</v>
      </c>
      <c r="K36" s="30">
        <v>25.33</v>
      </c>
      <c r="L36" s="87">
        <v>162.11000000000001</v>
      </c>
      <c r="M36" s="178">
        <v>74.260720128030272</v>
      </c>
      <c r="N36" s="178">
        <v>71.160260935294289</v>
      </c>
      <c r="O36" s="178">
        <v>-14.491963531191862</v>
      </c>
      <c r="P36" s="191">
        <v>-13.325097389469049</v>
      </c>
      <c r="Q36" s="211">
        <v>39.723542353140864</v>
      </c>
      <c r="R36" s="211">
        <v>43.703000865643467</v>
      </c>
      <c r="S36" s="211">
        <v>68.095853719549311</v>
      </c>
      <c r="T36" s="211">
        <v>66.039366932188187</v>
      </c>
      <c r="U36" s="211">
        <v>83.955958699012641</v>
      </c>
      <c r="V36" s="211">
        <v>126.10718832657999</v>
      </c>
      <c r="W36" s="211">
        <v>92.444036880733876</v>
      </c>
      <c r="X36" s="211">
        <v>83.166720675969017</v>
      </c>
      <c r="Y36" s="211">
        <v>84.059823991850578</v>
      </c>
      <c r="Z36" s="167" t="s">
        <v>179</v>
      </c>
      <c r="AB36" s="184">
        <f t="shared" si="13"/>
        <v>38.715000000000003</v>
      </c>
      <c r="AC36" s="184">
        <f>AVEDEV(D36:M36)</f>
        <v>32.809686415363636</v>
      </c>
      <c r="AD36" s="184">
        <f t="shared" si="1"/>
        <v>32.323154580614037</v>
      </c>
      <c r="AE36" s="199">
        <f t="shared" si="2"/>
        <v>32.510925336617582</v>
      </c>
      <c r="AF36" s="203">
        <f t="shared" si="3"/>
        <v>34.004961004105091</v>
      </c>
      <c r="AG36" s="203">
        <f t="shared" si="4"/>
        <v>34.053348462916645</v>
      </c>
      <c r="AH36" s="83">
        <f t="shared" si="5"/>
        <v>33.585768410978048</v>
      </c>
      <c r="AI36" s="83">
        <f t="shared" si="6"/>
        <v>36.061661590094992</v>
      </c>
      <c r="AJ36" s="83">
        <f t="shared" si="7"/>
        <v>36.072671941693876</v>
      </c>
      <c r="AK36" s="83">
        <f t="shared" si="8"/>
        <v>35.376634957351165</v>
      </c>
      <c r="AL36" s="83">
        <f t="shared" si="9"/>
        <v>32.496410023477566</v>
      </c>
      <c r="AM36" s="83">
        <f t="shared" si="10"/>
        <v>33.95107536369386</v>
      </c>
      <c r="AN36" s="83">
        <f t="shared" si="11"/>
        <v>34.911592142947832</v>
      </c>
      <c r="AO36" s="83">
        <f t="shared" si="12"/>
        <v>26.689469052115214</v>
      </c>
      <c r="AP36" s="86"/>
    </row>
    <row r="37" spans="1:42" ht="14.1" customHeight="1">
      <c r="A37" s="75" t="s">
        <v>35</v>
      </c>
      <c r="B37" s="28"/>
      <c r="C37" s="28"/>
      <c r="D37" s="28">
        <v>106.68</v>
      </c>
      <c r="E37" s="28">
        <v>374.95</v>
      </c>
      <c r="F37" s="28">
        <v>170.15</v>
      </c>
      <c r="G37" s="28">
        <v>177.16</v>
      </c>
      <c r="H37" s="28">
        <v>192.14</v>
      </c>
      <c r="I37" s="28">
        <v>154.41</v>
      </c>
      <c r="J37" s="28">
        <v>152.63999999999999</v>
      </c>
      <c r="K37" s="28">
        <v>96.77</v>
      </c>
      <c r="L37" s="31">
        <v>93.023941570008446</v>
      </c>
      <c r="M37" s="137">
        <v>79.933205008589795</v>
      </c>
      <c r="N37" s="137">
        <v>72.333309807104754</v>
      </c>
      <c r="O37" s="137">
        <v>75.047588628523968</v>
      </c>
      <c r="P37" s="192">
        <v>86.954193847562138</v>
      </c>
      <c r="Q37" s="212">
        <v>111.79568752581474</v>
      </c>
      <c r="R37" s="212">
        <v>189.96572285248496</v>
      </c>
      <c r="S37" s="212">
        <v>193.53096698401094</v>
      </c>
      <c r="T37" s="212">
        <v>162.33304725930157</v>
      </c>
      <c r="U37" s="212">
        <v>179.97126527495155</v>
      </c>
      <c r="V37" s="212">
        <v>168.30849821817486</v>
      </c>
      <c r="W37" s="212">
        <v>121.02078977716577</v>
      </c>
      <c r="X37" s="212">
        <v>189.86738431524819</v>
      </c>
      <c r="Y37" s="212">
        <v>174.34425537796693</v>
      </c>
      <c r="Z37" s="168" t="s">
        <v>180</v>
      </c>
      <c r="AB37" s="185">
        <f t="shared" si="13"/>
        <v>53.758380477811698</v>
      </c>
      <c r="AC37" s="185">
        <f t="shared" si="0"/>
        <v>55.051428273712155</v>
      </c>
      <c r="AD37" s="185">
        <f t="shared" si="1"/>
        <v>46.5757626692155</v>
      </c>
      <c r="AE37" s="86">
        <f t="shared" si="2"/>
        <v>39.980122641399376</v>
      </c>
      <c r="AF37" s="204">
        <f t="shared" si="3"/>
        <v>40.837020891056866</v>
      </c>
      <c r="AG37" s="204">
        <f t="shared" si="4"/>
        <v>32.993303394154637</v>
      </c>
      <c r="AH37" s="86">
        <f t="shared" si="5"/>
        <v>32.732390136452828</v>
      </c>
      <c r="AI37" s="86">
        <f t="shared" si="6"/>
        <v>38.107660993853194</v>
      </c>
      <c r="AJ37" s="86">
        <f t="shared" si="7"/>
        <v>39.464687610155423</v>
      </c>
      <c r="AK37" s="86">
        <f t="shared" si="8"/>
        <v>45.56908617348158</v>
      </c>
      <c r="AL37" s="86">
        <f t="shared" si="9"/>
        <v>46.804551577132855</v>
      </c>
      <c r="AM37" s="86">
        <f t="shared" si="10"/>
        <v>42.695793100275253</v>
      </c>
      <c r="AN37" s="86">
        <f t="shared" si="11"/>
        <v>39.339959618845761</v>
      </c>
      <c r="AO37" s="86">
        <f t="shared" si="12"/>
        <v>30.731374455852357</v>
      </c>
      <c r="AP37" s="86"/>
    </row>
    <row r="38" spans="1:42" ht="14.1" customHeight="1">
      <c r="A38" s="74" t="s">
        <v>36</v>
      </c>
      <c r="B38" s="30"/>
      <c r="C38" s="30"/>
      <c r="D38" s="30">
        <v>44.74</v>
      </c>
      <c r="E38" s="30">
        <v>71.98</v>
      </c>
      <c r="F38" s="30">
        <v>22.63</v>
      </c>
      <c r="G38" s="30">
        <v>36.049999999999997</v>
      </c>
      <c r="H38" s="30">
        <v>41.52</v>
      </c>
      <c r="I38" s="30">
        <v>92.78</v>
      </c>
      <c r="J38" s="30">
        <v>109.07</v>
      </c>
      <c r="K38" s="30">
        <v>76.83</v>
      </c>
      <c r="L38" s="87">
        <v>162.74810355290606</v>
      </c>
      <c r="M38" s="178">
        <v>145.99335736216321</v>
      </c>
      <c r="N38" s="178">
        <v>153.24221175674975</v>
      </c>
      <c r="O38" s="178">
        <v>151.71723741915068</v>
      </c>
      <c r="P38" s="191">
        <v>167.75472291673165</v>
      </c>
      <c r="Q38" s="211">
        <v>83.650189018438553</v>
      </c>
      <c r="R38" s="211">
        <v>108.94755987688897</v>
      </c>
      <c r="S38" s="211">
        <v>52.634287445751404</v>
      </c>
      <c r="T38" s="211">
        <v>121.40232652387995</v>
      </c>
      <c r="U38" s="211">
        <v>242.67670530901978</v>
      </c>
      <c r="V38" s="211">
        <v>384.64744011795233</v>
      </c>
      <c r="W38" s="211">
        <v>2.5911105097763616</v>
      </c>
      <c r="X38" s="211">
        <v>4.1424713784060634</v>
      </c>
      <c r="Y38" s="211">
        <v>267.1320580037231</v>
      </c>
      <c r="Z38" s="167" t="s">
        <v>181</v>
      </c>
      <c r="AB38" s="184">
        <f t="shared" si="13"/>
        <v>33.656012944113257</v>
      </c>
      <c r="AC38" s="184">
        <f t="shared" si="0"/>
        <v>37.770975309808314</v>
      </c>
      <c r="AD38" s="184">
        <f t="shared" si="1"/>
        <v>69.126255743691445</v>
      </c>
      <c r="AE38" s="199">
        <f t="shared" si="2"/>
        <v>70.464792396178154</v>
      </c>
      <c r="AF38" s="203">
        <f t="shared" si="3"/>
        <v>42.520563300770135</v>
      </c>
      <c r="AG38" s="203">
        <f t="shared" si="4"/>
        <v>37.760544398926278</v>
      </c>
      <c r="AH38" s="83">
        <f t="shared" si="5"/>
        <v>31.017788411237383</v>
      </c>
      <c r="AI38" s="83">
        <f t="shared" si="6"/>
        <v>35.032359666662238</v>
      </c>
      <c r="AJ38" s="83">
        <f t="shared" si="7"/>
        <v>33.799127014274248</v>
      </c>
      <c r="AK38" s="83">
        <f t="shared" si="8"/>
        <v>37.934463521542625</v>
      </c>
      <c r="AL38" s="83">
        <f t="shared" si="9"/>
        <v>62.255811403937173</v>
      </c>
      <c r="AM38" s="83">
        <f t="shared" si="10"/>
        <v>73.081284414486888</v>
      </c>
      <c r="AN38" s="83">
        <f t="shared" si="11"/>
        <v>83.74609711129122</v>
      </c>
      <c r="AO38" s="83">
        <f t="shared" si="12"/>
        <v>97.595875581439927</v>
      </c>
      <c r="AP38" s="86"/>
    </row>
    <row r="39" spans="1:42" ht="14.1" customHeight="1">
      <c r="A39" s="75" t="s">
        <v>37</v>
      </c>
      <c r="B39" s="28"/>
      <c r="C39" s="28"/>
      <c r="D39" s="28">
        <v>215.51</v>
      </c>
      <c r="E39" s="28">
        <v>105.64</v>
      </c>
      <c r="F39" s="28">
        <v>58.69</v>
      </c>
      <c r="G39" s="28">
        <v>116.67</v>
      </c>
      <c r="H39" s="28">
        <v>144.55000000000001</v>
      </c>
      <c r="I39" s="28">
        <v>224.68</v>
      </c>
      <c r="J39" s="28">
        <v>210.15</v>
      </c>
      <c r="K39" s="28">
        <v>123.17</v>
      </c>
      <c r="L39" s="31">
        <v>74.72364262458602</v>
      </c>
      <c r="M39" s="137">
        <v>47.979022965852337</v>
      </c>
      <c r="N39" s="137">
        <v>74.439379148822397</v>
      </c>
      <c r="O39" s="137">
        <v>56.295140586500835</v>
      </c>
      <c r="P39" s="192">
        <v>82.044382583812265</v>
      </c>
      <c r="Q39" s="212">
        <v>102.13984674092519</v>
      </c>
      <c r="R39" s="212">
        <v>160.41079193297062</v>
      </c>
      <c r="S39" s="212">
        <v>629.61013578340658</v>
      </c>
      <c r="T39" s="212">
        <v>445.4949100840663</v>
      </c>
      <c r="U39" s="212">
        <v>94.931532352020682</v>
      </c>
      <c r="V39" s="212">
        <v>215.24284207610958</v>
      </c>
      <c r="W39" s="212">
        <v>175.17634493204181</v>
      </c>
      <c r="X39" s="212">
        <v>114.6991119963388</v>
      </c>
      <c r="Y39" s="212">
        <v>163.9514823597965</v>
      </c>
      <c r="Z39" s="168" t="s">
        <v>182</v>
      </c>
      <c r="AB39" s="185">
        <f t="shared" si="13"/>
        <v>45.631846003945057</v>
      </c>
      <c r="AC39" s="185">
        <f t="shared" si="0"/>
        <v>53.236986752764935</v>
      </c>
      <c r="AD39" s="185">
        <f t="shared" si="1"/>
        <v>88.007256493301995</v>
      </c>
      <c r="AE39" s="86">
        <f t="shared" si="2"/>
        <v>90.583966302544923</v>
      </c>
      <c r="AF39" s="204">
        <f t="shared" si="3"/>
        <v>48.373843209042619</v>
      </c>
      <c r="AG39" s="204">
        <f t="shared" si="4"/>
        <v>49.296286827960067</v>
      </c>
      <c r="AH39" s="86">
        <f t="shared" si="5"/>
        <v>51.199581859916556</v>
      </c>
      <c r="AI39" s="86">
        <f t="shared" si="6"/>
        <v>106.37644500126287</v>
      </c>
      <c r="AJ39" s="86">
        <f t="shared" si="7"/>
        <v>143.16871907545686</v>
      </c>
      <c r="AK39" s="86">
        <f t="shared" si="8"/>
        <v>144.29825778137607</v>
      </c>
      <c r="AL39" s="86">
        <f t="shared" si="9"/>
        <v>143.55429853344728</v>
      </c>
      <c r="AM39" s="86">
        <f t="shared" si="10"/>
        <v>135.92245921547593</v>
      </c>
      <c r="AN39" s="86">
        <f t="shared" si="11"/>
        <v>133.50687524462495</v>
      </c>
      <c r="AO39" s="86">
        <f t="shared" si="12"/>
        <v>127.67295393983508</v>
      </c>
      <c r="AP39" s="86"/>
    </row>
    <row r="40" spans="1:42" ht="14.1" customHeight="1">
      <c r="A40" s="74" t="s">
        <v>38</v>
      </c>
      <c r="B40" s="30"/>
      <c r="C40" s="30"/>
      <c r="D40" s="30">
        <v>110.51</v>
      </c>
      <c r="E40" s="30">
        <v>118.89</v>
      </c>
      <c r="F40" s="30">
        <v>107.74</v>
      </c>
      <c r="G40" s="30">
        <v>117.11</v>
      </c>
      <c r="H40" s="30">
        <v>157.51</v>
      </c>
      <c r="I40" s="30">
        <v>130.97999999999999</v>
      </c>
      <c r="J40" s="30">
        <v>103.87</v>
      </c>
      <c r="K40" s="30">
        <v>70.63</v>
      </c>
      <c r="L40" s="87">
        <v>77.641122716201593</v>
      </c>
      <c r="M40" s="178">
        <v>75.595270954581238</v>
      </c>
      <c r="N40" s="178">
        <v>83.808207058224099</v>
      </c>
      <c r="O40" s="178">
        <v>88.783169230655687</v>
      </c>
      <c r="P40" s="191">
        <v>85.710193551988851</v>
      </c>
      <c r="Q40" s="211">
        <v>74.454762404316838</v>
      </c>
      <c r="R40" s="211">
        <v>91.57002132339646</v>
      </c>
      <c r="S40" s="211">
        <v>93.09836458591343</v>
      </c>
      <c r="T40" s="211">
        <v>95.166574404578071</v>
      </c>
      <c r="U40" s="211">
        <v>83.758339426678177</v>
      </c>
      <c r="V40" s="211">
        <v>87.883665623238855</v>
      </c>
      <c r="W40" s="211">
        <v>79.716879455672654</v>
      </c>
      <c r="X40" s="211">
        <v>118.78963073832784</v>
      </c>
      <c r="Y40" s="211">
        <v>110.55505021605023</v>
      </c>
      <c r="Z40" s="167" t="s">
        <v>183</v>
      </c>
      <c r="AB40" s="184">
        <f t="shared" si="13"/>
        <v>20.576109660474799</v>
      </c>
      <c r="AC40" s="184">
        <f t="shared" si="0"/>
        <v>20.090832759506053</v>
      </c>
      <c r="AD40" s="184">
        <f t="shared" si="1"/>
        <v>17.452373181511781</v>
      </c>
      <c r="AE40" s="199">
        <f t="shared" si="2"/>
        <v>16.952474286293967</v>
      </c>
      <c r="AF40" s="203">
        <f t="shared" si="3"/>
        <v>22.562962919067878</v>
      </c>
      <c r="AG40" s="203">
        <f t="shared" si="4"/>
        <v>21.533036445041901</v>
      </c>
      <c r="AH40" s="83">
        <f t="shared" si="5"/>
        <v>12.397218331661247</v>
      </c>
      <c r="AI40" s="83">
        <f t="shared" si="6"/>
        <v>8.0902385558630669</v>
      </c>
      <c r="AJ40" s="83">
        <f t="shared" si="7"/>
        <v>7.252383683368568</v>
      </c>
      <c r="AK40" s="83">
        <f t="shared" si="8"/>
        <v>5.9070620536530551</v>
      </c>
      <c r="AL40" s="83">
        <f t="shared" si="9"/>
        <v>5.31750217719933</v>
      </c>
      <c r="AM40" s="83">
        <f t="shared" si="10"/>
        <v>4.9053413270901887</v>
      </c>
      <c r="AN40" s="83">
        <f t="shared" si="11"/>
        <v>7.8103901508618083</v>
      </c>
      <c r="AO40" s="83">
        <f t="shared" si="12"/>
        <v>9.8656454505610007</v>
      </c>
      <c r="AP40" s="86"/>
    </row>
    <row r="41" spans="1:42" ht="14.1" customHeight="1">
      <c r="A41" s="75" t="s">
        <v>66</v>
      </c>
      <c r="B41" s="28"/>
      <c r="C41" s="28"/>
      <c r="D41" s="28">
        <v>230.54</v>
      </c>
      <c r="E41" s="28">
        <v>181.82</v>
      </c>
      <c r="F41" s="28">
        <v>235.7</v>
      </c>
      <c r="G41" s="28">
        <v>154.13999999999999</v>
      </c>
      <c r="H41" s="28">
        <v>158.16999999999999</v>
      </c>
      <c r="I41" s="28">
        <v>172.04</v>
      </c>
      <c r="J41" s="28">
        <v>140.35</v>
      </c>
      <c r="K41" s="28">
        <v>104.91</v>
      </c>
      <c r="L41" s="31">
        <v>83.348235329230732</v>
      </c>
      <c r="M41" s="137">
        <v>68.646297698052422</v>
      </c>
      <c r="N41" s="137">
        <v>86.159734836495744</v>
      </c>
      <c r="O41" s="137">
        <v>60.080092630073878</v>
      </c>
      <c r="P41" s="192">
        <v>44.261960303647371</v>
      </c>
      <c r="Q41" s="212">
        <v>42.330959476945907</v>
      </c>
      <c r="R41" s="212">
        <v>60.035293421903155</v>
      </c>
      <c r="S41" s="212">
        <v>62.639437114983146</v>
      </c>
      <c r="T41" s="212">
        <v>82.387048571369732</v>
      </c>
      <c r="U41" s="212">
        <v>94.078254060172995</v>
      </c>
      <c r="V41" s="212">
        <v>53.3046925259288</v>
      </c>
      <c r="W41" s="212">
        <v>129.97898856158383</v>
      </c>
      <c r="X41" s="212">
        <v>82.018882448937688</v>
      </c>
      <c r="Y41" s="212">
        <v>186.210494842972</v>
      </c>
      <c r="Z41" s="168" t="s">
        <v>184</v>
      </c>
      <c r="AB41" s="185">
        <f t="shared" si="13"/>
        <v>33.205275729807695</v>
      </c>
      <c r="AC41" s="185">
        <f t="shared" si="0"/>
        <v>42.922256036726026</v>
      </c>
      <c r="AD41" s="185">
        <f t="shared" si="1"/>
        <v>46.55653594973829</v>
      </c>
      <c r="AE41" s="86">
        <f t="shared" si="2"/>
        <v>44.131285326675176</v>
      </c>
      <c r="AF41" s="204">
        <f t="shared" si="3"/>
        <v>39.171494336199984</v>
      </c>
      <c r="AG41" s="204">
        <f t="shared" si="4"/>
        <v>38.27021757804431</v>
      </c>
      <c r="AH41" s="86">
        <f t="shared" si="5"/>
        <v>31.730245578219041</v>
      </c>
      <c r="AI41" s="86">
        <f t="shared" si="6"/>
        <v>22.732633168238703</v>
      </c>
      <c r="AJ41" s="86">
        <f t="shared" si="7"/>
        <v>15.777078996803073</v>
      </c>
      <c r="AK41" s="86">
        <f t="shared" si="8"/>
        <v>14.527182754776817</v>
      </c>
      <c r="AL41" s="86">
        <f t="shared" si="9"/>
        <v>13.940365382052324</v>
      </c>
      <c r="AM41" s="86">
        <f t="shared" si="10"/>
        <v>21.300288285676096</v>
      </c>
      <c r="AN41" s="86">
        <f t="shared" si="11"/>
        <v>20.80338599916913</v>
      </c>
      <c r="AO41" s="86">
        <f t="shared" si="12"/>
        <v>31.818786813239093</v>
      </c>
      <c r="AP41" s="86"/>
    </row>
    <row r="42" spans="1:42" ht="14.1" customHeight="1">
      <c r="A42" s="74" t="s">
        <v>51</v>
      </c>
      <c r="B42" s="30"/>
      <c r="C42" s="30"/>
      <c r="D42" s="30">
        <v>411.03</v>
      </c>
      <c r="E42" s="30">
        <v>2276.46</v>
      </c>
      <c r="F42" s="30">
        <v>-446.41</v>
      </c>
      <c r="G42" s="30">
        <v>99.98</v>
      </c>
      <c r="H42" s="30">
        <v>76.78</v>
      </c>
      <c r="I42" s="30">
        <v>81.06</v>
      </c>
      <c r="J42" s="30">
        <v>63.04</v>
      </c>
      <c r="K42" s="30">
        <v>124.36</v>
      </c>
      <c r="L42" s="87">
        <v>122.14</v>
      </c>
      <c r="M42" s="178">
        <v>101.35</v>
      </c>
      <c r="N42" s="178">
        <v>89.34</v>
      </c>
      <c r="O42" s="178">
        <v>109.13</v>
      </c>
      <c r="P42" s="191">
        <v>79.63</v>
      </c>
      <c r="Q42" s="211">
        <v>94.017848968446813</v>
      </c>
      <c r="R42" s="211">
        <v>101.75979320112485</v>
      </c>
      <c r="S42" s="211">
        <v>49.740372521357237</v>
      </c>
      <c r="T42" s="211">
        <v>17.307789870565234</v>
      </c>
      <c r="U42" s="211"/>
      <c r="V42" s="211"/>
      <c r="W42" s="211"/>
      <c r="X42" s="211"/>
      <c r="Y42" s="211"/>
      <c r="Z42" s="167" t="s">
        <v>185</v>
      </c>
      <c r="AB42" s="184">
        <f t="shared" si="13"/>
        <v>494.19593749999996</v>
      </c>
      <c r="AC42" s="184">
        <f t="shared" si="0"/>
        <v>421.10640000000001</v>
      </c>
      <c r="AD42" s="184">
        <f t="shared" si="1"/>
        <v>260.80995465186328</v>
      </c>
      <c r="AE42" s="199">
        <f t="shared" si="2"/>
        <v>70.934266469383502</v>
      </c>
      <c r="AF42" s="203">
        <f t="shared" si="3"/>
        <v>16.710999999999999</v>
      </c>
      <c r="AG42" s="203">
        <f t="shared" si="4"/>
        <v>16.128172082524252</v>
      </c>
      <c r="AH42" s="83">
        <f t="shared" si="5"/>
        <v>15.165194423267803</v>
      </c>
      <c r="AI42" s="83">
        <f t="shared" si="6"/>
        <v>18.410566671002861</v>
      </c>
      <c r="AJ42" s="83">
        <f t="shared" si="7"/>
        <v>23.990915795305153</v>
      </c>
      <c r="AK42" s="83">
        <f t="shared" si="8"/>
        <v>24.028245732276055</v>
      </c>
      <c r="AL42" s="83">
        <f t="shared" si="9"/>
        <v>23.543816079659461</v>
      </c>
      <c r="AM42" s="83">
        <f t="shared" si="10"/>
        <v>25.000590709368606</v>
      </c>
      <c r="AN42" s="83">
        <f t="shared" si="11"/>
        <v>27.826813042858529</v>
      </c>
      <c r="AO42" s="83">
        <f t="shared" si="12"/>
        <v>27.973663773070076</v>
      </c>
      <c r="AP42" s="86"/>
    </row>
    <row r="43" spans="1:42" ht="14.1" customHeight="1">
      <c r="A43" s="75" t="s">
        <v>52</v>
      </c>
      <c r="B43" s="28"/>
      <c r="C43" s="28"/>
      <c r="D43" s="28">
        <v>73</v>
      </c>
      <c r="E43" s="28">
        <v>32.630000000000003</v>
      </c>
      <c r="F43" s="28">
        <v>113.93</v>
      </c>
      <c r="G43" s="28">
        <v>89.79</v>
      </c>
      <c r="H43" s="28">
        <v>122.93</v>
      </c>
      <c r="I43" s="28">
        <v>98.33</v>
      </c>
      <c r="J43" s="28">
        <v>99.5</v>
      </c>
      <c r="K43" s="28">
        <v>158.72999999999999</v>
      </c>
      <c r="L43" s="31">
        <v>109.258734572657</v>
      </c>
      <c r="M43" s="137">
        <v>58.111161110166179</v>
      </c>
      <c r="N43" s="137">
        <v>53.37150385873808</v>
      </c>
      <c r="O43" s="137">
        <v>61.708414207841244</v>
      </c>
      <c r="P43" s="192">
        <v>51.264828505836071</v>
      </c>
      <c r="Q43" s="212">
        <v>48.902460938316352</v>
      </c>
      <c r="R43" s="212">
        <v>77.700499899951879</v>
      </c>
      <c r="S43" s="212">
        <v>-2.4154228147364898</v>
      </c>
      <c r="T43" s="212">
        <v>131.98788958530247</v>
      </c>
      <c r="U43" s="212">
        <v>115.84256171915091</v>
      </c>
      <c r="V43" s="212">
        <v>127.81996204042139</v>
      </c>
      <c r="W43" s="212">
        <v>107.09128745298122</v>
      </c>
      <c r="X43" s="212">
        <v>171.95812585317023</v>
      </c>
      <c r="Y43" s="212">
        <v>137.9952975850683</v>
      </c>
      <c r="Z43" s="168" t="s">
        <v>186</v>
      </c>
      <c r="AB43" s="185">
        <f t="shared" si="13"/>
        <v>23.074841821582126</v>
      </c>
      <c r="AC43" s="185">
        <f t="shared" si="0"/>
        <v>25.790559432592612</v>
      </c>
      <c r="AD43" s="185">
        <f t="shared" si="1"/>
        <v>35.399561817711579</v>
      </c>
      <c r="AE43" s="86">
        <f t="shared" si="2"/>
        <v>33.508947609983259</v>
      </c>
      <c r="AF43" s="204">
        <f t="shared" si="3"/>
        <v>27.450282689007548</v>
      </c>
      <c r="AG43" s="204">
        <f t="shared" si="4"/>
        <v>31.539036595175901</v>
      </c>
      <c r="AH43" s="86">
        <f t="shared" si="5"/>
        <v>27.813538667050853</v>
      </c>
      <c r="AI43" s="86">
        <f t="shared" si="6"/>
        <v>31.747272472220153</v>
      </c>
      <c r="AJ43" s="86">
        <f t="shared" si="7"/>
        <v>35.645819222456446</v>
      </c>
      <c r="AK43" s="86">
        <f t="shared" si="8"/>
        <v>30.499326628754552</v>
      </c>
      <c r="AL43" s="86">
        <f t="shared" si="9"/>
        <v>32.726673924886292</v>
      </c>
      <c r="AM43" s="86">
        <f t="shared" si="10"/>
        <v>34.761041600181258</v>
      </c>
      <c r="AN43" s="86">
        <f t="shared" si="11"/>
        <v>41.753904591381719</v>
      </c>
      <c r="AO43" s="86">
        <f t="shared" si="12"/>
        <v>42.361325955363426</v>
      </c>
      <c r="AP43" s="86"/>
    </row>
    <row r="44" spans="1:42" ht="14.1" customHeight="1">
      <c r="A44" s="74" t="s">
        <v>39</v>
      </c>
      <c r="B44" s="30"/>
      <c r="C44" s="30"/>
      <c r="D44" s="30">
        <v>230.04</v>
      </c>
      <c r="E44" s="30">
        <v>136.01</v>
      </c>
      <c r="F44" s="30">
        <v>85</v>
      </c>
      <c r="G44" s="30">
        <v>84.23</v>
      </c>
      <c r="H44" s="30">
        <v>79.02</v>
      </c>
      <c r="I44" s="30">
        <v>87.97</v>
      </c>
      <c r="J44" s="30">
        <v>100.35</v>
      </c>
      <c r="K44" s="30">
        <v>47.84</v>
      </c>
      <c r="L44" s="87">
        <v>69.047172965586583</v>
      </c>
      <c r="M44" s="178">
        <v>61.189152987688026</v>
      </c>
      <c r="N44" s="178">
        <v>69.108202472718261</v>
      </c>
      <c r="O44" s="178">
        <v>70.131975529498519</v>
      </c>
      <c r="P44" s="191">
        <v>76.676106808953008</v>
      </c>
      <c r="Q44" s="211">
        <v>71.447312664677156</v>
      </c>
      <c r="R44" s="211">
        <v>88.295475240851417</v>
      </c>
      <c r="S44" s="211">
        <v>140.3801680561144</v>
      </c>
      <c r="T44" s="211">
        <v>89.491727071688601</v>
      </c>
      <c r="U44" s="211">
        <v>71.73810494621587</v>
      </c>
      <c r="V44" s="211">
        <v>96.803756919740508</v>
      </c>
      <c r="W44" s="211">
        <v>72.596312814741324</v>
      </c>
      <c r="X44" s="211">
        <v>80.166562139845439</v>
      </c>
      <c r="Y44" s="211">
        <v>86.571580701644876</v>
      </c>
      <c r="Z44" s="167" t="s">
        <v>187</v>
      </c>
      <c r="AB44" s="184">
        <f t="shared" si="13"/>
        <v>16.444952534476258</v>
      </c>
      <c r="AC44" s="184">
        <f t="shared" si="0"/>
        <v>34.438220442803512</v>
      </c>
      <c r="AD44" s="184">
        <f t="shared" si="1"/>
        <v>14.76880160812334</v>
      </c>
      <c r="AE44" s="199">
        <f t="shared" si="2"/>
        <v>12.6468582896056</v>
      </c>
      <c r="AF44" s="203">
        <f t="shared" si="3"/>
        <v>11.092960285346161</v>
      </c>
      <c r="AG44" s="203">
        <f t="shared" si="4"/>
        <v>10.180827487460878</v>
      </c>
      <c r="AH44" s="83">
        <f t="shared" si="5"/>
        <v>11.293884516363045</v>
      </c>
      <c r="AI44" s="83">
        <f t="shared" si="6"/>
        <v>18.137194655827919</v>
      </c>
      <c r="AJ44" s="83">
        <f t="shared" si="7"/>
        <v>16.617036445864322</v>
      </c>
      <c r="AK44" s="83">
        <f t="shared" si="8"/>
        <v>15.183150149091379</v>
      </c>
      <c r="AL44" s="83">
        <f t="shared" si="9"/>
        <v>16.173266841827331</v>
      </c>
      <c r="AM44" s="83">
        <f t="shared" si="10"/>
        <v>15.260694055663061</v>
      </c>
      <c r="AN44" s="83">
        <f t="shared" si="11"/>
        <v>14.376025282292883</v>
      </c>
      <c r="AO44" s="83">
        <f t="shared" si="12"/>
        <v>13.060856868521176</v>
      </c>
      <c r="AP44" s="86"/>
    </row>
    <row r="45" spans="1:42" s="69" customFormat="1" ht="14.1" customHeight="1">
      <c r="A45" s="76" t="s">
        <v>24</v>
      </c>
      <c r="B45" s="72"/>
      <c r="C45" s="72"/>
      <c r="D45" s="213">
        <f t="shared" ref="D45:T45" si="14">MIN(D24:D44)</f>
        <v>-1.8</v>
      </c>
      <c r="E45" s="213">
        <f t="shared" si="14"/>
        <v>20.07</v>
      </c>
      <c r="F45" s="213">
        <f t="shared" si="14"/>
        <v>-446.41</v>
      </c>
      <c r="G45" s="213">
        <f t="shared" si="14"/>
        <v>-1.5</v>
      </c>
      <c r="H45" s="213">
        <f t="shared" si="14"/>
        <v>12.32</v>
      </c>
      <c r="I45" s="213">
        <f t="shared" si="14"/>
        <v>-17.670000000000002</v>
      </c>
      <c r="J45" s="213">
        <f t="shared" si="14"/>
        <v>31.73</v>
      </c>
      <c r="K45" s="213">
        <f t="shared" si="14"/>
        <v>25.33</v>
      </c>
      <c r="L45" s="213">
        <f t="shared" si="14"/>
        <v>20.795886852787611</v>
      </c>
      <c r="M45" s="213">
        <f t="shared" si="14"/>
        <v>32.24</v>
      </c>
      <c r="N45" s="213">
        <f t="shared" si="14"/>
        <v>-39.787254375401297</v>
      </c>
      <c r="O45" s="213">
        <f t="shared" si="14"/>
        <v>-26.079856350610104</v>
      </c>
      <c r="P45" s="213">
        <f t="shared" si="14"/>
        <v>-13.325097389469049</v>
      </c>
      <c r="Q45" s="213">
        <f t="shared" si="14"/>
        <v>30.430076326032307</v>
      </c>
      <c r="R45" s="213">
        <f t="shared" si="14"/>
        <v>41.368033010040996</v>
      </c>
      <c r="S45" s="213">
        <f t="shared" si="14"/>
        <v>-2.4154228147364898</v>
      </c>
      <c r="T45" s="213">
        <f t="shared" si="14"/>
        <v>-36.103779221722064</v>
      </c>
      <c r="U45" s="213">
        <f>MIN(U24:U44)</f>
        <v>31.673161806765705</v>
      </c>
      <c r="V45" s="213">
        <f t="shared" ref="V45:W45" si="15">MIN(V24:V44)</f>
        <v>29.032787634081313</v>
      </c>
      <c r="W45" s="213">
        <f t="shared" si="15"/>
        <v>2.5911105097763616</v>
      </c>
      <c r="X45" s="213">
        <f t="shared" ref="X45:Y45" si="16">MIN(X24:X44)</f>
        <v>4.1424713784060634</v>
      </c>
      <c r="Y45" s="213">
        <f t="shared" si="16"/>
        <v>19.110258865277224</v>
      </c>
      <c r="Z45" s="169" t="s">
        <v>24</v>
      </c>
      <c r="AB45" s="160">
        <f t="shared" si="13"/>
        <v>100.49830896414962</v>
      </c>
      <c r="AC45" s="160">
        <f t="shared" si="0"/>
        <v>82.784117737055766</v>
      </c>
      <c r="AD45" s="160">
        <f t="shared" si="1"/>
        <v>47.504673787113589</v>
      </c>
      <c r="AE45" s="160">
        <f t="shared" si="2"/>
        <v>49.041898400554075</v>
      </c>
      <c r="AF45" s="73">
        <f t="shared" ref="AF45:AO46" si="17">AVEDEV(G45:AB45)</f>
        <v>24.011913660167679</v>
      </c>
      <c r="AG45" s="73">
        <f t="shared" si="17"/>
        <v>26.422698958335182</v>
      </c>
      <c r="AH45" s="222">
        <f t="shared" si="17"/>
        <v>27.418761895157566</v>
      </c>
      <c r="AI45" s="222">
        <f t="shared" si="17"/>
        <v>26.482430134973747</v>
      </c>
      <c r="AJ45" s="222">
        <f t="shared" si="17"/>
        <v>26.135116249681289</v>
      </c>
      <c r="AK45" s="222">
        <f t="shared" si="17"/>
        <v>26.184287702806376</v>
      </c>
      <c r="AL45" s="222">
        <f t="shared" si="17"/>
        <v>26.409111451086915</v>
      </c>
      <c r="AM45" s="222">
        <f t="shared" si="17"/>
        <v>26.17880865648587</v>
      </c>
      <c r="AN45" s="222">
        <f t="shared" si="17"/>
        <v>22.435786677932271</v>
      </c>
      <c r="AO45" s="222">
        <f t="shared" si="17"/>
        <v>19.540730614344973</v>
      </c>
      <c r="AP45" s="86"/>
    </row>
    <row r="46" spans="1:42" s="128" customFormat="1" ht="14.1" customHeight="1">
      <c r="A46" s="133" t="s">
        <v>25</v>
      </c>
      <c r="B46" s="134"/>
      <c r="C46" s="134"/>
      <c r="D46" s="214">
        <f t="shared" ref="D46:T46" si="18">MAX(D24:D44)</f>
        <v>1012.22</v>
      </c>
      <c r="E46" s="214">
        <f t="shared" si="18"/>
        <v>2276.46</v>
      </c>
      <c r="F46" s="214">
        <f t="shared" si="18"/>
        <v>235.7</v>
      </c>
      <c r="G46" s="214">
        <f t="shared" si="18"/>
        <v>205.01</v>
      </c>
      <c r="H46" s="214">
        <f t="shared" si="18"/>
        <v>192.14</v>
      </c>
      <c r="I46" s="214">
        <f t="shared" si="18"/>
        <v>224.68</v>
      </c>
      <c r="J46" s="214">
        <f t="shared" si="18"/>
        <v>677.62530055306524</v>
      </c>
      <c r="K46" s="214">
        <f t="shared" si="18"/>
        <v>310.97000000000003</v>
      </c>
      <c r="L46" s="214">
        <f t="shared" si="18"/>
        <v>423.88118020906364</v>
      </c>
      <c r="M46" s="214">
        <f t="shared" si="18"/>
        <v>253.09655238331499</v>
      </c>
      <c r="N46" s="214">
        <f t="shared" si="18"/>
        <v>243.41748211322306</v>
      </c>
      <c r="O46" s="214">
        <f t="shared" si="18"/>
        <v>151.71723741915068</v>
      </c>
      <c r="P46" s="214">
        <f t="shared" si="18"/>
        <v>201.95413879652273</v>
      </c>
      <c r="Q46" s="214">
        <f t="shared" si="18"/>
        <v>145.27847587599692</v>
      </c>
      <c r="R46" s="214">
        <f t="shared" si="18"/>
        <v>189.96572285248496</v>
      </c>
      <c r="S46" s="214">
        <f t="shared" si="18"/>
        <v>629.61013578340658</v>
      </c>
      <c r="T46" s="214">
        <f t="shared" si="18"/>
        <v>445.4949100840663</v>
      </c>
      <c r="U46" s="214">
        <f>MAX(U24:U44)</f>
        <v>242.67670530901978</v>
      </c>
      <c r="V46" s="214">
        <f t="shared" ref="V46:W46" si="19">MAX(V24:V44)</f>
        <v>384.64744011795233</v>
      </c>
      <c r="W46" s="214">
        <f t="shared" si="19"/>
        <v>175.17634493204181</v>
      </c>
      <c r="X46" s="214">
        <f t="shared" ref="X46:Y46" si="20">MAX(X24:X44)</f>
        <v>189.86738431524819</v>
      </c>
      <c r="Y46" s="214">
        <f t="shared" si="20"/>
        <v>267.1320580037231</v>
      </c>
      <c r="Z46" s="170" t="s">
        <v>25</v>
      </c>
      <c r="AB46" s="134">
        <f t="shared" si="13"/>
        <v>454.36717009063324</v>
      </c>
      <c r="AC46" s="134">
        <f t="shared" si="0"/>
        <v>444.5540781218865</v>
      </c>
      <c r="AD46" s="134">
        <f t="shared" si="1"/>
        <v>241.23851196920162</v>
      </c>
      <c r="AE46" s="134">
        <f t="shared" si="2"/>
        <v>113.52166461230695</v>
      </c>
      <c r="AF46" s="82">
        <f t="shared" si="17"/>
        <v>122.35482532445671</v>
      </c>
      <c r="AG46" s="82">
        <f t="shared" si="17"/>
        <v>127.32919040237937</v>
      </c>
      <c r="AH46" s="223">
        <f t="shared" si="17"/>
        <v>125.61074248345733</v>
      </c>
      <c r="AI46" s="223">
        <f t="shared" si="17"/>
        <v>129.66732175431505</v>
      </c>
      <c r="AJ46" s="223">
        <f t="shared" si="17"/>
        <v>112.27022079972139</v>
      </c>
      <c r="AK46" s="223">
        <f t="shared" si="17"/>
        <v>114.83705517921848</v>
      </c>
      <c r="AL46" s="223">
        <f t="shared" si="17"/>
        <v>108.11025609045264</v>
      </c>
      <c r="AM46" s="223">
        <f t="shared" si="17"/>
        <v>111.81313300932266</v>
      </c>
      <c r="AN46" s="223">
        <f t="shared" si="17"/>
        <v>115.74755084872766</v>
      </c>
      <c r="AO46" s="223">
        <f t="shared" si="17"/>
        <v>116.85395631592561</v>
      </c>
      <c r="AP46" s="136"/>
    </row>
    <row r="47" spans="1:42" s="70" customFormat="1" ht="14.1" customHeight="1">
      <c r="A47" s="125" t="s">
        <v>163</v>
      </c>
      <c r="B47" s="134"/>
      <c r="C47" s="134"/>
      <c r="D47" s="214">
        <f t="shared" ref="D47:T47" si="21">MEDIAN(D24:D44)</f>
        <v>102.26</v>
      </c>
      <c r="E47" s="214">
        <f t="shared" si="21"/>
        <v>118.89</v>
      </c>
      <c r="F47" s="214">
        <f t="shared" si="21"/>
        <v>88.7</v>
      </c>
      <c r="G47" s="214">
        <f t="shared" si="21"/>
        <v>89.79</v>
      </c>
      <c r="H47" s="214">
        <f t="shared" si="21"/>
        <v>75.215000000000003</v>
      </c>
      <c r="I47" s="214">
        <f t="shared" si="21"/>
        <v>106.85</v>
      </c>
      <c r="J47" s="214">
        <f t="shared" si="21"/>
        <v>140.35</v>
      </c>
      <c r="K47" s="214">
        <f t="shared" si="21"/>
        <v>115.34</v>
      </c>
      <c r="L47" s="214">
        <f t="shared" si="21"/>
        <v>90.413959517080428</v>
      </c>
      <c r="M47" s="214">
        <f t="shared" si="21"/>
        <v>81.603685261294672</v>
      </c>
      <c r="N47" s="214">
        <f t="shared" si="21"/>
        <v>74.439379148822397</v>
      </c>
      <c r="O47" s="214">
        <f t="shared" si="21"/>
        <v>70.131975529498519</v>
      </c>
      <c r="P47" s="214">
        <f t="shared" si="21"/>
        <v>76.676106808953008</v>
      </c>
      <c r="Q47" s="214">
        <f t="shared" si="21"/>
        <v>80.57981220830375</v>
      </c>
      <c r="R47" s="214">
        <f t="shared" si="21"/>
        <v>91.57002132339646</v>
      </c>
      <c r="S47" s="214">
        <f t="shared" si="21"/>
        <v>68.095853719549311</v>
      </c>
      <c r="T47" s="214">
        <f t="shared" si="21"/>
        <v>89.491727071688601</v>
      </c>
      <c r="U47" s="214">
        <f>MEDIAN(U24:U44)</f>
        <v>85.868009191224957</v>
      </c>
      <c r="V47" s="214">
        <f t="shared" ref="V47:W47" si="22">MEDIAN(V24:V44)</f>
        <v>96.150267390057081</v>
      </c>
      <c r="W47" s="214">
        <f t="shared" si="22"/>
        <v>86.080458168203265</v>
      </c>
      <c r="X47" s="214">
        <f t="shared" ref="X47:Y47" si="23">MEDIAN(X24:X44)</f>
        <v>82.59280156245336</v>
      </c>
      <c r="Y47" s="214">
        <f t="shared" si="23"/>
        <v>96.969014946667187</v>
      </c>
      <c r="Z47" s="170" t="s">
        <v>163</v>
      </c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86"/>
    </row>
    <row r="48" spans="1:42" s="70" customFormat="1" ht="14.1" customHeight="1">
      <c r="A48" s="125" t="s">
        <v>164</v>
      </c>
      <c r="B48" s="134"/>
      <c r="C48" s="134"/>
      <c r="D48" s="214">
        <f t="shared" ref="D48:T48" si="24">AVERAGE(D24:D44)</f>
        <v>169.24999999999994</v>
      </c>
      <c r="E48" s="214">
        <f t="shared" si="24"/>
        <v>237.18714285714287</v>
      </c>
      <c r="F48" s="214">
        <f t="shared" si="24"/>
        <v>68.707619047619062</v>
      </c>
      <c r="G48" s="214">
        <f t="shared" si="24"/>
        <v>93.245238095238093</v>
      </c>
      <c r="H48" s="214">
        <f t="shared" si="24"/>
        <v>94.825500000000005</v>
      </c>
      <c r="I48" s="214">
        <f t="shared" si="24"/>
        <v>113.2355</v>
      </c>
      <c r="J48" s="214">
        <f t="shared" si="24"/>
        <v>163.72453812157454</v>
      </c>
      <c r="K48" s="214">
        <f t="shared" si="24"/>
        <v>134.97461288572035</v>
      </c>
      <c r="L48" s="214">
        <f t="shared" si="24"/>
        <v>125.87147785787404</v>
      </c>
      <c r="M48" s="214">
        <f t="shared" si="24"/>
        <v>94.661929276496508</v>
      </c>
      <c r="N48" s="214">
        <f t="shared" si="24"/>
        <v>82.986350728883266</v>
      </c>
      <c r="O48" s="214">
        <f t="shared" si="24"/>
        <v>65.499078506546155</v>
      </c>
      <c r="P48" s="214">
        <f t="shared" si="24"/>
        <v>82.2554783078117</v>
      </c>
      <c r="Q48" s="214">
        <f t="shared" si="24"/>
        <v>77.306888070393782</v>
      </c>
      <c r="R48" s="214">
        <f t="shared" si="24"/>
        <v>95.387609146323285</v>
      </c>
      <c r="S48" s="214">
        <f t="shared" si="24"/>
        <v>102.97502144625395</v>
      </c>
      <c r="T48" s="214">
        <f t="shared" si="24"/>
        <v>107.25532227880575</v>
      </c>
      <c r="U48" s="214">
        <f>AVERAGE(U24:U44)</f>
        <v>104.81611188788227</v>
      </c>
      <c r="V48" s="214">
        <f t="shared" ref="V48:W48" si="25">AVERAGE(V24:V44)</f>
        <v>113.20420382330273</v>
      </c>
      <c r="W48" s="214">
        <f t="shared" si="25"/>
        <v>80.786145262010677</v>
      </c>
      <c r="X48" s="214">
        <f t="shared" ref="X48:Y48" si="26">AVERAGE(X24:X44)</f>
        <v>86.249972207752862</v>
      </c>
      <c r="Y48" s="214">
        <f t="shared" si="26"/>
        <v>119.57465417887303</v>
      </c>
      <c r="Z48" s="170" t="s">
        <v>164</v>
      </c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86"/>
    </row>
    <row r="49" spans="1:41" ht="14.1" customHeight="1">
      <c r="A49" s="34"/>
      <c r="B49" s="31"/>
      <c r="C49" s="31"/>
      <c r="D49" s="31"/>
      <c r="E49" s="31"/>
      <c r="F49" s="31"/>
      <c r="G49" s="31"/>
      <c r="Z49" s="171" t="s">
        <v>0</v>
      </c>
    </row>
    <row r="50" spans="1:41" ht="14.1" customHeight="1">
      <c r="A50" s="1" t="str">
        <f>+$A$1</f>
        <v>K2/I2</v>
      </c>
      <c r="B50" s="2" t="str">
        <f>+$B$1</f>
        <v>Comparatif des finances cantonales et communales</v>
      </c>
      <c r="C50" s="3"/>
      <c r="D50" s="3"/>
      <c r="E50" s="3"/>
      <c r="I50" s="5" t="str">
        <f>+$I$1</f>
        <v>© IDHEAP</v>
      </c>
      <c r="J50" s="5" t="str">
        <f>+$J$1</f>
        <v>Update :</v>
      </c>
      <c r="K50" s="6">
        <f ca="1">NOW()</f>
        <v>45190.410039351853</v>
      </c>
      <c r="Q50" s="216"/>
      <c r="R50" s="216"/>
      <c r="S50" s="216"/>
      <c r="T50" s="216"/>
      <c r="U50" s="216"/>
      <c r="V50" s="216"/>
      <c r="W50" s="216"/>
      <c r="X50" s="216"/>
      <c r="Y50" s="216"/>
      <c r="AA50" s="8"/>
      <c r="AB50" s="8"/>
      <c r="AC50" s="8"/>
      <c r="AD50" s="8"/>
      <c r="AE50" s="8"/>
      <c r="AF50" s="8"/>
      <c r="AG50" s="8"/>
      <c r="AH50" s="8"/>
      <c r="AI50" s="8"/>
      <c r="AJ50" s="4"/>
      <c r="AK50" s="4"/>
      <c r="AL50" s="4"/>
      <c r="AM50" s="4"/>
      <c r="AN50" s="4"/>
      <c r="AO50" s="4"/>
    </row>
    <row r="51" spans="1:41" ht="14.1" customHeight="1">
      <c r="A51" s="292" t="str">
        <f>+$A$2</f>
        <v>Selbstfinanzierung der Nettoinvestitionen</v>
      </c>
      <c r="B51" s="292"/>
      <c r="C51" s="292"/>
      <c r="D51" s="292"/>
      <c r="E51" s="292"/>
      <c r="F51" s="297"/>
      <c r="G51" s="297"/>
      <c r="H51" s="37"/>
      <c r="I51" s="38"/>
      <c r="J51" s="38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41" ht="14.1" customHeight="1" thickBot="1">
      <c r="A52" s="293" t="str">
        <f>+$A$3</f>
        <v>Selbstfinanzierung in % der Nettoinvestitionen</v>
      </c>
      <c r="B52" s="293"/>
      <c r="C52" s="293"/>
      <c r="D52" s="293"/>
      <c r="E52" s="293"/>
      <c r="F52" s="293"/>
      <c r="G52" s="9"/>
      <c r="H52" s="243"/>
      <c r="I52" s="243"/>
      <c r="J52" s="243" t="str">
        <f>J3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Gewichtung_Pondération!$D$5</f>
        <v>2</v>
      </c>
    </row>
    <row r="53" spans="1:41" ht="14.1" customHeight="1" thickTop="1">
      <c r="A53" s="292" t="str">
        <f>+$A$4</f>
        <v xml:space="preserve">Autofinancement de l’investissement net </v>
      </c>
      <c r="B53" s="292"/>
      <c r="C53" s="292"/>
      <c r="D53" s="292"/>
      <c r="E53" s="292"/>
      <c r="F53" s="298"/>
      <c r="G53" s="298"/>
      <c r="H53" s="37"/>
      <c r="I53" s="3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41" ht="14.1" customHeight="1" thickBot="1">
      <c r="A54" s="293" t="str">
        <f>+$A$5</f>
        <v>Autofinancement en% de l'investissement net</v>
      </c>
      <c r="B54" s="293"/>
      <c r="C54" s="293"/>
      <c r="D54" s="293"/>
      <c r="E54" s="293"/>
      <c r="F54" s="293"/>
      <c r="G54" s="293"/>
      <c r="H54" s="293"/>
      <c r="I54" s="243"/>
      <c r="J54" s="243" t="str">
        <f>J5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Gewichtung_Pondération!$D$5</f>
        <v>2</v>
      </c>
    </row>
    <row r="55" spans="1:41" ht="14.1" customHeight="1" thickTop="1">
      <c r="A55" s="34"/>
      <c r="B55" s="31"/>
      <c r="C55" s="31"/>
      <c r="D55" s="31"/>
      <c r="E55" s="31"/>
      <c r="F55" s="31"/>
      <c r="G55" s="31"/>
    </row>
    <row r="56" spans="1:41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41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62" t="s">
        <v>81</v>
      </c>
      <c r="M57" s="21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</row>
    <row r="58" spans="1:41" ht="14.1" customHeight="1">
      <c r="A58" s="23"/>
      <c r="B58" s="24"/>
      <c r="C58" s="25"/>
      <c r="D58" s="25"/>
      <c r="E58" s="25"/>
      <c r="F58" s="25"/>
      <c r="G58" s="25"/>
      <c r="I58" s="7"/>
      <c r="P58" s="202"/>
      <c r="Z58" s="166"/>
    </row>
    <row r="59" spans="1:41" ht="14.1" customHeight="1">
      <c r="A59" s="74" t="s">
        <v>28</v>
      </c>
      <c r="B59" s="30"/>
      <c r="C59" s="30"/>
      <c r="D59" s="30"/>
      <c r="E59" s="30"/>
      <c r="F59" s="30">
        <f t="shared" ref="F59:Y74" si="27">SUM(D24:F24)/3</f>
        <v>163.35333333333335</v>
      </c>
      <c r="G59" s="30">
        <f t="shared" si="27"/>
        <v>162.05333333333331</v>
      </c>
      <c r="H59" s="30">
        <f t="shared" si="27"/>
        <v>101.57333333333334</v>
      </c>
      <c r="I59" s="30">
        <f t="shared" si="27"/>
        <v>104.72666666666667</v>
      </c>
      <c r="J59" s="30">
        <f t="shared" si="27"/>
        <v>141.50666666666666</v>
      </c>
      <c r="K59" s="30">
        <f t="shared" si="27"/>
        <v>155.40333333333334</v>
      </c>
      <c r="L59" s="30">
        <f t="shared" si="27"/>
        <v>131.39245509229636</v>
      </c>
      <c r="M59" s="30">
        <f t="shared" si="27"/>
        <v>101.7538050517516</v>
      </c>
      <c r="N59" s="87">
        <f t="shared" si="27"/>
        <v>93.381100586558759</v>
      </c>
      <c r="O59" s="201">
        <f t="shared" si="27"/>
        <v>82.708791482002027</v>
      </c>
      <c r="P59" s="191">
        <f t="shared" si="27"/>
        <v>74.308775776854631</v>
      </c>
      <c r="Q59" s="211">
        <f t="shared" si="27"/>
        <v>67.357296563806969</v>
      </c>
      <c r="R59" s="211">
        <f t="shared" si="27"/>
        <v>72.080690904859793</v>
      </c>
      <c r="S59" s="211">
        <f t="shared" si="27"/>
        <v>72.029721603148587</v>
      </c>
      <c r="T59" s="211">
        <f t="shared" si="27"/>
        <v>68.0551489588523</v>
      </c>
      <c r="U59" s="211">
        <f t="shared" si="27"/>
        <v>69.97679047441035</v>
      </c>
      <c r="V59" s="211">
        <f t="shared" si="27"/>
        <v>56.597354733174193</v>
      </c>
      <c r="W59" s="211">
        <f t="shared" si="27"/>
        <v>39.015937863626569</v>
      </c>
      <c r="X59" s="211">
        <f t="shared" si="27"/>
        <v>25.187050368853772</v>
      </c>
      <c r="Y59" s="211">
        <f t="shared" si="27"/>
        <v>42.281036910451725</v>
      </c>
      <c r="Z59" s="167" t="s">
        <v>188</v>
      </c>
    </row>
    <row r="60" spans="1:41" ht="14.1" customHeight="1">
      <c r="A60" s="75" t="s">
        <v>29</v>
      </c>
      <c r="B60" s="28"/>
      <c r="C60" s="28"/>
      <c r="D60" s="28"/>
      <c r="E60" s="28"/>
      <c r="F60" s="28">
        <f t="shared" ref="F60:F79" si="28">SUM(D25:F25)/3</f>
        <v>471.86666666666673</v>
      </c>
      <c r="G60" s="28">
        <f t="shared" ref="G60:K75" si="29">SUM(E25:G25)/3</f>
        <v>202.79666666666665</v>
      </c>
      <c r="H60" s="28" t="s">
        <v>40</v>
      </c>
      <c r="I60" s="28" t="s">
        <v>40</v>
      </c>
      <c r="J60" s="28" t="s">
        <v>40</v>
      </c>
      <c r="K60" s="28" t="s">
        <v>40</v>
      </c>
      <c r="L60" s="28">
        <f t="shared" ref="L60:U75" si="30">SUM(J25:L25)/3</f>
        <v>318.25650455880151</v>
      </c>
      <c r="M60" s="28">
        <f t="shared" si="30"/>
        <v>176.74692183555143</v>
      </c>
      <c r="N60" s="31">
        <f t="shared" si="30"/>
        <v>222.07379233991693</v>
      </c>
      <c r="O60" s="200">
        <f t="shared" si="30"/>
        <v>195.63249983712967</v>
      </c>
      <c r="P60" s="192">
        <f t="shared" si="30"/>
        <v>178.5850286415322</v>
      </c>
      <c r="Q60" s="212">
        <f t="shared" si="30"/>
        <v>145.87202656245685</v>
      </c>
      <c r="R60" s="212">
        <f t="shared" si="30"/>
        <v>170.61514097293301</v>
      </c>
      <c r="S60" s="212">
        <f t="shared" si="30"/>
        <v>128.81988032909035</v>
      </c>
      <c r="T60" s="212">
        <f t="shared" si="30"/>
        <v>101.40180913235008</v>
      </c>
      <c r="U60" s="212">
        <f t="shared" si="30"/>
        <v>66.83707221410863</v>
      </c>
      <c r="V60" s="212">
        <f t="shared" si="27"/>
        <v>61.644659842570569</v>
      </c>
      <c r="W60" s="212">
        <f t="shared" si="27"/>
        <v>72.846997326107555</v>
      </c>
      <c r="X60" s="212">
        <f t="shared" si="27"/>
        <v>78.31798228257928</v>
      </c>
      <c r="Y60" s="212">
        <f t="shared" si="27"/>
        <v>87.893934244368339</v>
      </c>
      <c r="Z60" s="168" t="s">
        <v>168</v>
      </c>
      <c r="AC60" s="86"/>
    </row>
    <row r="61" spans="1:41" ht="14.1" customHeight="1">
      <c r="A61" s="74" t="s">
        <v>54</v>
      </c>
      <c r="B61" s="30"/>
      <c r="C61" s="30"/>
      <c r="D61" s="30"/>
      <c r="E61" s="30"/>
      <c r="F61" s="30">
        <f t="shared" si="28"/>
        <v>110.2</v>
      </c>
      <c r="G61" s="30">
        <f t="shared" si="29"/>
        <v>113.44</v>
      </c>
      <c r="H61" s="30">
        <f t="shared" si="29"/>
        <v>118.97333333333331</v>
      </c>
      <c r="I61" s="30">
        <f t="shared" si="29"/>
        <v>120.86666666666666</v>
      </c>
      <c r="J61" s="30">
        <f t="shared" si="29"/>
        <v>119.30333333333334</v>
      </c>
      <c r="K61" s="30">
        <f t="shared" si="29"/>
        <v>99.63</v>
      </c>
      <c r="L61" s="30">
        <f t="shared" si="30"/>
        <v>100.40798650569347</v>
      </c>
      <c r="M61" s="30">
        <f t="shared" si="30"/>
        <v>75.436703809592032</v>
      </c>
      <c r="N61" s="87">
        <f t="shared" si="30"/>
        <v>55.705257330950474</v>
      </c>
      <c r="O61" s="201">
        <f t="shared" si="30"/>
        <v>42.73214011257577</v>
      </c>
      <c r="P61" s="191">
        <f t="shared" si="30"/>
        <v>79.113296507217242</v>
      </c>
      <c r="Q61" s="211">
        <f t="shared" si="30"/>
        <v>97.089548377799858</v>
      </c>
      <c r="R61" s="211">
        <f t="shared" si="30"/>
        <v>114.81530186367466</v>
      </c>
      <c r="S61" s="211">
        <f t="shared" si="30"/>
        <v>88.390429352769729</v>
      </c>
      <c r="T61" s="211">
        <f t="shared" si="30"/>
        <v>80.6156715729811</v>
      </c>
      <c r="U61" s="211">
        <f t="shared" si="30"/>
        <v>70.278479876117913</v>
      </c>
      <c r="V61" s="211">
        <f t="shared" si="27"/>
        <v>83.293614938625225</v>
      </c>
      <c r="W61" s="211">
        <f t="shared" si="27"/>
        <v>73.849426678293398</v>
      </c>
      <c r="X61" s="211">
        <f t="shared" si="27"/>
        <v>76.633214528159399</v>
      </c>
      <c r="Y61" s="211">
        <f t="shared" si="27"/>
        <v>65.942944365413794</v>
      </c>
      <c r="Z61" s="167" t="s">
        <v>169</v>
      </c>
    </row>
    <row r="62" spans="1:41" ht="14.1" customHeight="1">
      <c r="A62" s="75" t="s">
        <v>30</v>
      </c>
      <c r="B62" s="28"/>
      <c r="C62" s="28"/>
      <c r="D62" s="28"/>
      <c r="E62" s="28"/>
      <c r="F62" s="28">
        <f t="shared" si="28"/>
        <v>121.82333333333334</v>
      </c>
      <c r="G62" s="28">
        <f t="shared" si="29"/>
        <v>124.84666666666668</v>
      </c>
      <c r="H62" s="28">
        <f t="shared" si="29"/>
        <v>113.81333333333333</v>
      </c>
      <c r="I62" s="28">
        <f t="shared" si="29"/>
        <v>113.04333333333334</v>
      </c>
      <c r="J62" s="28">
        <f t="shared" si="29"/>
        <v>128.36666666666667</v>
      </c>
      <c r="K62" s="28">
        <f t="shared" si="29"/>
        <v>129.88</v>
      </c>
      <c r="L62" s="28">
        <f t="shared" si="30"/>
        <v>108.91452239245029</v>
      </c>
      <c r="M62" s="28">
        <f t="shared" si="30"/>
        <v>74.339587473098277</v>
      </c>
      <c r="N62" s="31">
        <f t="shared" si="30"/>
        <v>58.00766009341919</v>
      </c>
      <c r="O62" s="200">
        <f t="shared" si="30"/>
        <v>72.850035232418307</v>
      </c>
      <c r="P62" s="192">
        <f t="shared" si="30"/>
        <v>92.63153433866249</v>
      </c>
      <c r="Q62" s="212">
        <f t="shared" si="30"/>
        <v>106.07610028882566</v>
      </c>
      <c r="R62" s="212">
        <f t="shared" si="30"/>
        <v>115.33946419841777</v>
      </c>
      <c r="S62" s="212">
        <f t="shared" si="30"/>
        <v>136.89146498063511</v>
      </c>
      <c r="T62" s="212">
        <f t="shared" si="30"/>
        <v>175.96044855046333</v>
      </c>
      <c r="U62" s="212">
        <f t="shared" si="30"/>
        <v>205.96384405476638</v>
      </c>
      <c r="V62" s="212">
        <f t="shared" si="27"/>
        <v>199.86538713507753</v>
      </c>
      <c r="W62" s="212">
        <f t="shared" si="27"/>
        <v>157.43583825647553</v>
      </c>
      <c r="X62" s="212">
        <f t="shared" si="27"/>
        <v>120.87283554211764</v>
      </c>
      <c r="Y62" s="212">
        <f t="shared" si="27"/>
        <v>95.702389905465182</v>
      </c>
      <c r="Z62" s="168" t="s">
        <v>170</v>
      </c>
      <c r="AC62" s="86"/>
    </row>
    <row r="63" spans="1:41" ht="14.1" customHeight="1">
      <c r="A63" s="74" t="s">
        <v>31</v>
      </c>
      <c r="B63" s="30"/>
      <c r="C63" s="30"/>
      <c r="D63" s="30"/>
      <c r="E63" s="30"/>
      <c r="F63" s="30">
        <f t="shared" si="28"/>
        <v>49.330000000000005</v>
      </c>
      <c r="G63" s="30">
        <f t="shared" si="29"/>
        <v>32.949999999999996</v>
      </c>
      <c r="H63" s="30">
        <f t="shared" si="29"/>
        <v>29.743333333333336</v>
      </c>
      <c r="I63" s="30">
        <f t="shared" si="29"/>
        <v>21.793333333333337</v>
      </c>
      <c r="J63" s="30">
        <f t="shared" si="29"/>
        <v>50.146666666666668</v>
      </c>
      <c r="K63" s="30">
        <f t="shared" si="29"/>
        <v>57.963333333333331</v>
      </c>
      <c r="L63" s="30">
        <f t="shared" si="30"/>
        <v>92.638522789352692</v>
      </c>
      <c r="M63" s="30">
        <f t="shared" si="30"/>
        <v>83.627992538479702</v>
      </c>
      <c r="N63" s="87">
        <f t="shared" si="30"/>
        <v>91.940604911828586</v>
      </c>
      <c r="O63" s="201">
        <f t="shared" si="30"/>
        <v>86.728731597225647</v>
      </c>
      <c r="P63" s="191">
        <f t="shared" si="30"/>
        <v>73.53573191600259</v>
      </c>
      <c r="Q63" s="211">
        <f t="shared" si="30"/>
        <v>84.939603684019005</v>
      </c>
      <c r="R63" s="211">
        <f t="shared" si="30"/>
        <v>104.91664067857089</v>
      </c>
      <c r="S63" s="211">
        <f t="shared" si="30"/>
        <v>113.68766445571755</v>
      </c>
      <c r="T63" s="211">
        <f t="shared" si="30"/>
        <v>103.81050246279501</v>
      </c>
      <c r="U63" s="211">
        <f t="shared" si="30"/>
        <v>92.794338257171816</v>
      </c>
      <c r="V63" s="211">
        <f t="shared" si="27"/>
        <v>88.84729040556465</v>
      </c>
      <c r="W63" s="211">
        <f t="shared" si="27"/>
        <v>74.886807106608131</v>
      </c>
      <c r="X63" s="211">
        <f t="shared" si="27"/>
        <v>62.596531682765715</v>
      </c>
      <c r="Y63" s="211">
        <f t="shared" si="27"/>
        <v>43.699505311081289</v>
      </c>
      <c r="Z63" s="167" t="s">
        <v>171</v>
      </c>
    </row>
    <row r="64" spans="1:41" ht="14.1" customHeight="1">
      <c r="A64" s="75" t="s">
        <v>48</v>
      </c>
      <c r="B64" s="28"/>
      <c r="C64" s="28"/>
      <c r="D64" s="28"/>
      <c r="E64" s="28"/>
      <c r="F64" s="28">
        <f t="shared" si="28"/>
        <v>67.263333333333335</v>
      </c>
      <c r="G64" s="28">
        <f t="shared" si="29"/>
        <v>85.606666666666669</v>
      </c>
      <c r="H64" s="28">
        <f t="shared" si="29"/>
        <v>113.04333333333334</v>
      </c>
      <c r="I64" s="28">
        <f t="shared" si="29"/>
        <v>154.79333333333332</v>
      </c>
      <c r="J64" s="28">
        <f t="shared" si="29"/>
        <v>187.06666666666669</v>
      </c>
      <c r="K64" s="28">
        <f t="shared" si="29"/>
        <v>218.25666666666666</v>
      </c>
      <c r="L64" s="28">
        <f t="shared" si="30"/>
        <v>210.5433629414091</v>
      </c>
      <c r="M64" s="28">
        <f t="shared" si="30"/>
        <v>173.58086982485861</v>
      </c>
      <c r="N64" s="31">
        <f t="shared" si="30"/>
        <v>77.998451699724868</v>
      </c>
      <c r="O64" s="200">
        <f t="shared" si="30"/>
        <v>9.1084699747790747</v>
      </c>
      <c r="P64" s="192">
        <f t="shared" si="30"/>
        <v>-2.6751941241758956</v>
      </c>
      <c r="Q64" s="212">
        <f t="shared" si="30"/>
        <v>27.110287722184783</v>
      </c>
      <c r="R64" s="212">
        <f t="shared" si="30"/>
        <v>50.493982670061285</v>
      </c>
      <c r="S64" s="212">
        <f t="shared" si="30"/>
        <v>31.615964456978613</v>
      </c>
      <c r="T64" s="212">
        <f t="shared" si="30"/>
        <v>3.0583076618443457</v>
      </c>
      <c r="U64" s="212">
        <f t="shared" si="30"/>
        <v>-1.0743812335735516</v>
      </c>
      <c r="V64" s="212">
        <f t="shared" si="27"/>
        <v>33.959569120896909</v>
      </c>
      <c r="W64" s="212">
        <f t="shared" si="27"/>
        <v>98.438155467239781</v>
      </c>
      <c r="X64" s="212">
        <f t="shared" si="27"/>
        <v>130.33464982256558</v>
      </c>
      <c r="Y64" s="212">
        <f t="shared" si="27"/>
        <v>164.58072192691586</v>
      </c>
      <c r="Z64" s="168" t="s">
        <v>172</v>
      </c>
      <c r="AC64" s="86"/>
    </row>
    <row r="65" spans="1:35" ht="14.1" customHeight="1">
      <c r="A65" s="74" t="s">
        <v>49</v>
      </c>
      <c r="B65" s="30"/>
      <c r="C65" s="30"/>
      <c r="D65" s="30"/>
      <c r="E65" s="30"/>
      <c r="F65" s="30">
        <f t="shared" si="28"/>
        <v>115.64666666666666</v>
      </c>
      <c r="G65" s="30">
        <f t="shared" si="29"/>
        <v>105.70333333333332</v>
      </c>
      <c r="H65" s="30">
        <f t="shared" si="29"/>
        <v>81.910000000000011</v>
      </c>
      <c r="I65" s="30">
        <f t="shared" si="29"/>
        <v>84.93</v>
      </c>
      <c r="J65" s="30">
        <f t="shared" si="29"/>
        <v>112.64333333333333</v>
      </c>
      <c r="K65" s="30">
        <f t="shared" si="29"/>
        <v>130.49333333333334</v>
      </c>
      <c r="L65" s="30">
        <f t="shared" si="30"/>
        <v>127.94187978897462</v>
      </c>
      <c r="M65" s="30">
        <f t="shared" si="30"/>
        <v>100.80910281525821</v>
      </c>
      <c r="N65" s="87">
        <f t="shared" si="30"/>
        <v>81.520340352556858</v>
      </c>
      <c r="O65" s="201">
        <f t="shared" si="30"/>
        <v>63.087253211232813</v>
      </c>
      <c r="P65" s="191">
        <f t="shared" si="30"/>
        <v>49.994149877948864</v>
      </c>
      <c r="Q65" s="211">
        <f t="shared" si="30"/>
        <v>37.245600038538534</v>
      </c>
      <c r="R65" s="211">
        <f t="shared" si="30"/>
        <v>41.789299373589266</v>
      </c>
      <c r="S65" s="211">
        <f t="shared" si="30"/>
        <v>41.980209656356401</v>
      </c>
      <c r="T65" s="211">
        <f t="shared" si="30"/>
        <v>49.474631206885228</v>
      </c>
      <c r="U65" s="211">
        <f t="shared" si="30"/>
        <v>62.588825785329711</v>
      </c>
      <c r="V65" s="211">
        <f t="shared" si="27"/>
        <v>74.591127647738134</v>
      </c>
      <c r="W65" s="211">
        <f t="shared" si="27"/>
        <v>91.195116494393744</v>
      </c>
      <c r="X65" s="211">
        <f t="shared" si="27"/>
        <v>76.579055552906809</v>
      </c>
      <c r="Y65" s="211">
        <f t="shared" si="27"/>
        <v>63.673540062139601</v>
      </c>
      <c r="Z65" s="167" t="s">
        <v>173</v>
      </c>
    </row>
    <row r="66" spans="1:35" ht="14.1" customHeight="1">
      <c r="A66" s="75" t="s">
        <v>32</v>
      </c>
      <c r="B66" s="28"/>
      <c r="C66" s="28"/>
      <c r="D66" s="28"/>
      <c r="E66" s="28"/>
      <c r="F66" s="28">
        <f t="shared" si="28"/>
        <v>144.90333333333334</v>
      </c>
      <c r="G66" s="28">
        <f t="shared" si="29"/>
        <v>138.51000000000002</v>
      </c>
      <c r="H66" s="28">
        <f t="shared" si="29"/>
        <v>128.32</v>
      </c>
      <c r="I66" s="28">
        <f t="shared" si="29"/>
        <v>74.65666666666668</v>
      </c>
      <c r="J66" s="28">
        <f t="shared" si="29"/>
        <v>88.40333333333335</v>
      </c>
      <c r="K66" s="28">
        <f t="shared" si="29"/>
        <v>142.79999999999998</v>
      </c>
      <c r="L66" s="28">
        <f t="shared" si="30"/>
        <v>259.89039340302116</v>
      </c>
      <c r="M66" s="28">
        <f t="shared" si="30"/>
        <v>285.05407993180688</v>
      </c>
      <c r="N66" s="31">
        <f t="shared" si="30"/>
        <v>250.81857656568391</v>
      </c>
      <c r="O66" s="200">
        <f t="shared" si="30"/>
        <v>135.44843732957398</v>
      </c>
      <c r="P66" s="192">
        <f t="shared" si="30"/>
        <v>92.4002136565298</v>
      </c>
      <c r="Q66" s="212">
        <f t="shared" si="30"/>
        <v>62.578618641158322</v>
      </c>
      <c r="R66" s="212">
        <f t="shared" si="30"/>
        <v>50.889774250769115</v>
      </c>
      <c r="S66" s="212">
        <f t="shared" si="30"/>
        <v>46.617620225272667</v>
      </c>
      <c r="T66" s="212">
        <f t="shared" si="30"/>
        <v>58.660226101585828</v>
      </c>
      <c r="U66" s="212">
        <f t="shared" si="30"/>
        <v>64.529013356840395</v>
      </c>
      <c r="V66" s="212">
        <f t="shared" si="27"/>
        <v>64.565663772012599</v>
      </c>
      <c r="W66" s="212">
        <f t="shared" si="27"/>
        <v>55.492178259776246</v>
      </c>
      <c r="X66" s="212">
        <f t="shared" si="27"/>
        <v>68.981523228265289</v>
      </c>
      <c r="Y66" s="212">
        <f t="shared" si="27"/>
        <v>93.267619647401546</v>
      </c>
      <c r="Z66" s="168" t="s">
        <v>189</v>
      </c>
      <c r="AC66" s="86"/>
    </row>
    <row r="67" spans="1:35" ht="14.1" customHeight="1">
      <c r="A67" s="74" t="s">
        <v>33</v>
      </c>
      <c r="B67" s="30"/>
      <c r="C67" s="30"/>
      <c r="D67" s="30"/>
      <c r="E67" s="30"/>
      <c r="F67" s="30">
        <f t="shared" si="28"/>
        <v>167.01333333333332</v>
      </c>
      <c r="G67" s="30">
        <f t="shared" si="29"/>
        <v>113.09333333333332</v>
      </c>
      <c r="H67" s="30">
        <f t="shared" si="29"/>
        <v>60.53</v>
      </c>
      <c r="I67" s="30">
        <f t="shared" si="29"/>
        <v>102.23</v>
      </c>
      <c r="J67" s="30">
        <f t="shared" si="29"/>
        <v>145.01333333333332</v>
      </c>
      <c r="K67" s="30">
        <f t="shared" si="29"/>
        <v>227.08</v>
      </c>
      <c r="L67" s="30">
        <f t="shared" si="30"/>
        <v>280.04000000000002</v>
      </c>
      <c r="M67" s="30">
        <f t="shared" si="30"/>
        <v>261.7766666666667</v>
      </c>
      <c r="N67" s="87">
        <f t="shared" si="30"/>
        <v>194.08333333333334</v>
      </c>
      <c r="O67" s="201">
        <f t="shared" si="30"/>
        <v>112.08333333333333</v>
      </c>
      <c r="P67" s="191">
        <f t="shared" si="30"/>
        <v>69.076666666666668</v>
      </c>
      <c r="Q67" s="211">
        <f t="shared" si="30"/>
        <v>60.78</v>
      </c>
      <c r="R67" s="211">
        <f t="shared" si="30"/>
        <v>80.416666666666671</v>
      </c>
      <c r="S67" s="211">
        <f t="shared" si="30"/>
        <v>103.39333333333333</v>
      </c>
      <c r="T67" s="211">
        <f t="shared" si="30"/>
        <v>109.18580199586343</v>
      </c>
      <c r="U67" s="211">
        <f t="shared" si="30"/>
        <v>125.21514410786996</v>
      </c>
      <c r="V67" s="211">
        <f t="shared" si="27"/>
        <v>125.58070848871068</v>
      </c>
      <c r="W67" s="211">
        <f t="shared" si="27"/>
        <v>103.42078865786509</v>
      </c>
      <c r="X67" s="211">
        <f t="shared" si="27"/>
        <v>74.516143907328527</v>
      </c>
      <c r="Y67" s="211">
        <f t="shared" si="27"/>
        <v>120.18529845051098</v>
      </c>
      <c r="Z67" s="167" t="s">
        <v>175</v>
      </c>
    </row>
    <row r="68" spans="1:35" ht="14.1" customHeight="1">
      <c r="A68" s="75" t="s">
        <v>50</v>
      </c>
      <c r="B68" s="28"/>
      <c r="C68" s="28"/>
      <c r="D68" s="28"/>
      <c r="E68" s="28"/>
      <c r="F68" s="28">
        <f t="shared" si="28"/>
        <v>39.139999999999993</v>
      </c>
      <c r="G68" s="28">
        <f t="shared" si="29"/>
        <v>65.676666666666662</v>
      </c>
      <c r="H68" s="28">
        <f t="shared" si="29"/>
        <v>74.013333333333335</v>
      </c>
      <c r="I68" s="28">
        <f t="shared" si="29"/>
        <v>83.543333333333337</v>
      </c>
      <c r="J68" s="28">
        <f t="shared" si="29"/>
        <v>132.19666666666669</v>
      </c>
      <c r="K68" s="28">
        <f t="shared" si="29"/>
        <v>175.31333333333336</v>
      </c>
      <c r="L68" s="28">
        <f t="shared" si="30"/>
        <v>162.34649452286203</v>
      </c>
      <c r="M68" s="28">
        <f t="shared" si="30"/>
        <v>114.95772294329358</v>
      </c>
      <c r="N68" s="31">
        <f t="shared" si="30"/>
        <v>90.160622803516333</v>
      </c>
      <c r="O68" s="200">
        <f t="shared" si="30"/>
        <v>87.57739027883828</v>
      </c>
      <c r="P68" s="192">
        <f t="shared" si="30"/>
        <v>95.230853920019641</v>
      </c>
      <c r="Q68" s="212">
        <f t="shared" si="30"/>
        <v>86.784558129231471</v>
      </c>
      <c r="R68" s="212">
        <f t="shared" si="30"/>
        <v>82.995796662785395</v>
      </c>
      <c r="S68" s="212">
        <f t="shared" si="30"/>
        <v>59.102347584421494</v>
      </c>
      <c r="T68" s="212">
        <f t="shared" si="30"/>
        <v>42.73202302647065</v>
      </c>
      <c r="U68" s="212">
        <f t="shared" si="30"/>
        <v>36.695907028337921</v>
      </c>
      <c r="V68" s="212">
        <f t="shared" si="27"/>
        <v>39.799352703992874</v>
      </c>
      <c r="W68" s="212">
        <f t="shared" si="27"/>
        <v>51.218099959869143</v>
      </c>
      <c r="X68" s="212">
        <f t="shared" si="27"/>
        <v>42.845633179825732</v>
      </c>
      <c r="Y68" s="212">
        <f t="shared" si="27"/>
        <v>63.294715922508153</v>
      </c>
      <c r="Z68" s="168" t="s">
        <v>176</v>
      </c>
      <c r="AC68" s="86"/>
    </row>
    <row r="69" spans="1:35" ht="14.1" customHeight="1">
      <c r="A69" s="74" t="s">
        <v>57</v>
      </c>
      <c r="B69" s="30"/>
      <c r="C69" s="30"/>
      <c r="D69" s="30"/>
      <c r="E69" s="30"/>
      <c r="F69" s="30">
        <f t="shared" si="28"/>
        <v>77.36666666666666</v>
      </c>
      <c r="G69" s="30">
        <f t="shared" si="29"/>
        <v>41.356666666666662</v>
      </c>
      <c r="H69" s="30">
        <f t="shared" si="29"/>
        <v>14.693333333333333</v>
      </c>
      <c r="I69" s="30">
        <f t="shared" si="29"/>
        <v>19.416666666666668</v>
      </c>
      <c r="J69" s="30">
        <f t="shared" si="29"/>
        <v>66.959999999999994</v>
      </c>
      <c r="K69" s="30">
        <f t="shared" si="29"/>
        <v>164.97</v>
      </c>
      <c r="L69" s="30">
        <f t="shared" si="30"/>
        <v>177.85666666666668</v>
      </c>
      <c r="M69" s="30">
        <f t="shared" si="30"/>
        <v>141.56000000000003</v>
      </c>
      <c r="N69" s="87">
        <f t="shared" si="30"/>
        <v>63.650000000000006</v>
      </c>
      <c r="O69" s="201">
        <f t="shared" si="30"/>
        <v>65.696666666666673</v>
      </c>
      <c r="P69" s="191">
        <f t="shared" si="30"/>
        <v>80.429799845761679</v>
      </c>
      <c r="Q69" s="211">
        <f t="shared" si="30"/>
        <v>66.366491954439098</v>
      </c>
      <c r="R69" s="211">
        <f t="shared" si="30"/>
        <v>49.41250295778611</v>
      </c>
      <c r="S69" s="211">
        <f t="shared" si="30"/>
        <v>37.450964116240989</v>
      </c>
      <c r="T69" s="211">
        <f t="shared" si="30"/>
        <v>89.003816426102503</v>
      </c>
      <c r="U69" s="211">
        <f t="shared" si="30"/>
        <v>115.40082895187588</v>
      </c>
      <c r="V69" s="211">
        <f t="shared" si="27"/>
        <v>133.71482723445055</v>
      </c>
      <c r="W69" s="211">
        <f t="shared" si="27"/>
        <v>81.900987037667221</v>
      </c>
      <c r="X69" s="211">
        <f t="shared" si="27"/>
        <v>55.682338495859426</v>
      </c>
      <c r="Y69" s="211">
        <f t="shared" si="27"/>
        <v>32.075789024403839</v>
      </c>
      <c r="Z69" s="167" t="s">
        <v>177</v>
      </c>
    </row>
    <row r="70" spans="1:35" ht="14.1" customHeight="1">
      <c r="A70" s="75" t="s">
        <v>34</v>
      </c>
      <c r="B70" s="28"/>
      <c r="C70" s="28"/>
      <c r="D70" s="28"/>
      <c r="E70" s="28"/>
      <c r="F70" s="28">
        <f t="shared" si="28"/>
        <v>26.179999999999996</v>
      </c>
      <c r="G70" s="28">
        <f t="shared" si="29"/>
        <v>23.173333333333336</v>
      </c>
      <c r="H70" s="28">
        <f t="shared" si="29"/>
        <v>39.913333333333334</v>
      </c>
      <c r="I70" s="28">
        <f t="shared" si="29"/>
        <v>87.593333333333348</v>
      </c>
      <c r="J70" s="28">
        <f t="shared" si="29"/>
        <v>100.12333333333333</v>
      </c>
      <c r="K70" s="28">
        <f t="shared" si="29"/>
        <v>106.76666666666667</v>
      </c>
      <c r="L70" s="28">
        <f t="shared" si="30"/>
        <v>70.661962284262543</v>
      </c>
      <c r="M70" s="28">
        <f t="shared" si="30"/>
        <v>67.022973401512786</v>
      </c>
      <c r="N70" s="31">
        <f t="shared" si="30"/>
        <v>38.611247885138802</v>
      </c>
      <c r="O70" s="200">
        <f t="shared" si="30"/>
        <v>40.236876264264673</v>
      </c>
      <c r="P70" s="192">
        <f t="shared" si="30"/>
        <v>41.776910544913818</v>
      </c>
      <c r="Q70" s="212">
        <f t="shared" si="30"/>
        <v>70.61813025708831</v>
      </c>
      <c r="R70" s="212">
        <f t="shared" si="30"/>
        <v>100.27721419315384</v>
      </c>
      <c r="S70" s="212">
        <f t="shared" si="30"/>
        <v>110.31871984596948</v>
      </c>
      <c r="T70" s="212">
        <f t="shared" si="30"/>
        <v>116.92961556531854</v>
      </c>
      <c r="U70" s="212">
        <f t="shared" si="30"/>
        <v>105.88810062587341</v>
      </c>
      <c r="V70" s="212">
        <f t="shared" si="27"/>
        <v>95.569322023956673</v>
      </c>
      <c r="W70" s="212">
        <f t="shared" si="27"/>
        <v>89.780567373360142</v>
      </c>
      <c r="X70" s="212">
        <f t="shared" si="27"/>
        <v>93.874288102852518</v>
      </c>
      <c r="Y70" s="212">
        <f t="shared" si="27"/>
        <v>92.726087550245936</v>
      </c>
      <c r="Z70" s="168" t="s">
        <v>190</v>
      </c>
      <c r="AC70" s="86"/>
    </row>
    <row r="71" spans="1:35" ht="14.1" customHeight="1">
      <c r="A71" s="74" t="s">
        <v>167</v>
      </c>
      <c r="B71" s="30"/>
      <c r="C71" s="30"/>
      <c r="D71" s="30"/>
      <c r="E71" s="30"/>
      <c r="F71" s="30">
        <f t="shared" si="28"/>
        <v>82.64</v>
      </c>
      <c r="G71" s="30">
        <f t="shared" si="29"/>
        <v>77.793333333333337</v>
      </c>
      <c r="H71" s="30">
        <f t="shared" si="29"/>
        <v>57.936666666666667</v>
      </c>
      <c r="I71" s="30">
        <f t="shared" si="29"/>
        <v>40.526666666666664</v>
      </c>
      <c r="J71" s="30">
        <f t="shared" si="29"/>
        <v>37.593333333333334</v>
      </c>
      <c r="K71" s="30">
        <f t="shared" si="29"/>
        <v>34.06666666666667</v>
      </c>
      <c r="L71" s="30">
        <f t="shared" si="30"/>
        <v>73.056666666666672</v>
      </c>
      <c r="M71" s="30">
        <f t="shared" si="30"/>
        <v>87.233573376010099</v>
      </c>
      <c r="N71" s="87">
        <f t="shared" si="30"/>
        <v>102.5103270211082</v>
      </c>
      <c r="O71" s="201">
        <f t="shared" si="30"/>
        <v>43.643005844044239</v>
      </c>
      <c r="P71" s="191">
        <f t="shared" si="30"/>
        <v>14.447733338211124</v>
      </c>
      <c r="Q71" s="211">
        <f t="shared" si="30"/>
        <v>3.9688271441599845</v>
      </c>
      <c r="R71" s="211">
        <f t="shared" si="30"/>
        <v>23.36714860977176</v>
      </c>
      <c r="S71" s="211">
        <f t="shared" si="30"/>
        <v>50.507465646111221</v>
      </c>
      <c r="T71" s="211">
        <f t="shared" si="30"/>
        <v>59.279407172460317</v>
      </c>
      <c r="U71" s="211">
        <f t="shared" si="30"/>
        <v>72.69705978358337</v>
      </c>
      <c r="V71" s="211">
        <f t="shared" si="27"/>
        <v>92.034171319260281</v>
      </c>
      <c r="W71" s="211">
        <f t="shared" si="27"/>
        <v>100.83572796877552</v>
      </c>
      <c r="X71" s="211">
        <f t="shared" si="27"/>
        <v>100.57264862776096</v>
      </c>
      <c r="Y71" s="211">
        <f t="shared" si="27"/>
        <v>86.556860516184486</v>
      </c>
      <c r="Z71" s="167" t="s">
        <v>179</v>
      </c>
    </row>
    <row r="72" spans="1:35" ht="14.1" customHeight="1">
      <c r="A72" s="75" t="s">
        <v>35</v>
      </c>
      <c r="B72" s="28"/>
      <c r="C72" s="28"/>
      <c r="D72" s="28"/>
      <c r="E72" s="28"/>
      <c r="F72" s="28">
        <f t="shared" si="28"/>
        <v>217.26</v>
      </c>
      <c r="G72" s="28">
        <f t="shared" si="29"/>
        <v>240.75333333333333</v>
      </c>
      <c r="H72" s="28">
        <f t="shared" si="29"/>
        <v>179.81666666666669</v>
      </c>
      <c r="I72" s="28">
        <f t="shared" si="29"/>
        <v>174.56999999999996</v>
      </c>
      <c r="J72" s="28">
        <f t="shared" si="29"/>
        <v>166.39666666666665</v>
      </c>
      <c r="K72" s="28">
        <f t="shared" si="29"/>
        <v>134.60666666666665</v>
      </c>
      <c r="L72" s="28">
        <f t="shared" si="30"/>
        <v>114.1446471900028</v>
      </c>
      <c r="M72" s="28">
        <f t="shared" si="30"/>
        <v>89.909048859532732</v>
      </c>
      <c r="N72" s="31">
        <f t="shared" si="30"/>
        <v>81.763485461900999</v>
      </c>
      <c r="O72" s="200">
        <f t="shared" si="30"/>
        <v>75.771367814739506</v>
      </c>
      <c r="P72" s="192">
        <f t="shared" si="30"/>
        <v>78.111697427730292</v>
      </c>
      <c r="Q72" s="212">
        <f t="shared" si="30"/>
        <v>91.265823333966935</v>
      </c>
      <c r="R72" s="212">
        <f t="shared" si="30"/>
        <v>129.57186807528728</v>
      </c>
      <c r="S72" s="212">
        <f t="shared" si="30"/>
        <v>165.09745912077022</v>
      </c>
      <c r="T72" s="212">
        <f t="shared" si="30"/>
        <v>181.94324569859916</v>
      </c>
      <c r="U72" s="212">
        <f t="shared" si="30"/>
        <v>178.61175983942135</v>
      </c>
      <c r="V72" s="212">
        <f t="shared" si="27"/>
        <v>170.20427025080932</v>
      </c>
      <c r="W72" s="212">
        <f t="shared" si="27"/>
        <v>156.43351775676408</v>
      </c>
      <c r="X72" s="212">
        <f t="shared" si="27"/>
        <v>159.7322241035296</v>
      </c>
      <c r="Y72" s="212">
        <f t="shared" si="27"/>
        <v>161.74414315679363</v>
      </c>
      <c r="Z72" s="168" t="s">
        <v>180</v>
      </c>
      <c r="AC72" s="86"/>
    </row>
    <row r="73" spans="1:35" ht="14.1" customHeight="1">
      <c r="A73" s="74" t="s">
        <v>36</v>
      </c>
      <c r="B73" s="30"/>
      <c r="C73" s="30"/>
      <c r="D73" s="30"/>
      <c r="E73" s="30"/>
      <c r="F73" s="30">
        <f t="shared" si="28"/>
        <v>46.449999999999996</v>
      </c>
      <c r="G73" s="30">
        <f t="shared" si="29"/>
        <v>43.553333333333335</v>
      </c>
      <c r="H73" s="30">
        <f t="shared" si="29"/>
        <v>33.4</v>
      </c>
      <c r="I73" s="30">
        <f t="shared" si="29"/>
        <v>56.783333333333331</v>
      </c>
      <c r="J73" s="30">
        <f t="shared" si="29"/>
        <v>81.123333333333335</v>
      </c>
      <c r="K73" s="30">
        <f t="shared" si="29"/>
        <v>92.893333333333331</v>
      </c>
      <c r="L73" s="30">
        <f t="shared" si="30"/>
        <v>116.21603451763535</v>
      </c>
      <c r="M73" s="30">
        <f t="shared" si="30"/>
        <v>128.52382030502307</v>
      </c>
      <c r="N73" s="87">
        <f t="shared" si="30"/>
        <v>153.994557557273</v>
      </c>
      <c r="O73" s="201">
        <f t="shared" si="30"/>
        <v>150.31760217935457</v>
      </c>
      <c r="P73" s="191">
        <f t="shared" si="30"/>
        <v>157.57139069754405</v>
      </c>
      <c r="Q73" s="211">
        <f t="shared" si="30"/>
        <v>134.37404978477363</v>
      </c>
      <c r="R73" s="211">
        <f t="shared" si="30"/>
        <v>120.11749060401974</v>
      </c>
      <c r="S73" s="211">
        <f t="shared" si="30"/>
        <v>81.744012113692975</v>
      </c>
      <c r="T73" s="211">
        <f t="shared" si="30"/>
        <v>94.328057948840112</v>
      </c>
      <c r="U73" s="211">
        <f t="shared" si="30"/>
        <v>138.9044397595504</v>
      </c>
      <c r="V73" s="211">
        <f t="shared" si="27"/>
        <v>249.57549065028402</v>
      </c>
      <c r="W73" s="211">
        <f t="shared" si="27"/>
        <v>209.97175197891616</v>
      </c>
      <c r="X73" s="211">
        <f t="shared" si="27"/>
        <v>130.46034066871158</v>
      </c>
      <c r="Y73" s="211">
        <f t="shared" si="27"/>
        <v>91.288546630635167</v>
      </c>
      <c r="Z73" s="167" t="s">
        <v>181</v>
      </c>
    </row>
    <row r="74" spans="1:35" ht="14.1" customHeight="1">
      <c r="A74" s="75" t="s">
        <v>37</v>
      </c>
      <c r="B74" s="28"/>
      <c r="C74" s="28"/>
      <c r="D74" s="28"/>
      <c r="E74" s="28"/>
      <c r="F74" s="28">
        <f t="shared" si="28"/>
        <v>126.61333333333333</v>
      </c>
      <c r="G74" s="28">
        <f t="shared" si="29"/>
        <v>93.666666666666671</v>
      </c>
      <c r="H74" s="28">
        <f t="shared" si="29"/>
        <v>106.63666666666667</v>
      </c>
      <c r="I74" s="28">
        <f t="shared" si="29"/>
        <v>161.96666666666667</v>
      </c>
      <c r="J74" s="28">
        <f t="shared" si="29"/>
        <v>193.12666666666667</v>
      </c>
      <c r="K74" s="28">
        <f t="shared" si="29"/>
        <v>186</v>
      </c>
      <c r="L74" s="28">
        <f t="shared" si="30"/>
        <v>136.01454754152869</v>
      </c>
      <c r="M74" s="28">
        <f t="shared" si="30"/>
        <v>81.957555196812791</v>
      </c>
      <c r="N74" s="31">
        <f t="shared" si="30"/>
        <v>65.714014913086928</v>
      </c>
      <c r="O74" s="200">
        <f t="shared" si="30"/>
        <v>59.571180900391859</v>
      </c>
      <c r="P74" s="192">
        <f t="shared" si="30"/>
        <v>70.92630077304517</v>
      </c>
      <c r="Q74" s="212">
        <f t="shared" si="30"/>
        <v>80.15978997041276</v>
      </c>
      <c r="R74" s="212">
        <f t="shared" si="30"/>
        <v>114.86500708590269</v>
      </c>
      <c r="S74" s="212">
        <f t="shared" si="30"/>
        <v>297.38692481910078</v>
      </c>
      <c r="T74" s="212">
        <f t="shared" si="30"/>
        <v>411.83861260014783</v>
      </c>
      <c r="U74" s="212">
        <f t="shared" si="30"/>
        <v>390.01219273983116</v>
      </c>
      <c r="V74" s="212">
        <f t="shared" si="27"/>
        <v>251.88976150406552</v>
      </c>
      <c r="W74" s="212">
        <f t="shared" si="27"/>
        <v>161.78357312005735</v>
      </c>
      <c r="X74" s="212">
        <f t="shared" si="27"/>
        <v>168.37276633483006</v>
      </c>
      <c r="Y74" s="212">
        <f t="shared" si="27"/>
        <v>151.27564642939237</v>
      </c>
      <c r="Z74" s="168" t="s">
        <v>182</v>
      </c>
      <c r="AC74" s="86"/>
    </row>
    <row r="75" spans="1:35" ht="14.1" customHeight="1">
      <c r="A75" s="74" t="s">
        <v>38</v>
      </c>
      <c r="B75" s="30"/>
      <c r="C75" s="30"/>
      <c r="D75" s="30"/>
      <c r="E75" s="30"/>
      <c r="F75" s="30">
        <f t="shared" si="28"/>
        <v>112.38</v>
      </c>
      <c r="G75" s="30">
        <f t="shared" si="29"/>
        <v>114.58</v>
      </c>
      <c r="H75" s="30">
        <f t="shared" si="29"/>
        <v>127.45333333333333</v>
      </c>
      <c r="I75" s="30">
        <f t="shared" si="29"/>
        <v>135.20000000000002</v>
      </c>
      <c r="J75" s="30">
        <f t="shared" si="29"/>
        <v>130.78666666666666</v>
      </c>
      <c r="K75" s="30">
        <f t="shared" si="29"/>
        <v>101.82666666666667</v>
      </c>
      <c r="L75" s="30">
        <f t="shared" si="30"/>
        <v>84.047040905400536</v>
      </c>
      <c r="M75" s="30">
        <f t="shared" si="30"/>
        <v>74.62213122359428</v>
      </c>
      <c r="N75" s="87">
        <f t="shared" si="30"/>
        <v>79.014866909668982</v>
      </c>
      <c r="O75" s="201">
        <f t="shared" si="30"/>
        <v>82.728882414487018</v>
      </c>
      <c r="P75" s="191">
        <f t="shared" si="30"/>
        <v>86.100523280289551</v>
      </c>
      <c r="Q75" s="211">
        <f t="shared" si="30"/>
        <v>82.982708395653788</v>
      </c>
      <c r="R75" s="211">
        <f t="shared" si="30"/>
        <v>83.91165909323405</v>
      </c>
      <c r="S75" s="211">
        <f t="shared" si="30"/>
        <v>86.374382771208914</v>
      </c>
      <c r="T75" s="211">
        <f t="shared" si="30"/>
        <v>93.278320104629316</v>
      </c>
      <c r="U75" s="211">
        <f t="shared" si="30"/>
        <v>90.67442613905655</v>
      </c>
      <c r="V75" s="211">
        <f t="shared" ref="V75:V79" si="31">SUM(T40:V40)/3</f>
        <v>88.936193151498358</v>
      </c>
      <c r="W75" s="211">
        <f t="shared" ref="W75:Y79" si="32">SUM(U40:W40)/3</f>
        <v>83.786294835196557</v>
      </c>
      <c r="X75" s="211">
        <f t="shared" si="32"/>
        <v>95.463391939079784</v>
      </c>
      <c r="Y75" s="211">
        <f t="shared" si="32"/>
        <v>103.02052013668357</v>
      </c>
      <c r="Z75" s="167" t="s">
        <v>183</v>
      </c>
    </row>
    <row r="76" spans="1:35" ht="14.1" customHeight="1">
      <c r="A76" s="75" t="s">
        <v>66</v>
      </c>
      <c r="B76" s="28"/>
      <c r="C76" s="28"/>
      <c r="D76" s="28"/>
      <c r="E76" s="28"/>
      <c r="F76" s="28">
        <f t="shared" si="28"/>
        <v>216.01999999999998</v>
      </c>
      <c r="G76" s="28">
        <f t="shared" ref="G76:U79" si="33">SUM(E41:G41)/3</f>
        <v>190.55333333333331</v>
      </c>
      <c r="H76" s="28">
        <f t="shared" si="33"/>
        <v>182.67</v>
      </c>
      <c r="I76" s="28">
        <f t="shared" si="33"/>
        <v>161.44999999999996</v>
      </c>
      <c r="J76" s="28">
        <f t="shared" si="33"/>
        <v>156.85333333333332</v>
      </c>
      <c r="K76" s="28">
        <f t="shared" si="33"/>
        <v>139.1</v>
      </c>
      <c r="L76" s="28">
        <f t="shared" si="33"/>
        <v>109.53607844307692</v>
      </c>
      <c r="M76" s="28">
        <f t="shared" si="33"/>
        <v>85.634844342427712</v>
      </c>
      <c r="N76" s="31">
        <f t="shared" si="33"/>
        <v>79.384755954592961</v>
      </c>
      <c r="O76" s="200">
        <f t="shared" si="33"/>
        <v>71.628708388207357</v>
      </c>
      <c r="P76" s="192">
        <f t="shared" si="33"/>
        <v>63.500595923405662</v>
      </c>
      <c r="Q76" s="212">
        <f t="shared" si="33"/>
        <v>48.891004136889052</v>
      </c>
      <c r="R76" s="212">
        <f t="shared" si="33"/>
        <v>48.876071067498806</v>
      </c>
      <c r="S76" s="212">
        <f t="shared" si="33"/>
        <v>55.0018966712774</v>
      </c>
      <c r="T76" s="212">
        <f t="shared" si="33"/>
        <v>68.353926369418673</v>
      </c>
      <c r="U76" s="212">
        <f t="shared" si="33"/>
        <v>79.701579915508617</v>
      </c>
      <c r="V76" s="212">
        <f t="shared" si="31"/>
        <v>76.589998385823847</v>
      </c>
      <c r="W76" s="212">
        <f t="shared" si="32"/>
        <v>92.453978382561885</v>
      </c>
      <c r="X76" s="212">
        <f t="shared" si="32"/>
        <v>88.434187845483436</v>
      </c>
      <c r="Y76" s="212">
        <f t="shared" si="32"/>
        <v>132.73612195116451</v>
      </c>
      <c r="Z76" s="168" t="s">
        <v>184</v>
      </c>
      <c r="AC76" s="86"/>
    </row>
    <row r="77" spans="1:35" ht="14.1" customHeight="1">
      <c r="A77" s="74" t="s">
        <v>51</v>
      </c>
      <c r="B77" s="30"/>
      <c r="C77" s="30"/>
      <c r="D77" s="30"/>
      <c r="E77" s="30"/>
      <c r="F77" s="30">
        <f t="shared" si="28"/>
        <v>747.02666666666664</v>
      </c>
      <c r="G77" s="30">
        <f t="shared" si="33"/>
        <v>643.34333333333336</v>
      </c>
      <c r="H77" s="30">
        <f t="shared" si="33"/>
        <v>-89.883333333333326</v>
      </c>
      <c r="I77" s="30">
        <f t="shared" si="33"/>
        <v>85.94</v>
      </c>
      <c r="J77" s="30">
        <f t="shared" si="33"/>
        <v>73.626666666666665</v>
      </c>
      <c r="K77" s="30">
        <f t="shared" si="33"/>
        <v>89.486666666666665</v>
      </c>
      <c r="L77" s="30">
        <f t="shared" si="33"/>
        <v>103.18</v>
      </c>
      <c r="M77" s="30">
        <f t="shared" si="33"/>
        <v>115.95</v>
      </c>
      <c r="N77" s="87">
        <f t="shared" si="33"/>
        <v>104.27666666666669</v>
      </c>
      <c r="O77" s="201">
        <f t="shared" si="33"/>
        <v>99.94</v>
      </c>
      <c r="P77" s="191">
        <f t="shared" si="33"/>
        <v>92.7</v>
      </c>
      <c r="Q77" s="211">
        <f t="shared" si="33"/>
        <v>94.259282989482259</v>
      </c>
      <c r="R77" s="211">
        <f t="shared" si="33"/>
        <v>91.802547389857224</v>
      </c>
      <c r="S77" s="211">
        <f t="shared" si="33"/>
        <v>81.839338230309636</v>
      </c>
      <c r="T77" s="211">
        <f t="shared" si="33"/>
        <v>56.269318531015777</v>
      </c>
      <c r="U77" s="211"/>
      <c r="V77" s="211"/>
      <c r="W77" s="211"/>
      <c r="X77" s="211"/>
      <c r="Y77" s="211"/>
      <c r="Z77" s="167" t="s">
        <v>185</v>
      </c>
    </row>
    <row r="78" spans="1:35" ht="14.1" customHeight="1">
      <c r="A78" s="75" t="s">
        <v>52</v>
      </c>
      <c r="B78" s="28"/>
      <c r="C78" s="28"/>
      <c r="D78" s="28"/>
      <c r="E78" s="28"/>
      <c r="F78" s="28">
        <f t="shared" si="28"/>
        <v>73.186666666666667</v>
      </c>
      <c r="G78" s="28">
        <f t="shared" si="33"/>
        <v>78.783333333333346</v>
      </c>
      <c r="H78" s="28">
        <f t="shared" si="33"/>
        <v>108.88333333333334</v>
      </c>
      <c r="I78" s="28">
        <f t="shared" si="33"/>
        <v>103.68333333333334</v>
      </c>
      <c r="J78" s="28">
        <f t="shared" si="33"/>
        <v>106.92</v>
      </c>
      <c r="K78" s="28">
        <f t="shared" si="33"/>
        <v>118.85333333333331</v>
      </c>
      <c r="L78" s="28">
        <f t="shared" si="33"/>
        <v>122.49624485755233</v>
      </c>
      <c r="M78" s="28">
        <f t="shared" si="33"/>
        <v>108.69996522760772</v>
      </c>
      <c r="N78" s="31">
        <f t="shared" si="33"/>
        <v>73.580466513853764</v>
      </c>
      <c r="O78" s="200">
        <f t="shared" si="33"/>
        <v>57.730359725581842</v>
      </c>
      <c r="P78" s="192">
        <f t="shared" si="33"/>
        <v>55.448248857471803</v>
      </c>
      <c r="Q78" s="212">
        <f t="shared" si="33"/>
        <v>53.958567883997887</v>
      </c>
      <c r="R78" s="212">
        <f t="shared" si="33"/>
        <v>59.289263114701441</v>
      </c>
      <c r="S78" s="212">
        <f t="shared" si="33"/>
        <v>41.395846007843915</v>
      </c>
      <c r="T78" s="212">
        <f t="shared" si="33"/>
        <v>69.090988890172625</v>
      </c>
      <c r="U78" s="212">
        <f t="shared" si="33"/>
        <v>81.805009496572282</v>
      </c>
      <c r="V78" s="212">
        <f t="shared" si="31"/>
        <v>125.2168044482916</v>
      </c>
      <c r="W78" s="212">
        <f t="shared" si="32"/>
        <v>116.91793707085117</v>
      </c>
      <c r="X78" s="212">
        <f t="shared" si="32"/>
        <v>135.62312511552429</v>
      </c>
      <c r="Y78" s="212">
        <f t="shared" si="32"/>
        <v>139.01490363040659</v>
      </c>
      <c r="Z78" s="168" t="s">
        <v>186</v>
      </c>
      <c r="AC78" s="86"/>
    </row>
    <row r="79" spans="1:35" ht="14.1" customHeight="1">
      <c r="A79" s="74" t="s">
        <v>39</v>
      </c>
      <c r="B79" s="30"/>
      <c r="C79" s="30"/>
      <c r="D79" s="30"/>
      <c r="E79" s="30"/>
      <c r="F79" s="30">
        <f t="shared" si="28"/>
        <v>150.35</v>
      </c>
      <c r="G79" s="30">
        <f t="shared" si="33"/>
        <v>101.74666666666667</v>
      </c>
      <c r="H79" s="30">
        <f t="shared" si="33"/>
        <v>82.75</v>
      </c>
      <c r="I79" s="30">
        <f t="shared" si="33"/>
        <v>83.74</v>
      </c>
      <c r="J79" s="30">
        <f t="shared" si="33"/>
        <v>89.113333333333344</v>
      </c>
      <c r="K79" s="30">
        <f t="shared" si="33"/>
        <v>78.72</v>
      </c>
      <c r="L79" s="30">
        <f t="shared" si="33"/>
        <v>72.412390988528855</v>
      </c>
      <c r="M79" s="30">
        <f t="shared" si="33"/>
        <v>59.358775317758209</v>
      </c>
      <c r="N79" s="87">
        <f t="shared" si="33"/>
        <v>66.448176141997621</v>
      </c>
      <c r="O79" s="201">
        <f t="shared" si="33"/>
        <v>66.809776996634938</v>
      </c>
      <c r="P79" s="191">
        <f t="shared" si="33"/>
        <v>71.97209493705661</v>
      </c>
      <c r="Q79" s="211">
        <f t="shared" si="33"/>
        <v>72.751798334376232</v>
      </c>
      <c r="R79" s="211">
        <f t="shared" si="33"/>
        <v>78.806298238160537</v>
      </c>
      <c r="S79" s="211">
        <f t="shared" si="33"/>
        <v>100.04098532054768</v>
      </c>
      <c r="T79" s="211">
        <f t="shared" si="33"/>
        <v>106.0557901228848</v>
      </c>
      <c r="U79" s="211">
        <f t="shared" si="33"/>
        <v>100.53666669133962</v>
      </c>
      <c r="V79" s="211">
        <f t="shared" si="31"/>
        <v>86.011196312548336</v>
      </c>
      <c r="W79" s="211">
        <f t="shared" si="32"/>
        <v>80.379391560232577</v>
      </c>
      <c r="X79" s="211">
        <f t="shared" si="32"/>
        <v>83.188877291442424</v>
      </c>
      <c r="Y79" s="211">
        <f t="shared" si="32"/>
        <v>79.778151885410551</v>
      </c>
      <c r="Z79" s="167" t="s">
        <v>187</v>
      </c>
    </row>
    <row r="80" spans="1:35" s="69" customFormat="1" ht="14.1" customHeight="1">
      <c r="A80" s="76" t="s">
        <v>24</v>
      </c>
      <c r="B80" s="72"/>
      <c r="C80" s="72"/>
      <c r="D80" s="72"/>
      <c r="E80" s="72"/>
      <c r="F80" s="78">
        <f>MIN(F59:F79)</f>
        <v>26.179999999999996</v>
      </c>
      <c r="G80" s="78">
        <f t="shared" ref="G80:S80" si="34">MIN(G59:G79)</f>
        <v>23.173333333333336</v>
      </c>
      <c r="H80" s="78">
        <f t="shared" si="34"/>
        <v>-89.883333333333326</v>
      </c>
      <c r="I80" s="78">
        <f t="shared" si="34"/>
        <v>19.416666666666668</v>
      </c>
      <c r="J80" s="79">
        <f t="shared" si="34"/>
        <v>37.593333333333334</v>
      </c>
      <c r="K80" s="78">
        <f t="shared" si="34"/>
        <v>34.06666666666667</v>
      </c>
      <c r="L80" s="78">
        <f t="shared" si="34"/>
        <v>70.661962284262543</v>
      </c>
      <c r="M80" s="78">
        <f t="shared" si="34"/>
        <v>59.358775317758209</v>
      </c>
      <c r="N80" s="163">
        <f t="shared" si="34"/>
        <v>38.611247885138802</v>
      </c>
      <c r="O80" s="163">
        <f t="shared" si="34"/>
        <v>9.1084699747790747</v>
      </c>
      <c r="P80" s="197">
        <f t="shared" si="34"/>
        <v>-2.6751941241758956</v>
      </c>
      <c r="Q80" s="213">
        <f t="shared" si="34"/>
        <v>3.9688271441599845</v>
      </c>
      <c r="R80" s="197">
        <f t="shared" si="34"/>
        <v>23.36714860977176</v>
      </c>
      <c r="S80" s="163">
        <f t="shared" si="34"/>
        <v>31.615964456978613</v>
      </c>
      <c r="T80" s="197">
        <f t="shared" ref="T80:Y80" si="35">MIN(T59:T79)</f>
        <v>3.0583076618443457</v>
      </c>
      <c r="U80" s="197">
        <f t="shared" si="35"/>
        <v>-1.0743812335735516</v>
      </c>
      <c r="V80" s="213">
        <f t="shared" si="35"/>
        <v>33.959569120896909</v>
      </c>
      <c r="W80" s="213">
        <f t="shared" si="35"/>
        <v>39.015937863626569</v>
      </c>
      <c r="X80" s="213">
        <f t="shared" si="35"/>
        <v>25.187050368853772</v>
      </c>
      <c r="Y80" s="213">
        <f t="shared" si="35"/>
        <v>32.075789024403839</v>
      </c>
      <c r="Z80" s="177" t="s">
        <v>24</v>
      </c>
      <c r="AB80" s="85"/>
      <c r="AC80" s="85"/>
      <c r="AD80" s="85"/>
      <c r="AE80" s="85"/>
      <c r="AF80" s="85"/>
      <c r="AG80" s="85"/>
      <c r="AH80" s="85"/>
      <c r="AI80" s="85"/>
    </row>
    <row r="81" spans="1:41" s="128" customFormat="1" ht="14.1" customHeight="1">
      <c r="A81" s="133" t="s">
        <v>25</v>
      </c>
      <c r="B81" s="134"/>
      <c r="C81" s="134"/>
      <c r="D81" s="134"/>
      <c r="E81" s="134"/>
      <c r="F81" s="126">
        <f>MAX(F59:F79)</f>
        <v>747.02666666666664</v>
      </c>
      <c r="G81" s="126">
        <f t="shared" ref="G81:R81" si="36">MAX(G59:G79)</f>
        <v>643.34333333333336</v>
      </c>
      <c r="H81" s="126">
        <f t="shared" si="36"/>
        <v>182.67</v>
      </c>
      <c r="I81" s="126">
        <f t="shared" si="36"/>
        <v>174.56999999999996</v>
      </c>
      <c r="J81" s="127">
        <f t="shared" si="36"/>
        <v>193.12666666666667</v>
      </c>
      <c r="K81" s="126">
        <f t="shared" si="36"/>
        <v>227.08</v>
      </c>
      <c r="L81" s="126">
        <f t="shared" si="36"/>
        <v>318.25650455880151</v>
      </c>
      <c r="M81" s="127">
        <f t="shared" si="36"/>
        <v>285.05407993180688</v>
      </c>
      <c r="N81" s="127">
        <f t="shared" si="36"/>
        <v>250.81857656568391</v>
      </c>
      <c r="O81" s="127">
        <f t="shared" si="36"/>
        <v>195.63249983712967</v>
      </c>
      <c r="P81" s="198">
        <f t="shared" si="36"/>
        <v>178.5850286415322</v>
      </c>
      <c r="Q81" s="164">
        <f t="shared" si="36"/>
        <v>145.87202656245685</v>
      </c>
      <c r="R81" s="198">
        <f t="shared" si="36"/>
        <v>170.61514097293301</v>
      </c>
      <c r="S81" s="164">
        <f t="shared" ref="S81:X81" si="37">MAX(S59:S79)</f>
        <v>297.38692481910078</v>
      </c>
      <c r="T81" s="198">
        <f t="shared" si="37"/>
        <v>411.83861260014783</v>
      </c>
      <c r="U81" s="198">
        <f t="shared" si="37"/>
        <v>390.01219273983116</v>
      </c>
      <c r="V81" s="284">
        <f t="shared" si="37"/>
        <v>251.88976150406552</v>
      </c>
      <c r="W81" s="214">
        <f t="shared" si="37"/>
        <v>209.97175197891616</v>
      </c>
      <c r="X81" s="214">
        <f t="shared" si="37"/>
        <v>168.37276633483006</v>
      </c>
      <c r="Y81" s="214">
        <f t="shared" ref="Y81" si="38">MAX(Y59:Y79)</f>
        <v>164.58072192691586</v>
      </c>
      <c r="Z81" s="176" t="s">
        <v>25</v>
      </c>
      <c r="AB81" s="132"/>
      <c r="AC81" s="132"/>
      <c r="AD81" s="132"/>
      <c r="AE81" s="132"/>
      <c r="AF81" s="132"/>
      <c r="AG81" s="132"/>
      <c r="AH81" s="132"/>
      <c r="AI81" s="132"/>
    </row>
    <row r="82" spans="1:41" s="70" customFormat="1" ht="14.1" customHeight="1">
      <c r="A82" s="125" t="s">
        <v>163</v>
      </c>
      <c r="B82" s="134"/>
      <c r="C82" s="134"/>
      <c r="D82" s="134"/>
      <c r="E82" s="134"/>
      <c r="F82" s="126">
        <f t="shared" ref="F82:Q82" si="39">MEDIAN(F59:F79)</f>
        <v>115.64666666666666</v>
      </c>
      <c r="G82" s="126">
        <f t="shared" si="39"/>
        <v>105.70333333333332</v>
      </c>
      <c r="H82" s="126">
        <f t="shared" si="39"/>
        <v>92.161666666666662</v>
      </c>
      <c r="I82" s="126">
        <f t="shared" si="39"/>
        <v>94.911666666666676</v>
      </c>
      <c r="J82" s="127">
        <f t="shared" si="39"/>
        <v>115.97333333333333</v>
      </c>
      <c r="K82" s="126">
        <f t="shared" si="39"/>
        <v>130.18666666666667</v>
      </c>
      <c r="L82" s="126">
        <f t="shared" si="39"/>
        <v>116.21603451763535</v>
      </c>
      <c r="M82" s="127">
        <f t="shared" si="39"/>
        <v>100.80910281525821</v>
      </c>
      <c r="N82" s="127">
        <f t="shared" si="39"/>
        <v>81.520340352556858</v>
      </c>
      <c r="O82" s="127">
        <f t="shared" si="39"/>
        <v>72.850035232418307</v>
      </c>
      <c r="P82" s="198">
        <f t="shared" si="39"/>
        <v>74.308775776854631</v>
      </c>
      <c r="Q82" s="164">
        <f t="shared" si="39"/>
        <v>72.751798334376232</v>
      </c>
      <c r="R82" s="198">
        <f t="shared" ref="R82:W82" si="40">MEDIAN(R59:R79)</f>
        <v>82.995796662785395</v>
      </c>
      <c r="S82" s="164">
        <f t="shared" si="40"/>
        <v>81.839338230309636</v>
      </c>
      <c r="T82" s="198">
        <f t="shared" si="40"/>
        <v>89.003816426102503</v>
      </c>
      <c r="U82" s="198">
        <f t="shared" si="40"/>
        <v>86.239717817814409</v>
      </c>
      <c r="V82" s="284">
        <f t="shared" si="40"/>
        <v>88.891741778531497</v>
      </c>
      <c r="W82" s="213">
        <f t="shared" si="40"/>
        <v>90.48784193387695</v>
      </c>
      <c r="X82" s="213">
        <f t="shared" ref="X82:Y82" si="41">MEDIAN(X59:X79)</f>
        <v>85.811532568462923</v>
      </c>
      <c r="Y82" s="213">
        <f t="shared" si="41"/>
        <v>92.007317090440552</v>
      </c>
      <c r="Z82" s="173" t="s">
        <v>163</v>
      </c>
      <c r="AB82" s="230"/>
      <c r="AC82" s="230"/>
      <c r="AD82" s="230"/>
      <c r="AE82" s="230"/>
      <c r="AF82" s="230"/>
      <c r="AG82" s="230"/>
      <c r="AH82" s="230"/>
      <c r="AI82" s="230"/>
    </row>
    <row r="83" spans="1:41" s="70" customFormat="1" ht="14.1" customHeight="1">
      <c r="A83" s="125" t="s">
        <v>164</v>
      </c>
      <c r="B83" s="134"/>
      <c r="C83" s="134"/>
      <c r="D83" s="134"/>
      <c r="E83" s="134"/>
      <c r="F83" s="126">
        <f t="shared" ref="F83:Q83" si="42">AVERAGE(F59:F79)</f>
        <v>158.3815873015873</v>
      </c>
      <c r="G83" s="126">
        <f t="shared" si="42"/>
        <v>133.04666666666665</v>
      </c>
      <c r="H83" s="126">
        <f t="shared" si="42"/>
        <v>83.309500000000014</v>
      </c>
      <c r="I83" s="126">
        <f t="shared" si="42"/>
        <v>98.572666666666677</v>
      </c>
      <c r="J83" s="127">
        <f t="shared" si="42"/>
        <v>115.36349999999997</v>
      </c>
      <c r="K83" s="126">
        <f t="shared" si="42"/>
        <v>129.20549999999997</v>
      </c>
      <c r="L83" s="126">
        <f t="shared" si="42"/>
        <v>141.52354295505629</v>
      </c>
      <c r="M83" s="127">
        <f t="shared" si="42"/>
        <v>118.50267334003027</v>
      </c>
      <c r="N83" s="127">
        <f t="shared" si="42"/>
        <v>101.17325262108463</v>
      </c>
      <c r="O83" s="127">
        <f t="shared" si="42"/>
        <v>81.049119503975319</v>
      </c>
      <c r="P83" s="198">
        <f t="shared" si="42"/>
        <v>76.913635847747045</v>
      </c>
      <c r="Q83" s="164">
        <f t="shared" si="42"/>
        <v>75.020481628250522</v>
      </c>
      <c r="R83" s="198">
        <f t="shared" ref="R83:W83" si="43">AVERAGE(R59:R79)</f>
        <v>84.983325174842918</v>
      </c>
      <c r="S83" s="164">
        <f t="shared" si="43"/>
        <v>91.889839554323657</v>
      </c>
      <c r="T83" s="198">
        <f t="shared" si="43"/>
        <v>101.87265095712766</v>
      </c>
      <c r="U83" s="198">
        <f t="shared" si="43"/>
        <v>107.40185489319961</v>
      </c>
      <c r="V83" s="284">
        <f t="shared" si="43"/>
        <v>109.9243382034676</v>
      </c>
      <c r="W83" s="213">
        <f t="shared" si="43"/>
        <v>99.602153657731876</v>
      </c>
      <c r="X83" s="213">
        <f t="shared" ref="X83:Y83" si="44">AVERAGE(X59:X79)</f>
        <v>93.413440431022082</v>
      </c>
      <c r="Y83" s="213">
        <f t="shared" si="44"/>
        <v>95.536923882878853</v>
      </c>
      <c r="Z83" s="173" t="s">
        <v>164</v>
      </c>
      <c r="AB83" s="230"/>
      <c r="AC83" s="230"/>
      <c r="AD83" s="230"/>
      <c r="AE83" s="230"/>
      <c r="AF83" s="230"/>
      <c r="AG83" s="230"/>
      <c r="AH83" s="230"/>
      <c r="AI83" s="230"/>
    </row>
    <row r="84" spans="1:41" ht="14.1" customHeight="1">
      <c r="A84" s="34"/>
      <c r="B84" s="31"/>
      <c r="C84" s="31"/>
      <c r="D84" s="31"/>
      <c r="E84" s="31"/>
      <c r="F84" s="31"/>
      <c r="G84" s="31"/>
      <c r="Z84" s="174" t="s">
        <v>0</v>
      </c>
    </row>
    <row r="85" spans="1:41" ht="14.1" customHeight="1">
      <c r="A85" s="1" t="str">
        <f>+$A$1</f>
        <v>K2/I2</v>
      </c>
      <c r="B85" s="2" t="str">
        <f>+$B$1</f>
        <v>Comparatif des finances cantonales et communales</v>
      </c>
      <c r="C85" s="3"/>
      <c r="D85" s="3"/>
      <c r="E85" s="3"/>
      <c r="I85" s="5" t="str">
        <f>+$I$1</f>
        <v>© IDHEAP</v>
      </c>
      <c r="J85" s="5" t="str">
        <f>+$J$1</f>
        <v>Update :</v>
      </c>
      <c r="K85" s="6">
        <f ca="1">NOW()</f>
        <v>45190.410039351853</v>
      </c>
      <c r="AA85" s="8"/>
      <c r="AB85" s="8"/>
      <c r="AC85" s="8"/>
      <c r="AD85" s="8"/>
      <c r="AE85" s="8"/>
      <c r="AF85" s="8"/>
      <c r="AG85" s="8"/>
      <c r="AH85" s="8"/>
      <c r="AI85" s="8"/>
      <c r="AJ85" s="4"/>
      <c r="AK85" s="4"/>
      <c r="AL85" s="4"/>
      <c r="AM85" s="4"/>
      <c r="AN85" s="4"/>
      <c r="AO85" s="4"/>
    </row>
    <row r="86" spans="1:41" ht="14.1" customHeight="1">
      <c r="A86" s="292" t="str">
        <f>+$A$2</f>
        <v>Selbstfinanzierung der Nettoinvestitionen</v>
      </c>
      <c r="B86" s="292"/>
      <c r="C86" s="292"/>
      <c r="D86" s="292"/>
      <c r="E86" s="292"/>
      <c r="F86" s="297"/>
      <c r="G86" s="297"/>
      <c r="H86" s="37"/>
      <c r="I86" s="38"/>
      <c r="J86" s="38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41" ht="14.1" customHeight="1" thickBot="1">
      <c r="A87" s="293" t="str">
        <f>+$A$3</f>
        <v>Selbstfinanzierung in % der Nettoinvestitionen</v>
      </c>
      <c r="B87" s="293"/>
      <c r="C87" s="293"/>
      <c r="D87" s="293"/>
      <c r="E87" s="293"/>
      <c r="F87" s="293"/>
      <c r="G87" s="9"/>
      <c r="H87" s="243"/>
      <c r="I87" s="243"/>
      <c r="J87" s="243" t="str">
        <f>J3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Gewichtung_Pondération!$D$5</f>
        <v>2</v>
      </c>
    </row>
    <row r="88" spans="1:41" ht="14.1" customHeight="1" thickTop="1">
      <c r="A88" s="292" t="str">
        <f>+$A$4</f>
        <v xml:space="preserve">Autofinancement de l’investissement net </v>
      </c>
      <c r="B88" s="292"/>
      <c r="C88" s="292"/>
      <c r="D88" s="292"/>
      <c r="E88" s="292"/>
      <c r="F88" s="298"/>
      <c r="G88" s="298"/>
      <c r="H88" s="37"/>
      <c r="I88" s="38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41" ht="14.1" customHeight="1" thickBot="1">
      <c r="A89" s="293" t="str">
        <f>+$A$5</f>
        <v>Autofinancement en% de l'investissement net</v>
      </c>
      <c r="B89" s="293"/>
      <c r="C89" s="293"/>
      <c r="D89" s="293"/>
      <c r="E89" s="293"/>
      <c r="F89" s="293"/>
      <c r="G89" s="293"/>
      <c r="H89" s="293"/>
      <c r="I89" s="243"/>
      <c r="J89" s="243" t="str">
        <f>J5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Gewichtung_Pondération!$D$5</f>
        <v>2</v>
      </c>
    </row>
    <row r="90" spans="1:41" ht="14.1" customHeight="1" thickTop="1">
      <c r="A90" s="34"/>
      <c r="B90" s="31"/>
      <c r="C90" s="31"/>
      <c r="D90" s="31"/>
      <c r="E90" s="31"/>
      <c r="F90" s="31"/>
      <c r="G90" s="31"/>
    </row>
    <row r="91" spans="1:41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41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1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</row>
    <row r="93" spans="1:41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</row>
    <row r="94" spans="1:41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>SUM(D24:K24)/8</f>
        <v>137.8775</v>
      </c>
      <c r="L94" s="30">
        <f>SUM(E24:L24)/8</f>
        <v>140.17717065961114</v>
      </c>
      <c r="M94" s="30">
        <f t="shared" ref="M94:Y109" si="45">SUM(D24:M24)/10</f>
        <v>129.29414151552547</v>
      </c>
      <c r="N94" s="87">
        <f t="shared" si="45"/>
        <v>130.61633017596762</v>
      </c>
      <c r="O94" s="201">
        <f t="shared" si="45"/>
        <v>111.44537397228953</v>
      </c>
      <c r="P94" s="191">
        <f t="shared" si="45"/>
        <v>102.58077424858186</v>
      </c>
      <c r="Q94" s="211">
        <f t="shared" si="45"/>
        <v>102.20751914510973</v>
      </c>
      <c r="R94" s="211">
        <f t="shared" si="45"/>
        <v>102.59758124374746</v>
      </c>
      <c r="S94" s="211">
        <f t="shared" si="45"/>
        <v>92.771690729526426</v>
      </c>
      <c r="T94" s="211">
        <f t="shared" si="45"/>
        <v>80.172063832765417</v>
      </c>
      <c r="U94" s="211">
        <f t="shared" si="45"/>
        <v>76.969618386070564</v>
      </c>
      <c r="V94" s="211">
        <f t="shared" si="45"/>
        <v>70.333160621789773</v>
      </c>
      <c r="W94" s="211">
        <f t="shared" si="45"/>
        <v>61.350703676327896</v>
      </c>
      <c r="X94" s="211">
        <f t="shared" si="45"/>
        <v>56.511403320759065</v>
      </c>
      <c r="Y94" s="211">
        <f t="shared" si="45"/>
        <v>58.204834250324687</v>
      </c>
      <c r="Z94" s="167" t="s">
        <v>188</v>
      </c>
    </row>
    <row r="95" spans="1:41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>SUM(D25:K25)/6</f>
        <v>400.94536185886528</v>
      </c>
      <c r="L95" s="28">
        <f>SUM(E25:L25)/6</f>
        <v>260.5265856127341</v>
      </c>
      <c r="M95" s="28">
        <f>SUM(D25:M25)/8</f>
        <v>353.55950825746498</v>
      </c>
      <c r="N95" s="31">
        <f>SUM(E25:N25)/8</f>
        <v>257.45919352161781</v>
      </c>
      <c r="O95" s="200">
        <f>SUM(F25:O25)/8</f>
        <v>230.07712664847421</v>
      </c>
      <c r="P95" s="192">
        <f>SUM(G25:P25)/8</f>
        <v>243.57889399803955</v>
      </c>
      <c r="Q95" s="212">
        <f>SUM(H25:Q25)/8</f>
        <v>236.11245348253917</v>
      </c>
      <c r="R95" s="212">
        <f>SUM(I25:R25)/9</f>
        <v>228.16804845628809</v>
      </c>
      <c r="S95" s="212">
        <f t="shared" si="45"/>
        <v>213.00807929715876</v>
      </c>
      <c r="T95" s="212">
        <f t="shared" si="45"/>
        <v>151.5479754704298</v>
      </c>
      <c r="U95" s="212">
        <f t="shared" si="45"/>
        <v>146.89614815957268</v>
      </c>
      <c r="V95" s="212">
        <f t="shared" si="45"/>
        <v>136.02452588228945</v>
      </c>
      <c r="W95" s="212">
        <f t="shared" si="45"/>
        <v>120.37799811759665</v>
      </c>
      <c r="X95" s="212">
        <f t="shared" si="45"/>
        <v>103.76940514237137</v>
      </c>
      <c r="Y95" s="212">
        <f t="shared" si="45"/>
        <v>103.70295620446105</v>
      </c>
      <c r="Z95" s="168" t="s">
        <v>168</v>
      </c>
    </row>
    <row r="96" spans="1:41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ref="K96:L111" si="46">SUM(D26:K26)/8</f>
        <v>113.00125</v>
      </c>
      <c r="L96" s="30">
        <f t="shared" si="46"/>
        <v>111.52049493963506</v>
      </c>
      <c r="M96" s="30">
        <f t="shared" ref="M96:Y111" si="47">SUM(D26:M26)/10</f>
        <v>102.6800111428776</v>
      </c>
      <c r="N96" s="87">
        <f t="shared" si="47"/>
        <v>96.886577199285142</v>
      </c>
      <c r="O96" s="201">
        <f t="shared" si="47"/>
        <v>87.442037985480766</v>
      </c>
      <c r="P96" s="191">
        <f t="shared" si="47"/>
        <v>93.354000095042778</v>
      </c>
      <c r="Q96" s="211">
        <f t="shared" si="47"/>
        <v>91.981441712625085</v>
      </c>
      <c r="R96" s="211">
        <f t="shared" si="47"/>
        <v>86.194628544583182</v>
      </c>
      <c r="S96" s="211">
        <f t="shared" si="45"/>
        <v>83.611128900873695</v>
      </c>
      <c r="T96" s="211">
        <f t="shared" si="45"/>
        <v>80.37514318451943</v>
      </c>
      <c r="U96" s="211">
        <f t="shared" si="45"/>
        <v>77.389172507418564</v>
      </c>
      <c r="V96" s="211">
        <f t="shared" si="45"/>
        <v>78.476817430753243</v>
      </c>
      <c r="W96" s="211">
        <f t="shared" si="45"/>
        <v>79.89896004512984</v>
      </c>
      <c r="X96" s="211">
        <f t="shared" si="45"/>
        <v>83.667559666581241</v>
      </c>
      <c r="Y96" s="211">
        <f t="shared" si="45"/>
        <v>85.440058706604646</v>
      </c>
      <c r="Z96" s="167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46"/>
        <v>122.35875</v>
      </c>
      <c r="L97" s="28">
        <f t="shared" si="46"/>
        <v>116.38669589716886</v>
      </c>
      <c r="M97" s="28">
        <f t="shared" si="47"/>
        <v>108.29087624192948</v>
      </c>
      <c r="N97" s="31">
        <f t="shared" si="47"/>
        <v>105.26429802802575</v>
      </c>
      <c r="O97" s="200">
        <f t="shared" si="47"/>
        <v>100.21036728746058</v>
      </c>
      <c r="P97" s="192">
        <f t="shared" si="47"/>
        <v>99.533336543528222</v>
      </c>
      <c r="Q97" s="212">
        <f t="shared" si="47"/>
        <v>99.63312811467344</v>
      </c>
      <c r="R97" s="212">
        <f t="shared" si="47"/>
        <v>100.6682065469859</v>
      </c>
      <c r="S97" s="212">
        <f t="shared" si="45"/>
        <v>106.68777603771875</v>
      </c>
      <c r="T97" s="212">
        <f t="shared" si="45"/>
        <v>113.91126267981244</v>
      </c>
      <c r="U97" s="212">
        <f t="shared" si="45"/>
        <v>123.49335976341584</v>
      </c>
      <c r="V97" s="212">
        <f t="shared" si="45"/>
        <v>133.97303546050691</v>
      </c>
      <c r="W97" s="212">
        <f t="shared" si="45"/>
        <v>138.84013791482565</v>
      </c>
      <c r="X97" s="212">
        <f t="shared" si="45"/>
        <v>142.35291239802535</v>
      </c>
      <c r="Y97" s="212">
        <f t="shared" si="45"/>
        <v>140.82874186242103</v>
      </c>
      <c r="Z97" s="168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46"/>
        <v>50.616250000000001</v>
      </c>
      <c r="L98" s="30">
        <f t="shared" si="46"/>
        <v>49.908196046007255</v>
      </c>
      <c r="M98" s="30">
        <f t="shared" si="47"/>
        <v>59.219397761543917</v>
      </c>
      <c r="N98" s="87">
        <f t="shared" si="47"/>
        <v>58.87318147354857</v>
      </c>
      <c r="O98" s="201">
        <f t="shared" si="47"/>
        <v>60.966176315973506</v>
      </c>
      <c r="P98" s="191">
        <f t="shared" si="47"/>
        <v>66.481117336344681</v>
      </c>
      <c r="Q98" s="211">
        <f t="shared" si="47"/>
        <v>74.47006257875428</v>
      </c>
      <c r="R98" s="211">
        <f t="shared" si="47"/>
        <v>83.518168519544759</v>
      </c>
      <c r="S98" s="211">
        <f t="shared" si="45"/>
        <v>94.049416673059966</v>
      </c>
      <c r="T98" s="211">
        <f t="shared" si="45"/>
        <v>90.569213317592784</v>
      </c>
      <c r="U98" s="211">
        <f t="shared" si="45"/>
        <v>93.967469996696309</v>
      </c>
      <c r="V98" s="211">
        <f t="shared" si="45"/>
        <v>92.912046957923536</v>
      </c>
      <c r="W98" s="211">
        <f t="shared" si="45"/>
        <v>87.946857688031301</v>
      </c>
      <c r="X98" s="211">
        <f t="shared" si="45"/>
        <v>85.164248027977436</v>
      </c>
      <c r="Y98" s="211">
        <f t="shared" si="45"/>
        <v>80.003279072080232</v>
      </c>
      <c r="Z98" s="167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46"/>
        <v>139.65125</v>
      </c>
      <c r="L99" s="28">
        <f t="shared" si="46"/>
        <v>155.69626110302841</v>
      </c>
      <c r="M99" s="28">
        <f t="shared" si="47"/>
        <v>139.09926094745759</v>
      </c>
      <c r="N99" s="31">
        <f t="shared" si="47"/>
        <v>129.89753550991745</v>
      </c>
      <c r="O99" s="200">
        <f t="shared" si="47"/>
        <v>120.18154987485646</v>
      </c>
      <c r="P99" s="192">
        <f t="shared" si="47"/>
        <v>118.11770271020482</v>
      </c>
      <c r="Q99" s="212">
        <f t="shared" si="47"/>
        <v>112.3486218265729</v>
      </c>
      <c r="R99" s="212">
        <f t="shared" si="47"/>
        <v>101.41674467587481</v>
      </c>
      <c r="S99" s="212">
        <f t="shared" si="45"/>
        <v>81.16449204729841</v>
      </c>
      <c r="T99" s="212">
        <f t="shared" si="45"/>
        <v>57.146114125126189</v>
      </c>
      <c r="U99" s="212">
        <f t="shared" si="45"/>
        <v>35.617430305802785</v>
      </c>
      <c r="V99" s="212">
        <f t="shared" si="45"/>
        <v>28.189353901144749</v>
      </c>
      <c r="W99" s="212">
        <f t="shared" si="45"/>
        <v>34.603299817840544</v>
      </c>
      <c r="X99" s="212">
        <f t="shared" si="45"/>
        <v>51.318289742654983</v>
      </c>
      <c r="Y99" s="212">
        <f t="shared" si="45"/>
        <v>74.831029486785781</v>
      </c>
      <c r="Z99" s="168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46"/>
        <v>111.93125000000001</v>
      </c>
      <c r="L100" s="30">
        <f t="shared" si="46"/>
        <v>108.96320492086546</v>
      </c>
      <c r="M100" s="30">
        <f t="shared" si="47"/>
        <v>107.13173084457746</v>
      </c>
      <c r="N100" s="87">
        <f t="shared" si="47"/>
        <v>102.61610210576706</v>
      </c>
      <c r="O100" s="201">
        <f t="shared" si="47"/>
        <v>91.657739900062225</v>
      </c>
      <c r="P100" s="191">
        <f t="shared" si="47"/>
        <v>87.435975807962123</v>
      </c>
      <c r="Q100" s="211">
        <f t="shared" si="47"/>
        <v>82.078782117328615</v>
      </c>
      <c r="R100" s="211">
        <f t="shared" si="47"/>
        <v>79.621529712138994</v>
      </c>
      <c r="S100" s="211">
        <f t="shared" si="45"/>
        <v>74.551038704869043</v>
      </c>
      <c r="T100" s="211">
        <f t="shared" si="45"/>
        <v>63.128171479394197</v>
      </c>
      <c r="U100" s="211">
        <f t="shared" si="45"/>
        <v>59.250177447737904</v>
      </c>
      <c r="V100" s="211">
        <f t="shared" si="45"/>
        <v>58.545813062498084</v>
      </c>
      <c r="W100" s="211">
        <f t="shared" si="45"/>
        <v>60.243975583134855</v>
      </c>
      <c r="X100" s="211">
        <f t="shared" si="45"/>
        <v>57.7677920078429</v>
      </c>
      <c r="Y100" s="211">
        <f t="shared" si="45"/>
        <v>58.721699117770143</v>
      </c>
      <c r="Z100" s="167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46"/>
        <v>126.80874999999999</v>
      </c>
      <c r="L101" s="28">
        <f t="shared" si="46"/>
        <v>167.53139752613296</v>
      </c>
      <c r="M101" s="28">
        <f t="shared" si="47"/>
        <v>163.40022397954206</v>
      </c>
      <c r="N101" s="31">
        <f t="shared" si="47"/>
        <v>166.88257296970519</v>
      </c>
      <c r="O101" s="200">
        <f t="shared" si="47"/>
        <v>164.35864921977858</v>
      </c>
      <c r="P101" s="192">
        <f t="shared" si="47"/>
        <v>147.64928807650102</v>
      </c>
      <c r="Q101" s="212">
        <f t="shared" si="47"/>
        <v>144.1031585620527</v>
      </c>
      <c r="R101" s="212">
        <f t="shared" si="47"/>
        <v>141.12958149500932</v>
      </c>
      <c r="S101" s="212">
        <f t="shared" si="45"/>
        <v>139.2375741440828</v>
      </c>
      <c r="T101" s="212">
        <f t="shared" si="45"/>
        <v>135.18022639252845</v>
      </c>
      <c r="U101" s="212">
        <f t="shared" si="45"/>
        <v>117.64828550206144</v>
      </c>
      <c r="V101" s="212">
        <f t="shared" si="45"/>
        <v>80.640155254780197</v>
      </c>
      <c r="W101" s="212">
        <f t="shared" si="45"/>
        <v>66.311655890919241</v>
      </c>
      <c r="X101" s="212">
        <f t="shared" si="45"/>
        <v>63.097169500835818</v>
      </c>
      <c r="Y101" s="212">
        <f t="shared" si="45"/>
        <v>67.985909950128487</v>
      </c>
      <c r="Z101" s="168" t="s">
        <v>189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46"/>
        <v>167.17</v>
      </c>
      <c r="L102" s="30">
        <f t="shared" si="46"/>
        <v>174.4725</v>
      </c>
      <c r="M102" s="30">
        <f t="shared" si="47"/>
        <v>181.17199999999997</v>
      </c>
      <c r="N102" s="87">
        <f t="shared" si="47"/>
        <v>166.75400000000002</v>
      </c>
      <c r="O102" s="201">
        <f t="shared" si="47"/>
        <v>150.95700000000002</v>
      </c>
      <c r="P102" s="191">
        <f t="shared" si="47"/>
        <v>151.791</v>
      </c>
      <c r="Q102" s="211">
        <f t="shared" si="47"/>
        <v>151.06</v>
      </c>
      <c r="R102" s="211">
        <f t="shared" si="47"/>
        <v>156.923</v>
      </c>
      <c r="S102" s="211">
        <f t="shared" si="45"/>
        <v>152.14000000000001</v>
      </c>
      <c r="T102" s="211">
        <f t="shared" si="45"/>
        <v>140.31174059875903</v>
      </c>
      <c r="U102" s="211">
        <f t="shared" si="45"/>
        <v>126.36354323236098</v>
      </c>
      <c r="V102" s="211">
        <f t="shared" si="45"/>
        <v>105.80221254661319</v>
      </c>
      <c r="W102" s="211">
        <f t="shared" si="45"/>
        <v>92.804977196118543</v>
      </c>
      <c r="X102" s="211">
        <f t="shared" si="45"/>
        <v>90.493386404559544</v>
      </c>
      <c r="Y102" s="211">
        <f t="shared" si="45"/>
        <v>108.23280208176649</v>
      </c>
      <c r="Z102" s="167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46"/>
        <v>96.516250000000014</v>
      </c>
      <c r="L103" s="28">
        <f t="shared" si="46"/>
        <v>107.11118544607326</v>
      </c>
      <c r="M103" s="28">
        <f t="shared" si="47"/>
        <v>93.669316882988085</v>
      </c>
      <c r="N103" s="31">
        <f t="shared" si="47"/>
        <v>104.4411868410549</v>
      </c>
      <c r="O103" s="200">
        <f t="shared" si="47"/>
        <v>109.36716544051009</v>
      </c>
      <c r="P103" s="192">
        <f t="shared" si="47"/>
        <v>110.49657305899397</v>
      </c>
      <c r="Q103" s="212">
        <f t="shared" si="47"/>
        <v>110.77355427982437</v>
      </c>
      <c r="R103" s="212">
        <f t="shared" si="47"/>
        <v>112.0619044393457</v>
      </c>
      <c r="S103" s="212">
        <f t="shared" si="45"/>
        <v>103.16427733432042</v>
      </c>
      <c r="T103" s="212">
        <f t="shared" si="45"/>
        <v>83.93416118776554</v>
      </c>
      <c r="U103" s="212">
        <f t="shared" si="45"/>
        <v>70.476676547847077</v>
      </c>
      <c r="V103" s="212">
        <f t="shared" si="45"/>
        <v>66.400134788659685</v>
      </c>
      <c r="W103" s="212">
        <f t="shared" si="45"/>
        <v>64.812274292738223</v>
      </c>
      <c r="X103" s="212">
        <f t="shared" si="45"/>
        <v>56.282179660739892</v>
      </c>
      <c r="Y103" s="212">
        <f t="shared" si="45"/>
        <v>59.115332481760632</v>
      </c>
      <c r="Z103" s="168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46"/>
        <v>92.228749999999991</v>
      </c>
      <c r="L104" s="30">
        <f t="shared" si="46"/>
        <v>89.673749999999998</v>
      </c>
      <c r="M104" s="30">
        <f t="shared" si="47"/>
        <v>85.616</v>
      </c>
      <c r="N104" s="87">
        <f t="shared" si="47"/>
        <v>82.224999999999994</v>
      </c>
      <c r="O104" s="201">
        <f t="shared" si="47"/>
        <v>82.217000000000013</v>
      </c>
      <c r="P104" s="191">
        <f t="shared" si="47"/>
        <v>86.534939953728511</v>
      </c>
      <c r="Q104" s="211">
        <f t="shared" si="47"/>
        <v>89.727947586331737</v>
      </c>
      <c r="R104" s="211">
        <f t="shared" si="47"/>
        <v>92.632750887335845</v>
      </c>
      <c r="S104" s="211">
        <f t="shared" si="45"/>
        <v>91.945229188600806</v>
      </c>
      <c r="T104" s="211">
        <f t="shared" si="45"/>
        <v>96.341092514162497</v>
      </c>
      <c r="U104" s="211">
        <f t="shared" si="45"/>
        <v>77.761999572898603</v>
      </c>
      <c r="V104" s="211">
        <f t="shared" si="45"/>
        <v>78.702677358935972</v>
      </c>
      <c r="W104" s="211">
        <f t="shared" si="45"/>
        <v>78.443388625462674</v>
      </c>
      <c r="X104" s="211">
        <f t="shared" si="45"/>
        <v>75.371701121656415</v>
      </c>
      <c r="Y104" s="211">
        <f t="shared" si="45"/>
        <v>68.616414066257121</v>
      </c>
      <c r="Z104" s="167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46"/>
        <v>66.563749999999999</v>
      </c>
      <c r="L105" s="28">
        <f t="shared" si="46"/>
        <v>60.11323585659845</v>
      </c>
      <c r="M105" s="28">
        <f t="shared" si="47"/>
        <v>64.335892020453826</v>
      </c>
      <c r="N105" s="31">
        <f t="shared" si="47"/>
        <v>57.59437436554164</v>
      </c>
      <c r="O105" s="200">
        <f t="shared" si="47"/>
        <v>58.154651564558165</v>
      </c>
      <c r="P105" s="192">
        <f t="shared" si="47"/>
        <v>69.01496518392797</v>
      </c>
      <c r="Q105" s="212">
        <f t="shared" si="47"/>
        <v>71.827813442668116</v>
      </c>
      <c r="R105" s="212">
        <f t="shared" si="47"/>
        <v>76.263815822504299</v>
      </c>
      <c r="S105" s="212">
        <f t="shared" si="45"/>
        <v>75.832581137718819</v>
      </c>
      <c r="T105" s="212">
        <f t="shared" si="45"/>
        <v>76.869698112263677</v>
      </c>
      <c r="U105" s="212">
        <f t="shared" si="45"/>
        <v>76.000246010266338</v>
      </c>
      <c r="V105" s="212">
        <f t="shared" si="45"/>
        <v>83.304789059627069</v>
      </c>
      <c r="W105" s="212">
        <f t="shared" si="45"/>
        <v>83.696976303817891</v>
      </c>
      <c r="X105" s="212">
        <f t="shared" si="45"/>
        <v>92.579158075580452</v>
      </c>
      <c r="Y105" s="212">
        <f t="shared" si="45"/>
        <v>99.05155244542145</v>
      </c>
      <c r="Z105" s="168" t="s">
        <v>190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46"/>
        <v>53.32</v>
      </c>
      <c r="L106" s="30">
        <f t="shared" si="46"/>
        <v>66.7</v>
      </c>
      <c r="M106" s="30">
        <f t="shared" si="47"/>
        <v>66.293072012803037</v>
      </c>
      <c r="N106" s="87">
        <f t="shared" si="47"/>
        <v>67.90209810633246</v>
      </c>
      <c r="O106" s="201">
        <f t="shared" si="47"/>
        <v>56.904901753213267</v>
      </c>
      <c r="P106" s="191">
        <f t="shared" si="47"/>
        <v>45.835392014266361</v>
      </c>
      <c r="Q106" s="211">
        <f t="shared" si="47"/>
        <v>45.754746249580457</v>
      </c>
      <c r="R106" s="211">
        <f t="shared" si="47"/>
        <v>46.534046336144804</v>
      </c>
      <c r="S106" s="211">
        <f t="shared" si="45"/>
        <v>48.82963170809974</v>
      </c>
      <c r="T106" s="211">
        <f t="shared" si="45"/>
        <v>52.260568401318551</v>
      </c>
      <c r="U106" s="211">
        <f t="shared" si="45"/>
        <v>58.123164271219821</v>
      </c>
      <c r="V106" s="211">
        <f t="shared" si="45"/>
        <v>54.522883103877803</v>
      </c>
      <c r="W106" s="211">
        <f t="shared" si="45"/>
        <v>56.341214779148174</v>
      </c>
      <c r="X106" s="211">
        <f t="shared" si="45"/>
        <v>57.541860753215644</v>
      </c>
      <c r="Y106" s="211">
        <f t="shared" si="45"/>
        <v>67.397039505519885</v>
      </c>
      <c r="Z106" s="167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46"/>
        <v>178.11250000000001</v>
      </c>
      <c r="L107" s="28">
        <f t="shared" si="46"/>
        <v>176.40549269625103</v>
      </c>
      <c r="M107" s="28">
        <f t="shared" si="47"/>
        <v>159.78571465785984</v>
      </c>
      <c r="N107" s="31">
        <f t="shared" si="47"/>
        <v>156.35104563857027</v>
      </c>
      <c r="O107" s="200">
        <f t="shared" si="47"/>
        <v>126.36080450142269</v>
      </c>
      <c r="P107" s="192">
        <f t="shared" si="47"/>
        <v>118.04122388617891</v>
      </c>
      <c r="Q107" s="212">
        <f t="shared" si="47"/>
        <v>111.50479263876036</v>
      </c>
      <c r="R107" s="212">
        <f t="shared" si="47"/>
        <v>111.28736492400887</v>
      </c>
      <c r="S107" s="212">
        <f t="shared" si="45"/>
        <v>115.19946162240997</v>
      </c>
      <c r="T107" s="212">
        <f t="shared" si="45"/>
        <v>116.16876634834014</v>
      </c>
      <c r="U107" s="212">
        <f t="shared" si="45"/>
        <v>124.48889287583529</v>
      </c>
      <c r="V107" s="212">
        <f t="shared" si="45"/>
        <v>132.01734854065194</v>
      </c>
      <c r="W107" s="212">
        <f t="shared" si="45"/>
        <v>136.12610701750955</v>
      </c>
      <c r="X107" s="212">
        <f t="shared" si="45"/>
        <v>147.87951446832389</v>
      </c>
      <c r="Y107" s="212">
        <f t="shared" si="45"/>
        <v>157.80918114326818</v>
      </c>
      <c r="Z107" s="168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46"/>
        <v>61.949999999999996</v>
      </c>
      <c r="L108" s="30">
        <f t="shared" si="46"/>
        <v>76.701012944113259</v>
      </c>
      <c r="M108" s="30">
        <f t="shared" si="47"/>
        <v>80.434146091506918</v>
      </c>
      <c r="N108" s="87">
        <f t="shared" si="47"/>
        <v>91.284367267181906</v>
      </c>
      <c r="O108" s="201">
        <f t="shared" si="47"/>
        <v>99.258091009096958</v>
      </c>
      <c r="P108" s="191">
        <f t="shared" si="47"/>
        <v>113.77056330077014</v>
      </c>
      <c r="Q108" s="211">
        <f t="shared" si="47"/>
        <v>118.53058220261399</v>
      </c>
      <c r="R108" s="211">
        <f t="shared" si="47"/>
        <v>125.27333819030289</v>
      </c>
      <c r="S108" s="211">
        <f t="shared" si="45"/>
        <v>121.25876693487803</v>
      </c>
      <c r="T108" s="211">
        <f t="shared" si="45"/>
        <v>122.49199958726604</v>
      </c>
      <c r="U108" s="211">
        <f t="shared" si="45"/>
        <v>139.07667011816801</v>
      </c>
      <c r="V108" s="211">
        <f t="shared" si="45"/>
        <v>161.26660377467263</v>
      </c>
      <c r="W108" s="211">
        <f t="shared" si="45"/>
        <v>146.92637908943396</v>
      </c>
      <c r="X108" s="211">
        <f t="shared" si="45"/>
        <v>132.01640505159958</v>
      </c>
      <c r="Y108" s="211">
        <f t="shared" si="45"/>
        <v>143.55788711005684</v>
      </c>
      <c r="Z108" s="167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46"/>
        <v>149.88250000000002</v>
      </c>
      <c r="L109" s="28">
        <f t="shared" si="46"/>
        <v>132.28420532807326</v>
      </c>
      <c r="M109" s="28">
        <f t="shared" si="47"/>
        <v>132.17626655904388</v>
      </c>
      <c r="N109" s="31">
        <f t="shared" si="47"/>
        <v>118.06920447392608</v>
      </c>
      <c r="O109" s="200">
        <f t="shared" si="47"/>
        <v>113.13471853257616</v>
      </c>
      <c r="P109" s="192">
        <f t="shared" si="47"/>
        <v>115.47015679095736</v>
      </c>
      <c r="Q109" s="212">
        <f t="shared" si="47"/>
        <v>114.01714146504987</v>
      </c>
      <c r="R109" s="212">
        <f t="shared" si="47"/>
        <v>115.60322065834696</v>
      </c>
      <c r="S109" s="212">
        <f t="shared" si="45"/>
        <v>156.09623423668762</v>
      </c>
      <c r="T109" s="212">
        <f t="shared" si="45"/>
        <v>179.63072524509425</v>
      </c>
      <c r="U109" s="212">
        <f t="shared" si="45"/>
        <v>176.80687848029632</v>
      </c>
      <c r="V109" s="212">
        <f t="shared" si="45"/>
        <v>190.8587984254487</v>
      </c>
      <c r="W109" s="212">
        <f t="shared" si="45"/>
        <v>203.5785306220676</v>
      </c>
      <c r="X109" s="212">
        <f t="shared" si="45"/>
        <v>207.60450390681928</v>
      </c>
      <c r="Y109" s="212">
        <f t="shared" si="45"/>
        <v>218.37013808414886</v>
      </c>
      <c r="Z109" s="168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si="46"/>
        <v>114.655</v>
      </c>
      <c r="L110" s="30">
        <f t="shared" si="46"/>
        <v>110.5463903395252</v>
      </c>
      <c r="M110" s="30">
        <f t="shared" si="47"/>
        <v>107.04763936707829</v>
      </c>
      <c r="N110" s="87">
        <f t="shared" si="47"/>
        <v>104.3774600729007</v>
      </c>
      <c r="O110" s="201">
        <f t="shared" si="47"/>
        <v>101.36677699596626</v>
      </c>
      <c r="P110" s="191">
        <f t="shared" si="47"/>
        <v>99.163796351165132</v>
      </c>
      <c r="Q110" s="211">
        <f t="shared" si="47"/>
        <v>94.898272591596836</v>
      </c>
      <c r="R110" s="211">
        <f t="shared" si="47"/>
        <v>88.304274723936473</v>
      </c>
      <c r="S110" s="211">
        <f t="shared" si="47"/>
        <v>84.516111182527808</v>
      </c>
      <c r="T110" s="211">
        <f t="shared" si="47"/>
        <v>83.645768622985628</v>
      </c>
      <c r="U110" s="211">
        <f t="shared" si="47"/>
        <v>84.958602565653436</v>
      </c>
      <c r="V110" s="211">
        <f t="shared" si="47"/>
        <v>85.982856856357174</v>
      </c>
      <c r="W110" s="211">
        <f t="shared" si="47"/>
        <v>86.395017706466319</v>
      </c>
      <c r="X110" s="211">
        <f t="shared" si="47"/>
        <v>89.893160074476668</v>
      </c>
      <c r="Y110" s="211">
        <f t="shared" si="47"/>
        <v>92.070348173016129</v>
      </c>
      <c r="Z110" s="167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46"/>
        <v>172.20874999999998</v>
      </c>
      <c r="L111" s="28">
        <f t="shared" si="46"/>
        <v>153.80977941615382</v>
      </c>
      <c r="M111" s="28">
        <f t="shared" si="47"/>
        <v>152.9664533027283</v>
      </c>
      <c r="N111" s="31">
        <f t="shared" si="47"/>
        <v>138.52842678637788</v>
      </c>
      <c r="O111" s="200">
        <f t="shared" si="47"/>
        <v>126.35443604938527</v>
      </c>
      <c r="P111" s="192">
        <f t="shared" si="47"/>
        <v>107.21063207975001</v>
      </c>
      <c r="Q111" s="212">
        <f t="shared" si="47"/>
        <v>96.029728027444591</v>
      </c>
      <c r="R111" s="212">
        <f t="shared" si="47"/>
        <v>86.216257369634917</v>
      </c>
      <c r="S111" s="212">
        <f t="shared" si="47"/>
        <v>75.276201081133237</v>
      </c>
      <c r="T111" s="212">
        <f t="shared" si="47"/>
        <v>69.479905938270207</v>
      </c>
      <c r="U111" s="212">
        <f t="shared" si="47"/>
        <v>68.396731344287502</v>
      </c>
      <c r="V111" s="212">
        <f t="shared" si="47"/>
        <v>65.392377063957312</v>
      </c>
      <c r="W111" s="212">
        <f t="shared" si="47"/>
        <v>71.52564615031045</v>
      </c>
      <c r="X111" s="212">
        <f t="shared" si="47"/>
        <v>71.111560911554648</v>
      </c>
      <c r="Y111" s="212">
        <f t="shared" si="47"/>
        <v>83.724601132844469</v>
      </c>
      <c r="Z111" s="168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ref="K112:L114" si="48">SUM(D42:K42)/8</f>
        <v>335.78750000000002</v>
      </c>
      <c r="L112" s="30">
        <f t="shared" si="48"/>
        <v>299.67624999999998</v>
      </c>
      <c r="M112" s="30">
        <f t="shared" ref="M112:U114" si="49">SUM(D42:M42)/10</f>
        <v>290.97899999999998</v>
      </c>
      <c r="N112" s="87">
        <f t="shared" si="49"/>
        <v>258.81</v>
      </c>
      <c r="O112" s="201">
        <f t="shared" si="49"/>
        <v>42.076999999999998</v>
      </c>
      <c r="P112" s="191">
        <f t="shared" si="49"/>
        <v>94.681000000000012</v>
      </c>
      <c r="Q112" s="211">
        <f t="shared" si="49"/>
        <v>94.084784896844695</v>
      </c>
      <c r="R112" s="211">
        <f t="shared" si="49"/>
        <v>96.582764216957159</v>
      </c>
      <c r="S112" s="211">
        <f t="shared" si="49"/>
        <v>93.450801469092895</v>
      </c>
      <c r="T112" s="211">
        <f t="shared" si="49"/>
        <v>88.877580456149417</v>
      </c>
      <c r="U112" s="211"/>
      <c r="V112" s="211"/>
      <c r="W112" s="211"/>
      <c r="X112" s="211"/>
      <c r="Y112" s="211"/>
      <c r="Z112" s="167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48"/>
        <v>98.605000000000004</v>
      </c>
      <c r="L113" s="28">
        <f t="shared" si="48"/>
        <v>103.13734182158213</v>
      </c>
      <c r="M113" s="28">
        <f t="shared" si="49"/>
        <v>95.620989568282326</v>
      </c>
      <c r="N113" s="31">
        <f t="shared" si="49"/>
        <v>93.658139954156127</v>
      </c>
      <c r="O113" s="200">
        <f t="shared" si="49"/>
        <v>96.56598137494025</v>
      </c>
      <c r="P113" s="192">
        <f t="shared" si="49"/>
        <v>90.299464225523849</v>
      </c>
      <c r="Q113" s="212">
        <f t="shared" si="49"/>
        <v>86.210710319355485</v>
      </c>
      <c r="R113" s="212">
        <f t="shared" si="49"/>
        <v>81.687760309350665</v>
      </c>
      <c r="S113" s="212">
        <f t="shared" si="49"/>
        <v>71.613218027877025</v>
      </c>
      <c r="T113" s="212">
        <f t="shared" si="49"/>
        <v>74.86200698640728</v>
      </c>
      <c r="U113" s="212">
        <f t="shared" si="49"/>
        <v>70.573263158322362</v>
      </c>
      <c r="V113" s="212">
        <f t="shared" ref="V113:V114" si="50">SUM(M43:V43)/10</f>
        <v>72.429385905098812</v>
      </c>
      <c r="W113" s="212">
        <f t="shared" ref="W113:Y114" si="51">SUM(N43:W43)/10</f>
        <v>77.327398539380312</v>
      </c>
      <c r="X113" s="212">
        <f t="shared" si="51"/>
        <v>89.186060738823528</v>
      </c>
      <c r="Y113" s="212">
        <f t="shared" si="51"/>
        <v>96.814749076546235</v>
      </c>
      <c r="Z113" s="168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48"/>
        <v>106.3075</v>
      </c>
      <c r="L114" s="30">
        <f t="shared" si="48"/>
        <v>86.183396620698332</v>
      </c>
      <c r="M114" s="30">
        <f t="shared" si="49"/>
        <v>98.069632595327462</v>
      </c>
      <c r="N114" s="87">
        <f t="shared" si="49"/>
        <v>81.976452842599286</v>
      </c>
      <c r="O114" s="201">
        <f t="shared" si="49"/>
        <v>75.388650395549149</v>
      </c>
      <c r="P114" s="191">
        <f t="shared" si="49"/>
        <v>74.556261076444429</v>
      </c>
      <c r="Q114" s="211">
        <f t="shared" si="49"/>
        <v>73.277992342912157</v>
      </c>
      <c r="R114" s="211">
        <f t="shared" si="49"/>
        <v>74.205539866997285</v>
      </c>
      <c r="S114" s="211">
        <f t="shared" si="49"/>
        <v>79.446556672608736</v>
      </c>
      <c r="T114" s="211">
        <f t="shared" si="49"/>
        <v>78.360729379777595</v>
      </c>
      <c r="U114" s="211">
        <f t="shared" si="49"/>
        <v>80.750539874399195</v>
      </c>
      <c r="V114" s="211">
        <f t="shared" si="50"/>
        <v>83.526198269814586</v>
      </c>
      <c r="W114" s="211">
        <f t="shared" si="51"/>
        <v>84.666914252519916</v>
      </c>
      <c r="X114" s="211">
        <f t="shared" si="51"/>
        <v>85.77275021923262</v>
      </c>
      <c r="Y114" s="211">
        <f t="shared" si="51"/>
        <v>87.416710736447257</v>
      </c>
      <c r="Z114" s="167" t="s">
        <v>187</v>
      </c>
    </row>
    <row r="115" spans="1:35" s="69" customFormat="1" ht="14.1" customHeight="1">
      <c r="A115" s="76" t="s">
        <v>24</v>
      </c>
      <c r="B115" s="72"/>
      <c r="C115" s="72"/>
      <c r="D115" s="72"/>
      <c r="E115" s="72"/>
      <c r="F115" s="72"/>
      <c r="G115" s="72"/>
      <c r="H115" s="72"/>
      <c r="I115" s="72"/>
      <c r="J115" s="73"/>
      <c r="K115" s="79">
        <f t="shared" ref="K115:P115" si="52">MIN(K94:K114)</f>
        <v>50.616250000000001</v>
      </c>
      <c r="L115" s="79">
        <f t="shared" si="52"/>
        <v>49.908196046007255</v>
      </c>
      <c r="M115" s="79">
        <f t="shared" si="52"/>
        <v>59.219397761543917</v>
      </c>
      <c r="N115" s="79">
        <f t="shared" si="52"/>
        <v>57.59437436554164</v>
      </c>
      <c r="O115" s="79">
        <f t="shared" si="52"/>
        <v>42.076999999999998</v>
      </c>
      <c r="P115" s="197">
        <f t="shared" si="52"/>
        <v>45.835392014266361</v>
      </c>
      <c r="Q115" s="163">
        <f t="shared" ref="Q115:V115" si="53">MIN(Q94:Q114)</f>
        <v>45.754746249580457</v>
      </c>
      <c r="R115" s="197">
        <f t="shared" si="53"/>
        <v>46.534046336144804</v>
      </c>
      <c r="S115" s="163">
        <f t="shared" si="53"/>
        <v>48.82963170809974</v>
      </c>
      <c r="T115" s="197">
        <f t="shared" si="53"/>
        <v>52.260568401318551</v>
      </c>
      <c r="U115" s="197">
        <f t="shared" si="53"/>
        <v>35.617430305802785</v>
      </c>
      <c r="V115" s="286">
        <f t="shared" si="53"/>
        <v>28.189353901144749</v>
      </c>
      <c r="W115" s="163">
        <f t="shared" ref="W115:X115" si="54">MIN(W94:W114)</f>
        <v>34.603299817840544</v>
      </c>
      <c r="X115" s="163">
        <f t="shared" si="54"/>
        <v>51.318289742654983</v>
      </c>
      <c r="Y115" s="163">
        <f t="shared" ref="Y115" si="55">MIN(Y94:Y114)</f>
        <v>58.204834250324687</v>
      </c>
      <c r="Z115" s="175" t="s">
        <v>24</v>
      </c>
      <c r="AB115" s="85"/>
      <c r="AC115" s="85"/>
      <c r="AD115" s="85"/>
      <c r="AE115" s="85"/>
      <c r="AF115" s="85"/>
      <c r="AG115" s="85"/>
      <c r="AH115" s="85"/>
      <c r="AI115" s="85"/>
    </row>
    <row r="116" spans="1:35" s="128" customFormat="1" ht="14.1" customHeight="1">
      <c r="A116" s="133" t="s">
        <v>25</v>
      </c>
      <c r="B116" s="134"/>
      <c r="C116" s="134"/>
      <c r="D116" s="134"/>
      <c r="E116" s="134"/>
      <c r="F116" s="134"/>
      <c r="G116" s="134"/>
      <c r="H116" s="134"/>
      <c r="I116" s="134"/>
      <c r="J116" s="135"/>
      <c r="K116" s="127">
        <f t="shared" ref="K116:P116" si="56">MAX(K94:K114)</f>
        <v>400.94536185886528</v>
      </c>
      <c r="L116" s="127">
        <f t="shared" si="56"/>
        <v>299.67624999999998</v>
      </c>
      <c r="M116" s="127">
        <f t="shared" si="56"/>
        <v>353.55950825746498</v>
      </c>
      <c r="N116" s="127">
        <f t="shared" si="56"/>
        <v>258.81</v>
      </c>
      <c r="O116" s="127">
        <f t="shared" si="56"/>
        <v>230.07712664847421</v>
      </c>
      <c r="P116" s="198">
        <f t="shared" si="56"/>
        <v>243.57889399803955</v>
      </c>
      <c r="Q116" s="164">
        <f t="shared" ref="Q116:V116" si="57">MAX(Q94:Q114)</f>
        <v>236.11245348253917</v>
      </c>
      <c r="R116" s="198">
        <f t="shared" si="57"/>
        <v>228.16804845628809</v>
      </c>
      <c r="S116" s="164">
        <f t="shared" si="57"/>
        <v>213.00807929715876</v>
      </c>
      <c r="T116" s="198">
        <f t="shared" si="57"/>
        <v>179.63072524509425</v>
      </c>
      <c r="U116" s="198">
        <f t="shared" si="57"/>
        <v>176.80687848029632</v>
      </c>
      <c r="V116" s="284">
        <f t="shared" si="57"/>
        <v>190.8587984254487</v>
      </c>
      <c r="W116" s="164">
        <f t="shared" ref="W116:X116" si="58">MAX(W94:W114)</f>
        <v>203.5785306220676</v>
      </c>
      <c r="X116" s="164">
        <f t="shared" si="58"/>
        <v>207.60450390681928</v>
      </c>
      <c r="Y116" s="164">
        <f t="shared" ref="Y116" si="59">MAX(Y94:Y114)</f>
        <v>218.37013808414886</v>
      </c>
      <c r="Z116" s="176" t="s">
        <v>25</v>
      </c>
      <c r="AB116" s="132"/>
      <c r="AC116" s="132"/>
      <c r="AD116" s="132"/>
      <c r="AE116" s="132"/>
      <c r="AF116" s="132"/>
      <c r="AG116" s="132"/>
      <c r="AH116" s="132"/>
      <c r="AI116" s="132"/>
    </row>
    <row r="117" spans="1:35" s="70" customFormat="1" ht="14.1" customHeight="1">
      <c r="A117" s="173" t="s">
        <v>163</v>
      </c>
      <c r="B117" s="134"/>
      <c r="C117" s="134"/>
      <c r="D117" s="134"/>
      <c r="E117" s="134"/>
      <c r="F117" s="134"/>
      <c r="G117" s="134"/>
      <c r="H117" s="134"/>
      <c r="I117" s="134"/>
      <c r="J117" s="135"/>
      <c r="K117" s="127">
        <f t="shared" ref="K117:Q117" si="60">MEDIAN(K94:K114)</f>
        <v>114.655</v>
      </c>
      <c r="L117" s="127">
        <f t="shared" si="60"/>
        <v>111.52049493963506</v>
      </c>
      <c r="M117" s="127">
        <f t="shared" si="60"/>
        <v>107.13173084457746</v>
      </c>
      <c r="N117" s="127">
        <f t="shared" si="60"/>
        <v>104.4411868410549</v>
      </c>
      <c r="O117" s="127">
        <f t="shared" si="60"/>
        <v>100.21036728746058</v>
      </c>
      <c r="P117" s="198">
        <f t="shared" si="60"/>
        <v>99.533336543528222</v>
      </c>
      <c r="Q117" s="164">
        <f t="shared" si="60"/>
        <v>96.029728027444591</v>
      </c>
      <c r="R117" s="198">
        <f t="shared" ref="R117:W117" si="61">MEDIAN(R94:R114)</f>
        <v>96.582764216957159</v>
      </c>
      <c r="S117" s="164">
        <f t="shared" si="61"/>
        <v>92.771690729526426</v>
      </c>
      <c r="T117" s="198">
        <f t="shared" si="61"/>
        <v>83.93416118776554</v>
      </c>
      <c r="U117" s="198">
        <f t="shared" si="61"/>
        <v>79.256269723648899</v>
      </c>
      <c r="V117" s="284">
        <f t="shared" si="61"/>
        <v>81.97247215720364</v>
      </c>
      <c r="W117" s="164">
        <f t="shared" si="61"/>
        <v>81.797968174473866</v>
      </c>
      <c r="X117" s="164">
        <f t="shared" ref="X117:Y117" si="62">MEDIAN(X94:X114)</f>
        <v>85.468499123605028</v>
      </c>
      <c r="Y117" s="164">
        <f t="shared" si="62"/>
        <v>86.428384721525958</v>
      </c>
      <c r="Z117" s="173" t="s">
        <v>163</v>
      </c>
      <c r="AB117" s="230"/>
      <c r="AC117" s="230"/>
      <c r="AD117" s="230"/>
      <c r="AE117" s="230"/>
      <c r="AF117" s="230"/>
      <c r="AG117" s="230"/>
      <c r="AH117" s="230"/>
      <c r="AI117" s="230"/>
    </row>
    <row r="118" spans="1:35" s="70" customFormat="1" ht="14.1" customHeight="1">
      <c r="A118" s="173" t="s">
        <v>164</v>
      </c>
      <c r="B118" s="134"/>
      <c r="C118" s="134"/>
      <c r="D118" s="134"/>
      <c r="E118" s="134"/>
      <c r="F118" s="134"/>
      <c r="G118" s="134"/>
      <c r="H118" s="134"/>
      <c r="I118" s="134"/>
      <c r="J118" s="135"/>
      <c r="K118" s="127">
        <f t="shared" ref="K118:Q118" si="63">AVERAGE(K94:K114)</f>
        <v>137.92846961232692</v>
      </c>
      <c r="L118" s="127">
        <f t="shared" si="63"/>
        <v>130.83450224639296</v>
      </c>
      <c r="M118" s="127">
        <f t="shared" si="63"/>
        <v>131.94482255947574</v>
      </c>
      <c r="N118" s="127">
        <f t="shared" si="63"/>
        <v>122.40321653964172</v>
      </c>
      <c r="O118" s="127">
        <f t="shared" si="63"/>
        <v>104.973628515314</v>
      </c>
      <c r="P118" s="198">
        <f t="shared" si="63"/>
        <v>106.45700270180532</v>
      </c>
      <c r="Q118" s="164">
        <f t="shared" si="63"/>
        <v>104.79205874203042</v>
      </c>
      <c r="R118" s="198">
        <f t="shared" ref="R118:W118" si="64">AVERAGE(R94:R114)</f>
        <v>104.1376441399542</v>
      </c>
      <c r="S118" s="164">
        <f t="shared" si="64"/>
        <v>102.56429843478774</v>
      </c>
      <c r="T118" s="198">
        <f t="shared" si="64"/>
        <v>96.917376850510877</v>
      </c>
      <c r="U118" s="198">
        <f t="shared" si="64"/>
        <v>94.250443506016538</v>
      </c>
      <c r="V118" s="284">
        <f t="shared" si="64"/>
        <v>92.965058713270039</v>
      </c>
      <c r="W118" s="164">
        <f t="shared" si="64"/>
        <v>91.610920665439011</v>
      </c>
      <c r="X118" s="164">
        <f t="shared" ref="X118:Y118" si="65">AVERAGE(X94:X114)</f>
        <v>91.969051059681505</v>
      </c>
      <c r="Y118" s="164">
        <f t="shared" si="65"/>
        <v>97.594763234381475</v>
      </c>
      <c r="Z118" s="173" t="s">
        <v>164</v>
      </c>
      <c r="AB118" s="230"/>
      <c r="AC118" s="230"/>
      <c r="AD118" s="230"/>
      <c r="AE118" s="230"/>
      <c r="AF118" s="230"/>
      <c r="AG118" s="230"/>
      <c r="AH118" s="230"/>
      <c r="AI118" s="230"/>
    </row>
    <row r="119" spans="1:35" ht="14.1" customHeight="1">
      <c r="A119" s="34"/>
      <c r="B119" s="31"/>
      <c r="C119" s="31"/>
      <c r="D119" s="31"/>
      <c r="E119" s="31"/>
      <c r="F119" s="31"/>
      <c r="G119" s="31"/>
      <c r="Z119" s="174" t="s">
        <v>0</v>
      </c>
    </row>
  </sheetData>
  <mergeCells count="22">
    <mergeCell ref="A17:F17"/>
    <mergeCell ref="A2:I2"/>
    <mergeCell ref="A3:F3"/>
    <mergeCell ref="A4:I4"/>
    <mergeCell ref="A5:H5"/>
    <mergeCell ref="B7:I7"/>
    <mergeCell ref="B8:I8"/>
    <mergeCell ref="B9:I9"/>
    <mergeCell ref="B10:I10"/>
    <mergeCell ref="B11:I11"/>
    <mergeCell ref="B12:I12"/>
    <mergeCell ref="A16:G16"/>
    <mergeCell ref="A86:G86"/>
    <mergeCell ref="A87:F87"/>
    <mergeCell ref="A88:G88"/>
    <mergeCell ref="A89:H89"/>
    <mergeCell ref="A18:G18"/>
    <mergeCell ref="A19:H19"/>
    <mergeCell ref="A51:G51"/>
    <mergeCell ref="A52:F52"/>
    <mergeCell ref="A53:G53"/>
    <mergeCell ref="A54:H54"/>
  </mergeCells>
  <conditionalFormatting sqref="B24:Y44">
    <cfRule type="cellIs" dxfId="99" priority="5" stopIfTrue="1" operator="equal">
      <formula>B$45</formula>
    </cfRule>
    <cfRule type="cellIs" dxfId="98" priority="6" stopIfTrue="1" operator="equal">
      <formula>B$46</formula>
    </cfRule>
  </conditionalFormatting>
  <conditionalFormatting sqref="F59:Y79">
    <cfRule type="cellIs" dxfId="97" priority="3" stopIfTrue="1" operator="equal">
      <formula>F$80</formula>
    </cfRule>
    <cfRule type="cellIs" dxfId="96" priority="4" stopIfTrue="1" operator="equal">
      <formula>F$81</formula>
    </cfRule>
  </conditionalFormatting>
  <conditionalFormatting sqref="I94:Y114">
    <cfRule type="cellIs" dxfId="95" priority="1" stopIfTrue="1" operator="equal">
      <formula>I$115</formula>
    </cfRule>
    <cfRule type="cellIs" dxfId="94" priority="2" stopIfTrue="1" operator="equal">
      <formula>I$116</formula>
    </cfRule>
  </conditionalFormatting>
  <hyperlinks>
    <hyperlink ref="B15" r:id="rId1" display="www.idheap.ch/idheap.nsf/go/comparatif" xr:uid="{00000000-0004-0000-0200-000000000000}"/>
    <hyperlink ref="B50" r:id="rId2" display="www.idheap.ch/idheap.nsf/go/comparatif" xr:uid="{00000000-0004-0000-0200-000001000000}"/>
    <hyperlink ref="B85" r:id="rId3" display="www.idheap.ch/idheap.nsf/go/comparatif" xr:uid="{00000000-0004-0000-0200-000002000000}"/>
    <hyperlink ref="B1" r:id="rId4" display="www.idheap.ch/idheap.nsf/go/comparatif" xr:uid="{00000000-0004-0000-0200-000003000000}"/>
    <hyperlink ref="B7:I7" location="K2_I2!M45" display="&gt;&gt;&gt; Jährlicher Wert der Kennzahl - Valeur annuelle de l'indicateur" xr:uid="{00000000-0004-0000-0200-000004000000}"/>
    <hyperlink ref="B8:I8" location="K2_I2!M77" display="&gt;&gt;&gt; Gleitender Mittelwert über 3 Jahre - Moyenne mobile sur 3 années" xr:uid="{00000000-0004-0000-0200-000005000000}"/>
    <hyperlink ref="B9:I9" location="K2_I2!M109" display="&gt;&gt;&gt; Gleitender Mittelwert über 8/10 Jahre - Moyenne mobile sur 8/10 années" xr:uid="{00000000-0004-0000-0200-000006000000}"/>
    <hyperlink ref="Z49" location="'K2_I2 '!A1" display=" &gt;&gt;&gt; Top" xr:uid="{00000000-0004-0000-0200-000007000000}"/>
    <hyperlink ref="Z84" location="'K2_I2 '!A1" display=" &gt;&gt;&gt; Top" xr:uid="{00000000-0004-0000-0200-000008000000}"/>
    <hyperlink ref="Z119" location="'K2_I2 '!A1" display=" &gt;&gt;&gt; Top" xr:uid="{00000000-0004-0000-0200-000009000000}"/>
  </hyperlinks>
  <pageMargins left="0.39370078740157483" right="0.39370078740157483" top="0.78740157480314965" bottom="0.39370078740157483" header="0.51181102362204722" footer="0.51181102362204722"/>
  <pageSetup paperSize="9" scale="70" orientation="landscape" horizontalDpi="300" verticalDpi="300" r:id="rId5"/>
  <headerFooter alignWithMargins="0"/>
  <rowBreaks count="2" manualBreakCount="2">
    <brk id="49" max="14" man="1"/>
    <brk id="8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10" width="11.5703125" style="8" customWidth="1"/>
    <col min="11" max="26" width="11.5703125" style="7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'!E13</f>
        <v>K3/I3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4.1" customHeight="1">
      <c r="A2" s="292" t="str">
        <f>'Intro '!C13</f>
        <v>Zusätzliche Nettoverpflichtungen</v>
      </c>
      <c r="B2" s="292"/>
      <c r="C2" s="292"/>
      <c r="D2" s="292"/>
      <c r="E2" s="292"/>
      <c r="F2" s="298"/>
      <c r="G2" s="298"/>
      <c r="H2" s="298"/>
      <c r="I2" s="29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8"/>
      <c r="AB2" s="67"/>
      <c r="AC2" s="67"/>
      <c r="AD2" s="67"/>
      <c r="AE2" s="67"/>
      <c r="AF2" s="67"/>
      <c r="AG2" s="67"/>
      <c r="AH2" s="67"/>
      <c r="AI2" s="67"/>
    </row>
    <row r="3" spans="1:41" ht="14.1" customHeight="1" thickBot="1">
      <c r="A3" s="293" t="s">
        <v>228</v>
      </c>
      <c r="B3" s="293"/>
      <c r="C3" s="293"/>
      <c r="D3" s="293"/>
      <c r="E3" s="293"/>
      <c r="F3" s="293"/>
      <c r="G3" s="293"/>
      <c r="H3" s="24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Gewichtung_Pondération!$D$6</f>
        <v>2</v>
      </c>
      <c r="AA3" s="8"/>
      <c r="AB3" s="67"/>
      <c r="AC3" s="67"/>
      <c r="AD3" s="67"/>
      <c r="AE3" s="67"/>
      <c r="AF3" s="67"/>
      <c r="AG3" s="67"/>
      <c r="AH3" s="67"/>
      <c r="AI3" s="67"/>
    </row>
    <row r="4" spans="1:41" ht="14.1" customHeight="1" thickTop="1">
      <c r="A4" s="292" t="str">
        <f>'Intro '!D13</f>
        <v>Engagements nets supplémentaires</v>
      </c>
      <c r="B4" s="292"/>
      <c r="C4" s="292"/>
      <c r="D4" s="292"/>
      <c r="E4" s="292"/>
      <c r="F4" s="298"/>
      <c r="G4" s="298"/>
      <c r="H4" s="298"/>
      <c r="I4" s="29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8"/>
      <c r="AB4" s="67"/>
      <c r="AC4" s="67"/>
      <c r="AD4" s="67"/>
      <c r="AE4" s="67"/>
      <c r="AF4" s="67"/>
      <c r="AG4" s="67"/>
      <c r="AH4" s="67"/>
      <c r="AI4" s="67"/>
    </row>
    <row r="5" spans="1:41" ht="14.1" customHeight="1" thickBot="1">
      <c r="A5" s="293" t="s">
        <v>229</v>
      </c>
      <c r="B5" s="293"/>
      <c r="C5" s="293"/>
      <c r="D5" s="293"/>
      <c r="E5" s="293"/>
      <c r="F5" s="293"/>
      <c r="G5" s="293"/>
      <c r="H5" s="24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Gewichtung_Pondération!$D$6</f>
        <v>2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</row>
    <row r="7" spans="1:41" ht="14.1" customHeight="1" thickTop="1" thickBot="1">
      <c r="A7" s="7"/>
      <c r="B7" s="295" t="s">
        <v>151</v>
      </c>
      <c r="C7" s="295"/>
      <c r="D7" s="295"/>
      <c r="E7" s="295"/>
      <c r="F7" s="295"/>
      <c r="G7" s="295"/>
      <c r="H7" s="295"/>
      <c r="I7" s="29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41" ht="14.1" customHeight="1" thickTop="1" thickBot="1">
      <c r="A8" s="7"/>
      <c r="B8" s="295" t="s">
        <v>71</v>
      </c>
      <c r="C8" s="295"/>
      <c r="D8" s="295"/>
      <c r="E8" s="295"/>
      <c r="F8" s="295"/>
      <c r="G8" s="295"/>
      <c r="H8" s="295"/>
      <c r="I8" s="29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41" ht="14.1" customHeight="1" thickTop="1" thickBot="1">
      <c r="A9" s="7"/>
      <c r="B9" s="295" t="s">
        <v>72</v>
      </c>
      <c r="C9" s="295"/>
      <c r="D9" s="295"/>
      <c r="E9" s="295"/>
      <c r="F9" s="295"/>
      <c r="G9" s="295"/>
      <c r="H9" s="295"/>
      <c r="I9" s="29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41" ht="14.1" customHeight="1" thickTop="1" thickBot="1">
      <c r="A10" s="7"/>
      <c r="B10" s="296"/>
      <c r="C10" s="296"/>
      <c r="D10" s="296"/>
      <c r="E10" s="296"/>
      <c r="F10" s="296"/>
      <c r="G10" s="296"/>
      <c r="H10" s="296"/>
      <c r="I10" s="29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41" ht="14.1" customHeight="1" thickTop="1" thickBot="1">
      <c r="A11" s="7"/>
      <c r="B11" s="296"/>
      <c r="C11" s="296"/>
      <c r="D11" s="296"/>
      <c r="E11" s="296"/>
      <c r="F11" s="296"/>
      <c r="G11" s="296"/>
      <c r="H11" s="296"/>
      <c r="I11" s="29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41" ht="14.1" customHeight="1" thickTop="1" thickBot="1">
      <c r="A12" s="7"/>
      <c r="B12" s="296"/>
      <c r="C12" s="296"/>
      <c r="D12" s="296"/>
      <c r="E12" s="296"/>
      <c r="F12" s="296"/>
      <c r="G12" s="296"/>
      <c r="H12" s="296"/>
      <c r="I12" s="29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K3/I3</v>
      </c>
      <c r="B15" s="2" t="str">
        <f>+$B$1</f>
        <v>Comparatif des finances cantonales et communales</v>
      </c>
      <c r="C15" s="3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45190.410039351853</v>
      </c>
    </row>
    <row r="16" spans="1:41" ht="14.1" customHeight="1">
      <c r="A16" s="292" t="str">
        <f>+$A$2</f>
        <v>Zusätzliche Nettoverpflichtungen</v>
      </c>
      <c r="B16" s="292"/>
      <c r="C16" s="292"/>
      <c r="D16" s="292"/>
      <c r="E16" s="292"/>
      <c r="F16" s="297"/>
      <c r="G16" s="297"/>
      <c r="H16" s="37"/>
      <c r="I16" s="38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+$A$3</f>
        <v xml:space="preserve">Nettoverpflichtungen in % der laufenden Ausgaben </v>
      </c>
      <c r="B17" s="293"/>
      <c r="C17" s="293"/>
      <c r="D17" s="293"/>
      <c r="E17" s="293"/>
      <c r="F17" s="293"/>
      <c r="G17" s="9"/>
      <c r="H17" s="243"/>
      <c r="I17" s="243"/>
      <c r="J17" s="24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Gewichtung_Pondération!$D$6</f>
        <v>2</v>
      </c>
    </row>
    <row r="18" spans="1:42" ht="14.1" customHeight="1" thickTop="1">
      <c r="A18" s="292" t="str">
        <f>+$A$4</f>
        <v>Engagements nets supplémentaires</v>
      </c>
      <c r="B18" s="292"/>
      <c r="C18" s="292"/>
      <c r="D18" s="292"/>
      <c r="E18" s="292"/>
      <c r="F18" s="298"/>
      <c r="G18" s="298"/>
      <c r="H18" s="37"/>
      <c r="I18" s="38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42" ht="14.1" customHeight="1" thickBot="1">
      <c r="A19" s="293" t="str">
        <f>+$A$5</f>
        <v xml:space="preserve">Engagements net en % des dépenses courantes </v>
      </c>
      <c r="B19" s="293"/>
      <c r="C19" s="293"/>
      <c r="D19" s="293"/>
      <c r="E19" s="293"/>
      <c r="F19" s="293"/>
      <c r="G19" s="9"/>
      <c r="H19" s="243"/>
      <c r="I19" s="243"/>
      <c r="J19" s="24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Gewichtung_Pondération!$D$6</f>
        <v>2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>+D22+1</f>
        <v>2002</v>
      </c>
      <c r="F22" s="21">
        <f>+E22+1</f>
        <v>2003</v>
      </c>
      <c r="G22" s="21">
        <f>+F22+1</f>
        <v>2004</v>
      </c>
      <c r="H22" s="21">
        <f>+G22+1</f>
        <v>2005</v>
      </c>
      <c r="I22" s="22">
        <f>+H22+1</f>
        <v>2006</v>
      </c>
      <c r="J22" s="21"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67"/>
      <c r="K23" s="67"/>
      <c r="L23" s="67"/>
      <c r="M23" s="26"/>
      <c r="N23" s="26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B23" s="183"/>
      <c r="AC23" s="183"/>
      <c r="AD23" s="183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30">
        <v>-3.48</v>
      </c>
      <c r="E24" s="30">
        <v>-4.6500000000000004</v>
      </c>
      <c r="F24" s="30">
        <v>1.54</v>
      </c>
      <c r="G24" s="30">
        <v>5.05</v>
      </c>
      <c r="H24" s="30">
        <v>-1.83</v>
      </c>
      <c r="I24" s="30">
        <v>-5.16</v>
      </c>
      <c r="J24" s="30">
        <v>-4.5599999999999996</v>
      </c>
      <c r="K24" s="30">
        <v>2.67</v>
      </c>
      <c r="L24" s="87">
        <v>1.2306335378471118</v>
      </c>
      <c r="M24" s="178">
        <v>0.206662792576082</v>
      </c>
      <c r="N24" s="178">
        <v>-1.4565181481397727</v>
      </c>
      <c r="O24" s="178">
        <v>2.3184543971482339</v>
      </c>
      <c r="P24" s="191">
        <v>2.4046374357508125</v>
      </c>
      <c r="Q24" s="211">
        <v>3.5177399954833986</v>
      </c>
      <c r="R24" s="211">
        <v>10.126283946409583</v>
      </c>
      <c r="S24" s="211">
        <v>6.7914442532815604</v>
      </c>
      <c r="T24" s="211">
        <v>4.0181032462011146</v>
      </c>
      <c r="U24" s="211">
        <v>35.812604626992623</v>
      </c>
      <c r="V24" s="211">
        <v>8.0223559197692342</v>
      </c>
      <c r="W24" s="211">
        <v>13.366080068077171</v>
      </c>
      <c r="X24" s="211">
        <v>1.1271196511674495</v>
      </c>
      <c r="Y24" s="211">
        <v>3.1357726106090431</v>
      </c>
      <c r="Z24" s="74" t="s">
        <v>188</v>
      </c>
      <c r="AB24" s="184">
        <f>AVEDEV(E24:L24)</f>
        <v>3.3363291922308895</v>
      </c>
      <c r="AC24" s="184">
        <f t="shared" ref="AC24:AC46" si="0">AVEDEV(D24:M24)</f>
        <v>3.0377296330423187</v>
      </c>
      <c r="AD24" s="184">
        <f t="shared" ref="AD24:AD46" si="1">AVEDEV(E24:N24)</f>
        <v>2.8353814478562969</v>
      </c>
      <c r="AE24" s="199">
        <f t="shared" ref="AE24:AE46" si="2">AVEDEV(F24:O24)</f>
        <v>2.6020422359824869</v>
      </c>
      <c r="AF24" s="203">
        <f t="shared" ref="AF24:AF46" si="3">AVEDEV(G24:P24)</f>
        <v>2.671213230842552</v>
      </c>
      <c r="AG24" s="203">
        <f t="shared" ref="AG24:AG46" si="4">AVEDEV(H24:Q24)</f>
        <v>2.548632430481224</v>
      </c>
      <c r="AH24" s="83">
        <f t="shared" ref="AH24:AH46" si="5">AVEDEV(I24:R24)</f>
        <v>3.0978025876787738</v>
      </c>
      <c r="AI24" s="83">
        <f t="shared" ref="AI24:AI46" si="6">AVEDEV(J24:S24)</f>
        <v>2.7770873051493696</v>
      </c>
      <c r="AJ24" s="83">
        <f t="shared" ref="AJ24:AO46" si="7">AVEDEV(K24:T24)</f>
        <v>2.3445189717504809</v>
      </c>
      <c r="AK24" s="83">
        <f t="shared" si="7"/>
        <v>6.6478638003237078</v>
      </c>
      <c r="AL24" s="83">
        <f t="shared" si="7"/>
        <v>6.4865427907059168</v>
      </c>
      <c r="AM24" s="83">
        <f t="shared" si="7"/>
        <v>6.7657225838374373</v>
      </c>
      <c r="AN24" s="83">
        <f t="shared" si="7"/>
        <v>6.6107043158790049</v>
      </c>
      <c r="AO24" s="83">
        <f t="shared" si="7"/>
        <v>6.5616652230713557</v>
      </c>
      <c r="AP24" s="86"/>
    </row>
    <row r="25" spans="1:42" ht="14.1" customHeight="1">
      <c r="A25" s="75" t="s">
        <v>29</v>
      </c>
      <c r="B25" s="28"/>
      <c r="C25" s="28"/>
      <c r="D25" s="28">
        <v>-11.99</v>
      </c>
      <c r="E25" s="28">
        <v>-2.46</v>
      </c>
      <c r="F25" s="28">
        <v>1.94</v>
      </c>
      <c r="G25" s="28">
        <v>9.31</v>
      </c>
      <c r="H25" s="28">
        <v>-11.23</v>
      </c>
      <c r="I25" s="28">
        <v>-0.17</v>
      </c>
      <c r="J25" s="28">
        <v>-3.83</v>
      </c>
      <c r="K25" s="28">
        <v>-1.3</v>
      </c>
      <c r="L25" s="31">
        <v>-6.6252129010088838</v>
      </c>
      <c r="M25" s="137">
        <v>-8.1053190451481587</v>
      </c>
      <c r="N25" s="137">
        <v>-16.99160070601684</v>
      </c>
      <c r="O25" s="137">
        <v>-0.2122486798217488</v>
      </c>
      <c r="P25" s="192">
        <v>-2.5017081468171218</v>
      </c>
      <c r="Q25" s="212">
        <v>3.6959603978241953</v>
      </c>
      <c r="R25" s="212">
        <v>-8.3320598596658257</v>
      </c>
      <c r="S25" s="212">
        <v>3.4605699362983029</v>
      </c>
      <c r="T25" s="212">
        <v>3.98</v>
      </c>
      <c r="U25" s="212">
        <v>2.1969297011488838</v>
      </c>
      <c r="V25" s="212">
        <v>6.3912753051650011</v>
      </c>
      <c r="W25" s="212">
        <v>1.8744010645619271</v>
      </c>
      <c r="X25" s="212">
        <v>3.5324839665249645</v>
      </c>
      <c r="Y25" s="212">
        <v>1.6563513132197203</v>
      </c>
      <c r="Z25" s="75" t="s">
        <v>168</v>
      </c>
      <c r="AB25" s="185">
        <f t="shared" ref="AB25:AB46" si="8">AVEDEV(E25:L25)</f>
        <v>4.2406516126261113</v>
      </c>
      <c r="AC25" s="185">
        <f t="shared" si="0"/>
        <v>4.9100531946157044</v>
      </c>
      <c r="AD25" s="185">
        <f t="shared" si="1"/>
        <v>5.4334559182608668</v>
      </c>
      <c r="AE25" s="86">
        <f t="shared" si="2"/>
        <v>5.6349883972352135</v>
      </c>
      <c r="AF25" s="204">
        <f t="shared" si="3"/>
        <v>5.2579393721297567</v>
      </c>
      <c r="AG25" s="204">
        <f t="shared" si="4"/>
        <v>4.8088162039556925</v>
      </c>
      <c r="AH25" s="86">
        <f t="shared" si="5"/>
        <v>4.4610633871155905</v>
      </c>
      <c r="AI25" s="86">
        <f t="shared" si="6"/>
        <v>4.7515089820194554</v>
      </c>
      <c r="AJ25" s="86">
        <f t="shared" si="7"/>
        <v>5.3763089820194558</v>
      </c>
      <c r="AK25" s="86">
        <f t="shared" si="7"/>
        <v>5.656063358111366</v>
      </c>
      <c r="AL25" s="86">
        <f t="shared" si="7"/>
        <v>5.8726814637669245</v>
      </c>
      <c r="AM25" s="86">
        <f t="shared" si="7"/>
        <v>5.1787648832605644</v>
      </c>
      <c r="AN25" s="86">
        <f t="shared" si="7"/>
        <v>3.0543395583740538</v>
      </c>
      <c r="AO25" s="86">
        <f t="shared" si="7"/>
        <v>2.8049217484269913</v>
      </c>
      <c r="AP25" s="86"/>
    </row>
    <row r="26" spans="1:42" ht="14.1" customHeight="1">
      <c r="A26" s="74" t="s">
        <v>54</v>
      </c>
      <c r="B26" s="30"/>
      <c r="C26" s="30"/>
      <c r="D26" s="30">
        <v>-11.56</v>
      </c>
      <c r="E26" s="30">
        <v>16.600000000000001</v>
      </c>
      <c r="F26" s="30">
        <v>-16.170000000000002</v>
      </c>
      <c r="G26" s="30">
        <v>-3.12</v>
      </c>
      <c r="H26" s="30">
        <v>-8</v>
      </c>
      <c r="I26" s="30">
        <v>-4.9400000000000004</v>
      </c>
      <c r="J26" s="30">
        <v>93.58</v>
      </c>
      <c r="K26" s="30">
        <v>-1.24</v>
      </c>
      <c r="L26" s="87">
        <v>4.9523639353272371</v>
      </c>
      <c r="M26" s="178">
        <v>8.1556180722359102</v>
      </c>
      <c r="N26" s="178">
        <v>3.7084485234642832</v>
      </c>
      <c r="O26" s="178">
        <v>-3.0046720180262403</v>
      </c>
      <c r="P26" s="191">
        <v>5.1062712575251723</v>
      </c>
      <c r="Q26" s="211">
        <v>12.269062149088136</v>
      </c>
      <c r="R26" s="211">
        <v>12.304041828696358</v>
      </c>
      <c r="S26" s="211">
        <v>-24.933953467550118</v>
      </c>
      <c r="T26" s="211">
        <v>-0.60739748336070332</v>
      </c>
      <c r="U26" s="211">
        <v>-0.11464163361709095</v>
      </c>
      <c r="V26" s="211">
        <v>0.33108376251067229</v>
      </c>
      <c r="W26" s="211">
        <v>4.4717691858164468</v>
      </c>
      <c r="X26" s="211">
        <v>2.0637429544844577</v>
      </c>
      <c r="Y26" s="211">
        <v>-8.7296657932802617</v>
      </c>
      <c r="Z26" s="74" t="s">
        <v>169</v>
      </c>
      <c r="AB26" s="184">
        <f t="shared" si="8"/>
        <v>22.441102254042047</v>
      </c>
      <c r="AC26" s="184">
        <f t="shared" si="0"/>
        <v>18.971644693993394</v>
      </c>
      <c r="AD26" s="184">
        <f t="shared" si="1"/>
        <v>18.294942778758905</v>
      </c>
      <c r="AE26" s="199">
        <f t="shared" si="2"/>
        <v>17.390253273927133</v>
      </c>
      <c r="AF26" s="203">
        <f t="shared" si="3"/>
        <v>16.812039404589477</v>
      </c>
      <c r="AG26" s="203">
        <f t="shared" si="4"/>
        <v>16.746328753033048</v>
      </c>
      <c r="AH26" s="83">
        <f t="shared" si="5"/>
        <v>16.098177325033788</v>
      </c>
      <c r="AI26" s="83">
        <f t="shared" si="6"/>
        <v>16.976789978711256</v>
      </c>
      <c r="AJ26" s="83">
        <f t="shared" si="7"/>
        <v>7.2939872175794154</v>
      </c>
      <c r="AK26" s="83">
        <f t="shared" si="7"/>
        <v>7.1589442136134647</v>
      </c>
      <c r="AL26" s="83">
        <f t="shared" si="7"/>
        <v>6.9873022671053349</v>
      </c>
      <c r="AM26" s="83">
        <f t="shared" si="7"/>
        <v>6.6189173784633883</v>
      </c>
      <c r="AN26" s="83">
        <f t="shared" si="7"/>
        <v>6.4544468215654049</v>
      </c>
      <c r="AO26" s="83">
        <f t="shared" si="7"/>
        <v>7.0499566963866798</v>
      </c>
      <c r="AP26" s="86"/>
    </row>
    <row r="27" spans="1:42" ht="14.1" customHeight="1">
      <c r="A27" s="75" t="s">
        <v>30</v>
      </c>
      <c r="B27" s="28"/>
      <c r="C27" s="28"/>
      <c r="D27" s="28">
        <v>-2.34</v>
      </c>
      <c r="E27" s="28">
        <v>-4.8099999999999996</v>
      </c>
      <c r="F27" s="28">
        <v>-1.46</v>
      </c>
      <c r="G27" s="28">
        <v>-0.41</v>
      </c>
      <c r="H27" s="28">
        <v>-1.33</v>
      </c>
      <c r="I27" s="28">
        <v>-5.49</v>
      </c>
      <c r="J27" s="28">
        <v>-7.16</v>
      </c>
      <c r="K27" s="28">
        <v>-3.37</v>
      </c>
      <c r="L27" s="31">
        <v>6.6236588803843119</v>
      </c>
      <c r="M27" s="137">
        <v>3.4575367402618169</v>
      </c>
      <c r="N27" s="137">
        <v>4.3706198398231368</v>
      </c>
      <c r="O27" s="137">
        <v>-0.66383420781404034</v>
      </c>
      <c r="P27" s="192">
        <v>0.70765387998223084</v>
      </c>
      <c r="Q27" s="212">
        <v>-0.66676256027714487</v>
      </c>
      <c r="R27" s="212">
        <v>-5.1424996458222667</v>
      </c>
      <c r="S27" s="212">
        <v>-9.0553911835615803</v>
      </c>
      <c r="T27" s="212">
        <v>-9.5016870756395413</v>
      </c>
      <c r="U27" s="212">
        <v>-10.256308320736828</v>
      </c>
      <c r="V27" s="212">
        <v>-3.3921220914902488</v>
      </c>
      <c r="W27" s="212">
        <v>1.4862770399938463</v>
      </c>
      <c r="X27" s="212">
        <v>1.8209393521221608</v>
      </c>
      <c r="Y27" s="212">
        <v>5.8561304063625146</v>
      </c>
      <c r="Z27" s="75" t="s">
        <v>170</v>
      </c>
      <c r="AB27" s="185">
        <f t="shared" si="8"/>
        <v>3.0317073600480389</v>
      </c>
      <c r="AC27" s="185">
        <f t="shared" si="0"/>
        <v>3.0051195620646132</v>
      </c>
      <c r="AD27" s="185">
        <f t="shared" si="1"/>
        <v>3.5746178552563115</v>
      </c>
      <c r="AE27" s="86">
        <f t="shared" si="2"/>
        <v>3.2429245918814353</v>
      </c>
      <c r="AF27" s="204">
        <f t="shared" si="3"/>
        <v>3.293043057479303</v>
      </c>
      <c r="AG27" s="204">
        <f t="shared" si="4"/>
        <v>3.3135840623014752</v>
      </c>
      <c r="AH27" s="86">
        <f t="shared" si="5"/>
        <v>3.6458097632874975</v>
      </c>
      <c r="AI27" s="86">
        <f t="shared" si="6"/>
        <v>4.0736567053148871</v>
      </c>
      <c r="AJ27" s="86">
        <f t="shared" si="7"/>
        <v>4.3546591543916318</v>
      </c>
      <c r="AK27" s="86">
        <f t="shared" si="7"/>
        <v>5.1810161528800505</v>
      </c>
      <c r="AL27" s="86">
        <f t="shared" si="7"/>
        <v>4.4553222009226463</v>
      </c>
      <c r="AM27" s="86">
        <f t="shared" si="7"/>
        <v>4.258196230895849</v>
      </c>
      <c r="AN27" s="86">
        <f t="shared" si="7"/>
        <v>4.0180784600925703</v>
      </c>
      <c r="AO27" s="86">
        <f t="shared" si="7"/>
        <v>4.6552246435434075</v>
      </c>
      <c r="AP27" s="86"/>
    </row>
    <row r="28" spans="1:42" ht="14.1" customHeight="1">
      <c r="A28" s="74" t="s">
        <v>31</v>
      </c>
      <c r="B28" s="30"/>
      <c r="C28" s="30"/>
      <c r="D28" s="30">
        <v>0.91</v>
      </c>
      <c r="E28" s="30">
        <v>1.18</v>
      </c>
      <c r="F28" s="30">
        <v>8.57</v>
      </c>
      <c r="G28" s="30">
        <v>5.51</v>
      </c>
      <c r="H28" s="30">
        <v>-0.06</v>
      </c>
      <c r="I28" s="30">
        <v>2.11</v>
      </c>
      <c r="J28" s="30">
        <v>13.92</v>
      </c>
      <c r="K28" s="30">
        <v>0.84</v>
      </c>
      <c r="L28" s="87">
        <v>2.1887466501277055</v>
      </c>
      <c r="M28" s="178">
        <v>5.1229072107414169</v>
      </c>
      <c r="N28" s="178">
        <v>5.7900427428695247</v>
      </c>
      <c r="O28" s="178">
        <v>4.3536707966952717</v>
      </c>
      <c r="P28" s="191">
        <v>-1.1109624209539453</v>
      </c>
      <c r="Q28" s="211">
        <v>-2.1272485093129792</v>
      </c>
      <c r="R28" s="211">
        <v>-1.2822402531386201</v>
      </c>
      <c r="S28" s="211">
        <v>0.31060074340906102</v>
      </c>
      <c r="T28" s="211">
        <v>-2.9868270658245897</v>
      </c>
      <c r="U28" s="211">
        <v>-0.16046443861155196</v>
      </c>
      <c r="V28" s="211">
        <v>3.8588520794244783</v>
      </c>
      <c r="W28" s="211">
        <v>13.310818657915338</v>
      </c>
      <c r="X28" s="211">
        <v>5.0693825202688183</v>
      </c>
      <c r="Y28" s="211">
        <v>8.1709945776799255</v>
      </c>
      <c r="Z28" s="74" t="s">
        <v>171</v>
      </c>
      <c r="AB28" s="184">
        <f t="shared" si="8"/>
        <v>3.7882425015505281</v>
      </c>
      <c r="AC28" s="184">
        <f t="shared" si="0"/>
        <v>3.4012491332787533</v>
      </c>
      <c r="AD28" s="184">
        <f t="shared" si="1"/>
        <v>3.2654203303483236</v>
      </c>
      <c r="AE28" s="199">
        <f t="shared" si="2"/>
        <v>2.9480532506787966</v>
      </c>
      <c r="AF28" s="203">
        <f t="shared" si="3"/>
        <v>3.0728836521132457</v>
      </c>
      <c r="AG28" s="203">
        <f t="shared" si="4"/>
        <v>3.3551516324478827</v>
      </c>
      <c r="AH28" s="83">
        <f t="shared" si="5"/>
        <v>3.452930852698973</v>
      </c>
      <c r="AI28" s="83">
        <f t="shared" si="6"/>
        <v>3.5968827932262486</v>
      </c>
      <c r="AJ28" s="83">
        <f t="shared" si="7"/>
        <v>2.6031782885177561</v>
      </c>
      <c r="AK28" s="83">
        <f t="shared" si="7"/>
        <v>2.68321544360668</v>
      </c>
      <c r="AL28" s="83">
        <f t="shared" si="7"/>
        <v>2.883628095122293</v>
      </c>
      <c r="AM28" s="83">
        <f t="shared" si="7"/>
        <v>3.8661774687831638</v>
      </c>
      <c r="AN28" s="83">
        <f t="shared" si="7"/>
        <v>3.779698242071079</v>
      </c>
      <c r="AO28" s="83">
        <f t="shared" si="7"/>
        <v>4.2377770957892373</v>
      </c>
      <c r="AP28" s="86"/>
    </row>
    <row r="29" spans="1:42" ht="14.1" customHeight="1">
      <c r="A29" s="75" t="s">
        <v>48</v>
      </c>
      <c r="B29" s="28"/>
      <c r="C29" s="28"/>
      <c r="D29" s="28">
        <v>13.76</v>
      </c>
      <c r="E29" s="28">
        <v>3.14</v>
      </c>
      <c r="F29" s="28">
        <v>-0.57999999999999996</v>
      </c>
      <c r="G29" s="28">
        <v>-3.01</v>
      </c>
      <c r="H29" s="28">
        <v>2.67</v>
      </c>
      <c r="I29" s="28">
        <v>-0.56999999999999995</v>
      </c>
      <c r="J29" s="28">
        <v>-4.28</v>
      </c>
      <c r="K29" s="28">
        <v>-8.7200000000000006</v>
      </c>
      <c r="L29" s="31">
        <v>0.56348174010098195</v>
      </c>
      <c r="M29" s="137">
        <v>10.947910901289696</v>
      </c>
      <c r="N29" s="137">
        <v>7.3638211202380646</v>
      </c>
      <c r="O29" s="137">
        <v>20.768318028068638</v>
      </c>
      <c r="P29" s="192">
        <v>0.34906798856222454</v>
      </c>
      <c r="Q29" s="212">
        <v>3.4944770155697191</v>
      </c>
      <c r="R29" s="212">
        <v>-1.9356433698204187</v>
      </c>
      <c r="S29" s="212">
        <v>9.0630351411878305</v>
      </c>
      <c r="T29" s="212">
        <v>8.3054347703455011</v>
      </c>
      <c r="U29" s="212">
        <v>2.6633576211610404</v>
      </c>
      <c r="V29" s="212">
        <v>-0.90523456803817592</v>
      </c>
      <c r="W29" s="212">
        <v>-0.48941272998639029</v>
      </c>
      <c r="X29" s="212">
        <v>-3.869439107149649</v>
      </c>
      <c r="Y29" s="212">
        <v>-11.587416526351339</v>
      </c>
      <c r="Z29" s="75" t="s">
        <v>172</v>
      </c>
      <c r="AB29" s="185">
        <f t="shared" si="8"/>
        <v>2.9912639131344676</v>
      </c>
      <c r="AC29" s="185">
        <f t="shared" si="0"/>
        <v>4.9898707689466848</v>
      </c>
      <c r="AD29" s="185">
        <f t="shared" si="1"/>
        <v>4.2223293033752523</v>
      </c>
      <c r="AE29" s="86">
        <f t="shared" si="2"/>
        <v>6.3377274667434893</v>
      </c>
      <c r="AF29" s="204">
        <f t="shared" si="3"/>
        <v>6.2634020276585112</v>
      </c>
      <c r="AG29" s="204">
        <f t="shared" si="4"/>
        <v>5.9079392695268771</v>
      </c>
      <c r="AH29" s="86">
        <f t="shared" si="5"/>
        <v>6.2763907391125118</v>
      </c>
      <c r="AI29" s="86">
        <f t="shared" si="6"/>
        <v>6.6194595529411062</v>
      </c>
      <c r="AJ29" s="86">
        <f t="shared" si="7"/>
        <v>6.2697136586717219</v>
      </c>
      <c r="AK29" s="86">
        <f t="shared" si="7"/>
        <v>5.1313778965556178</v>
      </c>
      <c r="AL29" s="86">
        <f t="shared" si="7"/>
        <v>5.2782495273695336</v>
      </c>
      <c r="AM29" s="86">
        <f t="shared" si="7"/>
        <v>5.205944130584963</v>
      </c>
      <c r="AN29" s="86">
        <f t="shared" si="7"/>
        <v>5.3807199405263741</v>
      </c>
      <c r="AO29" s="86">
        <f t="shared" si="7"/>
        <v>4.2982028108143906</v>
      </c>
      <c r="AP29" s="86"/>
    </row>
    <row r="30" spans="1:42" ht="14.1" customHeight="1">
      <c r="A30" s="74" t="s">
        <v>49</v>
      </c>
      <c r="B30" s="30"/>
      <c r="C30" s="30"/>
      <c r="D30" s="30">
        <v>-3.14</v>
      </c>
      <c r="E30" s="30">
        <v>-6.8</v>
      </c>
      <c r="F30" s="30">
        <v>10.17</v>
      </c>
      <c r="G30" s="30">
        <v>-2.0299999999999998</v>
      </c>
      <c r="H30" s="30">
        <v>-4.5199999999999996</v>
      </c>
      <c r="I30" s="30">
        <v>-2.8</v>
      </c>
      <c r="J30" s="30">
        <v>-2.99</v>
      </c>
      <c r="K30" s="30">
        <v>-2.86</v>
      </c>
      <c r="L30" s="87">
        <v>-12.956547481401822</v>
      </c>
      <c r="M30" s="178">
        <v>-17.793852834878901</v>
      </c>
      <c r="N30" s="178">
        <v>-5.049806103610651</v>
      </c>
      <c r="O30" s="178">
        <v>1.1172681962781581</v>
      </c>
      <c r="P30" s="191">
        <v>3.2655236420206633</v>
      </c>
      <c r="Q30" s="211">
        <v>14.159554531824508</v>
      </c>
      <c r="R30" s="211">
        <v>-1.2048620861391501</v>
      </c>
      <c r="S30" s="211">
        <v>9.6318274584350458</v>
      </c>
      <c r="T30" s="211">
        <v>-8.4586547007861945</v>
      </c>
      <c r="U30" s="211">
        <v>-14.084031041672723</v>
      </c>
      <c r="V30" s="211">
        <v>-20.92915997277008</v>
      </c>
      <c r="W30" s="211">
        <v>0.34006880546067458</v>
      </c>
      <c r="X30" s="211">
        <v>8.2651058742387615</v>
      </c>
      <c r="Y30" s="211">
        <v>18.972109113507695</v>
      </c>
      <c r="Z30" s="74" t="s">
        <v>173</v>
      </c>
      <c r="AB30" s="184">
        <f t="shared" si="8"/>
        <v>3.7453980439690344</v>
      </c>
      <c r="AC30" s="184">
        <f t="shared" si="0"/>
        <v>4.7668560442793009</v>
      </c>
      <c r="AD30" s="184">
        <f t="shared" si="1"/>
        <v>4.7096247703869647</v>
      </c>
      <c r="AE30" s="199">
        <f t="shared" si="2"/>
        <v>4.8870062260892171</v>
      </c>
      <c r="AF30" s="203">
        <f t="shared" si="3"/>
        <v>4.3629964090827213</v>
      </c>
      <c r="AG30" s="203">
        <f t="shared" si="4"/>
        <v>5.629812479996831</v>
      </c>
      <c r="AH30" s="83">
        <f t="shared" si="5"/>
        <v>5.6365146276694116</v>
      </c>
      <c r="AI30" s="83">
        <f t="shared" si="6"/>
        <v>6.8619518162310609</v>
      </c>
      <c r="AJ30" s="83">
        <f t="shared" si="7"/>
        <v>7.40881728630968</v>
      </c>
      <c r="AK30" s="83">
        <f t="shared" si="7"/>
        <v>8.5312203904769532</v>
      </c>
      <c r="AL30" s="83">
        <f t="shared" si="7"/>
        <v>9.3284816396137789</v>
      </c>
      <c r="AM30" s="83">
        <f t="shared" si="7"/>
        <v>8.0073486620911503</v>
      </c>
      <c r="AN30" s="83">
        <f t="shared" si="7"/>
        <v>8.3035528168248014</v>
      </c>
      <c r="AO30" s="83">
        <f t="shared" si="7"/>
        <v>9.8630759615934149</v>
      </c>
      <c r="AP30" s="86"/>
    </row>
    <row r="31" spans="1:42" ht="14.1" customHeight="1">
      <c r="A31" s="75" t="s">
        <v>32</v>
      </c>
      <c r="B31" s="28"/>
      <c r="C31" s="28"/>
      <c r="D31" s="28">
        <v>-1.68</v>
      </c>
      <c r="E31" s="28">
        <v>2.79</v>
      </c>
      <c r="F31" s="28">
        <v>-3.61</v>
      </c>
      <c r="G31" s="28">
        <v>-0.42</v>
      </c>
      <c r="H31" s="28">
        <v>11.67</v>
      </c>
      <c r="I31" s="28">
        <v>3.77</v>
      </c>
      <c r="J31" s="28">
        <v>-3.9</v>
      </c>
      <c r="K31" s="28">
        <v>-9.3699999999999992</v>
      </c>
      <c r="L31" s="31">
        <v>2.3607859924467549</v>
      </c>
      <c r="M31" s="137">
        <v>1.6219446690787263</v>
      </c>
      <c r="N31" s="137">
        <v>-2.7810673446575356</v>
      </c>
      <c r="O31" s="137">
        <v>0.36568691701076173</v>
      </c>
      <c r="P31" s="192">
        <v>-7.7838652250126303</v>
      </c>
      <c r="Q31" s="212">
        <v>27.120655360498098</v>
      </c>
      <c r="R31" s="212">
        <v>3.2122912426842816</v>
      </c>
      <c r="S31" s="212">
        <v>11.600956134437309</v>
      </c>
      <c r="T31" s="212">
        <v>0.84278768560046946</v>
      </c>
      <c r="U31" s="212">
        <v>0.31583047237692341</v>
      </c>
      <c r="V31" s="212">
        <v>6.0952767048260963</v>
      </c>
      <c r="W31" s="212">
        <v>6.1212336513375689</v>
      </c>
      <c r="X31" s="212">
        <v>-34.469431684603457</v>
      </c>
      <c r="Y31" s="212">
        <v>-3.6662649876013811</v>
      </c>
      <c r="Z31" s="75" t="s">
        <v>189</v>
      </c>
      <c r="AB31" s="185">
        <f t="shared" si="8"/>
        <v>4.736348249055844</v>
      </c>
      <c r="AC31" s="185">
        <f t="shared" si="0"/>
        <v>4.1192730661525472</v>
      </c>
      <c r="AD31" s="185">
        <f t="shared" si="1"/>
        <v>4.2293798006183012</v>
      </c>
      <c r="AE31" s="86">
        <f t="shared" si="2"/>
        <v>3.9869484923193768</v>
      </c>
      <c r="AF31" s="204">
        <f t="shared" si="3"/>
        <v>4.4096653146433198</v>
      </c>
      <c r="AG31" s="204">
        <f t="shared" si="4"/>
        <v>7.1383570410398365</v>
      </c>
      <c r="AH31" s="86">
        <f t="shared" si="5"/>
        <v>6.1554922917367261</v>
      </c>
      <c r="AI31" s="86">
        <f t="shared" si="6"/>
        <v>7.063146726294427</v>
      </c>
      <c r="AJ31" s="86">
        <f t="shared" si="7"/>
        <v>6.7553700215987629</v>
      </c>
      <c r="AK31" s="86">
        <f t="shared" si="7"/>
        <v>6.2692820628085553</v>
      </c>
      <c r="AL31" s="86">
        <f t="shared" si="7"/>
        <v>6.5267478429417505</v>
      </c>
      <c r="AM31" s="86">
        <f t="shared" si="7"/>
        <v>6.5788415222917083</v>
      </c>
      <c r="AN31" s="86">
        <f t="shared" si="7"/>
        <v>9.4879404928411279</v>
      </c>
      <c r="AO31" s="86">
        <f t="shared" si="7"/>
        <v>9.8911356833023412</v>
      </c>
      <c r="AP31" s="86"/>
    </row>
    <row r="32" spans="1:42" ht="14.1" customHeight="1">
      <c r="A32" s="74" t="s">
        <v>33</v>
      </c>
      <c r="B32" s="30"/>
      <c r="C32" s="30"/>
      <c r="D32" s="30">
        <v>-15.3</v>
      </c>
      <c r="E32" s="30">
        <v>-11.73</v>
      </c>
      <c r="F32" s="30">
        <v>12.09</v>
      </c>
      <c r="G32" s="30">
        <v>1.95</v>
      </c>
      <c r="H32" s="30">
        <v>2.3199999999999998</v>
      </c>
      <c r="I32" s="30">
        <v>-6.61</v>
      </c>
      <c r="J32" s="30">
        <v>-12.38</v>
      </c>
      <c r="K32" s="30">
        <v>-17.93</v>
      </c>
      <c r="L32" s="87">
        <v>-15.265160900021474</v>
      </c>
      <c r="M32" s="178">
        <v>-4.3397512909682741</v>
      </c>
      <c r="N32" s="178">
        <v>-0.62153893898063672</v>
      </c>
      <c r="O32" s="178">
        <v>5.116366149931693</v>
      </c>
      <c r="P32" s="191">
        <v>4.4081536060414805</v>
      </c>
      <c r="Q32" s="211">
        <v>1.229375403026693</v>
      </c>
      <c r="R32" s="211">
        <v>-0.71078811891641291</v>
      </c>
      <c r="S32" s="211">
        <v>-0.23075283776237146</v>
      </c>
      <c r="T32" s="211">
        <v>1.5405029150067884</v>
      </c>
      <c r="U32" s="211">
        <v>-10.377341849104459</v>
      </c>
      <c r="V32" s="211">
        <v>6.018515061697439</v>
      </c>
      <c r="W32" s="211">
        <v>8.5833183293583062</v>
      </c>
      <c r="X32" s="211">
        <v>-5.8214152816429845</v>
      </c>
      <c r="Y32" s="211">
        <v>-25.971859676991155</v>
      </c>
      <c r="Z32" s="74" t="s">
        <v>175</v>
      </c>
      <c r="AB32" s="184">
        <f t="shared" si="8"/>
        <v>8.5482963343770137</v>
      </c>
      <c r="AC32" s="184">
        <f t="shared" si="0"/>
        <v>7.8015409609053208</v>
      </c>
      <c r="AD32" s="184">
        <f t="shared" si="1"/>
        <v>7.5313870670072562</v>
      </c>
      <c r="AE32" s="199">
        <f t="shared" si="2"/>
        <v>7.737973940194081</v>
      </c>
      <c r="AF32" s="203">
        <f t="shared" si="3"/>
        <v>6.9697893007982286</v>
      </c>
      <c r="AG32" s="203">
        <f t="shared" si="4"/>
        <v>6.9112277023266531</v>
      </c>
      <c r="AH32" s="83">
        <f t="shared" si="5"/>
        <v>6.6687646528133397</v>
      </c>
      <c r="AI32" s="83">
        <f t="shared" si="6"/>
        <v>6.7250546839860048</v>
      </c>
      <c r="AJ32" s="83">
        <f t="shared" si="7"/>
        <v>5.8987667974393982</v>
      </c>
      <c r="AK32" s="83">
        <f t="shared" si="7"/>
        <v>4.8413946563140238</v>
      </c>
      <c r="AL32" s="83">
        <f t="shared" si="7"/>
        <v>3.4593086171436256</v>
      </c>
      <c r="AM32" s="83">
        <f t="shared" si="7"/>
        <v>3.6377902403772895</v>
      </c>
      <c r="AN32" s="83">
        <f t="shared" si="7"/>
        <v>4.20853428769614</v>
      </c>
      <c r="AO32" s="83">
        <f t="shared" si="7"/>
        <v>7.1541858145905177</v>
      </c>
      <c r="AP32" s="86"/>
    </row>
    <row r="33" spans="1:42" ht="14.1" customHeight="1">
      <c r="A33" s="75" t="s">
        <v>50</v>
      </c>
      <c r="B33" s="28"/>
      <c r="C33" s="28"/>
      <c r="D33" s="28">
        <v>9.91</v>
      </c>
      <c r="E33" s="28">
        <v>3.77</v>
      </c>
      <c r="F33" s="28">
        <v>-1.95</v>
      </c>
      <c r="G33" s="28">
        <v>0.42</v>
      </c>
      <c r="H33" s="28">
        <v>0.59</v>
      </c>
      <c r="I33" s="28">
        <v>-3.25</v>
      </c>
      <c r="J33" s="28">
        <v>-8.7200000000000006</v>
      </c>
      <c r="K33" s="28">
        <v>-4.16</v>
      </c>
      <c r="L33" s="31">
        <v>3.7017713649738675</v>
      </c>
      <c r="M33" s="137">
        <v>0.97050036875400403</v>
      </c>
      <c r="N33" s="137">
        <v>-3.7761251106048923</v>
      </c>
      <c r="O33" s="137">
        <v>0.13037344369117079</v>
      </c>
      <c r="P33" s="192">
        <v>-0.21131458745707613</v>
      </c>
      <c r="Q33" s="212">
        <v>5.2907379141376198</v>
      </c>
      <c r="R33" s="212">
        <v>4.023771817994005</v>
      </c>
      <c r="S33" s="212">
        <v>-2.340788312059555</v>
      </c>
      <c r="T33" s="212">
        <v>13.746115898061916</v>
      </c>
      <c r="U33" s="212">
        <v>2.067099459429901</v>
      </c>
      <c r="V33" s="212">
        <v>7.7294643150179612</v>
      </c>
      <c r="W33" s="212">
        <v>8.3169641217593355</v>
      </c>
      <c r="X33" s="212">
        <v>9.7527657728272725</v>
      </c>
      <c r="Y33" s="212">
        <v>-3.4736604243227402</v>
      </c>
      <c r="Z33" s="75" t="s">
        <v>176</v>
      </c>
      <c r="AB33" s="185">
        <f t="shared" si="8"/>
        <v>3.320221420621734</v>
      </c>
      <c r="AC33" s="185">
        <f t="shared" si="0"/>
        <v>3.7185817386982301</v>
      </c>
      <c r="AD33" s="185">
        <f t="shared" si="1"/>
        <v>3.1308396844332771</v>
      </c>
      <c r="AE33" s="86">
        <f t="shared" si="2"/>
        <v>2.7668770288023934</v>
      </c>
      <c r="AF33" s="204">
        <f t="shared" si="3"/>
        <v>2.836841460469544</v>
      </c>
      <c r="AG33" s="204">
        <f t="shared" si="4"/>
        <v>3.2265004936005548</v>
      </c>
      <c r="AH33" s="86">
        <f t="shared" si="5"/>
        <v>3.5012022390400745</v>
      </c>
      <c r="AI33" s="86">
        <f t="shared" si="6"/>
        <v>3.3920968364872208</v>
      </c>
      <c r="AJ33" s="86">
        <f t="shared" si="7"/>
        <v>3.9624759752341974</v>
      </c>
      <c r="AK33" s="86">
        <f t="shared" si="7"/>
        <v>3.4643080184798043</v>
      </c>
      <c r="AL33" s="86">
        <f t="shared" si="7"/>
        <v>3.9476311724850959</v>
      </c>
      <c r="AM33" s="86">
        <f t="shared" si="7"/>
        <v>4.3237809173971291</v>
      </c>
      <c r="AN33" s="86">
        <f t="shared" si="7"/>
        <v>4.1166906200205666</v>
      </c>
      <c r="AO33" s="86">
        <f t="shared" si="7"/>
        <v>4.4770940068219565</v>
      </c>
      <c r="AP33" s="86"/>
    </row>
    <row r="34" spans="1:42" ht="14.1" customHeight="1">
      <c r="A34" s="74" t="s">
        <v>57</v>
      </c>
      <c r="B34" s="30"/>
      <c r="C34" s="30"/>
      <c r="D34" s="30">
        <v>1.93</v>
      </c>
      <c r="E34" s="30">
        <v>0.06</v>
      </c>
      <c r="F34" s="30">
        <v>-4.75</v>
      </c>
      <c r="G34" s="30">
        <v>8.51</v>
      </c>
      <c r="H34" s="30">
        <v>3.85</v>
      </c>
      <c r="I34" s="30">
        <v>-34.880000000000003</v>
      </c>
      <c r="J34" s="30">
        <v>-48.51</v>
      </c>
      <c r="K34" s="30">
        <v>-12.57</v>
      </c>
      <c r="L34" s="87">
        <v>7.23</v>
      </c>
      <c r="M34" s="178">
        <v>9.58</v>
      </c>
      <c r="N34" s="178">
        <v>0.32</v>
      </c>
      <c r="O34" s="178">
        <v>0.88614552083260434</v>
      </c>
      <c r="P34" s="191">
        <v>2.6204205497548698</v>
      </c>
      <c r="Q34" s="211">
        <v>16.086901526365217</v>
      </c>
      <c r="R34" s="211">
        <v>30.770496640349936</v>
      </c>
      <c r="S34" s="211">
        <v>2.3422523243302273</v>
      </c>
      <c r="T34" s="211">
        <v>-8.5367668013017575</v>
      </c>
      <c r="U34" s="211">
        <v>-33.566661257390741</v>
      </c>
      <c r="V34" s="211">
        <v>0.50832005499065602</v>
      </c>
      <c r="W34" s="211">
        <v>5.354590327159479</v>
      </c>
      <c r="X34" s="211">
        <v>40.844805881418125</v>
      </c>
      <c r="Y34" s="211">
        <v>7.7456778551845389</v>
      </c>
      <c r="Z34" s="74" t="s">
        <v>177</v>
      </c>
      <c r="AB34" s="184">
        <f t="shared" si="8"/>
        <v>16.390625</v>
      </c>
      <c r="AC34" s="184">
        <f t="shared" si="0"/>
        <v>15.019</v>
      </c>
      <c r="AD34" s="184">
        <f t="shared" si="1"/>
        <v>14.922400000000001</v>
      </c>
      <c r="AE34" s="199">
        <f t="shared" si="2"/>
        <v>14.971968731249955</v>
      </c>
      <c r="AF34" s="203">
        <f t="shared" si="3"/>
        <v>15.414193964235247</v>
      </c>
      <c r="AG34" s="203">
        <f t="shared" si="4"/>
        <v>15.868808055817164</v>
      </c>
      <c r="AH34" s="83">
        <f t="shared" si="5"/>
        <v>17.48403785423816</v>
      </c>
      <c r="AI34" s="83">
        <f t="shared" si="6"/>
        <v>12.677372993697968</v>
      </c>
      <c r="AJ34" s="83">
        <f t="shared" si="7"/>
        <v>8.8351236525165415</v>
      </c>
      <c r="AK34" s="83">
        <f t="shared" si="7"/>
        <v>10.514856553107801</v>
      </c>
      <c r="AL34" s="83">
        <f t="shared" si="7"/>
        <v>10.178903352366948</v>
      </c>
      <c r="AM34" s="83">
        <f t="shared" si="7"/>
        <v>9.7563623850828982</v>
      </c>
      <c r="AN34" s="83">
        <f t="shared" si="7"/>
        <v>14.101810523636138</v>
      </c>
      <c r="AO34" s="83">
        <f t="shared" si="7"/>
        <v>13.955973412594721</v>
      </c>
      <c r="AP34" s="86"/>
    </row>
    <row r="35" spans="1:42" ht="14.1" customHeight="1">
      <c r="A35" s="75" t="s">
        <v>34</v>
      </c>
      <c r="B35" s="28"/>
      <c r="C35" s="28"/>
      <c r="D35" s="28">
        <v>2.4900000000000002</v>
      </c>
      <c r="E35" s="28">
        <v>13.86</v>
      </c>
      <c r="F35" s="28">
        <v>12.19</v>
      </c>
      <c r="G35" s="28">
        <v>1.96</v>
      </c>
      <c r="H35" s="28">
        <v>0.72</v>
      </c>
      <c r="I35" s="28">
        <v>-1.37</v>
      </c>
      <c r="J35" s="28">
        <v>1.98</v>
      </c>
      <c r="K35" s="28">
        <v>3.24</v>
      </c>
      <c r="L35" s="31">
        <v>5.1516277457916777</v>
      </c>
      <c r="M35" s="137">
        <v>-1.9774536411000294</v>
      </c>
      <c r="N35" s="137">
        <v>2.4636451455640982</v>
      </c>
      <c r="O35" s="137">
        <v>12.178720756277585</v>
      </c>
      <c r="P35" s="192">
        <v>-2.3262506762728017</v>
      </c>
      <c r="Q35" s="212">
        <v>-0.84079308238663586</v>
      </c>
      <c r="R35" s="212">
        <v>-5.6643297441483087</v>
      </c>
      <c r="S35" s="212">
        <v>-1.0772560310324266</v>
      </c>
      <c r="T35" s="212">
        <v>-1.7836691692481036E-2</v>
      </c>
      <c r="U35" s="212">
        <v>0.72039871977201575</v>
      </c>
      <c r="V35" s="212">
        <v>0.21640137359098249</v>
      </c>
      <c r="W35" s="212">
        <v>-2.1096759924721762</v>
      </c>
      <c r="X35" s="212">
        <v>-0.6867488544324426</v>
      </c>
      <c r="Y35" s="212">
        <v>0.7299403550862994</v>
      </c>
      <c r="Z35" s="75" t="s">
        <v>190</v>
      </c>
      <c r="AB35" s="185">
        <f t="shared" si="8"/>
        <v>4.2630668352799486</v>
      </c>
      <c r="AC35" s="185">
        <f t="shared" si="0"/>
        <v>3.9456751028768373</v>
      </c>
      <c r="AD35" s="185">
        <f t="shared" si="1"/>
        <v>3.9472563941429897</v>
      </c>
      <c r="AE35" s="86">
        <f t="shared" si="2"/>
        <v>3.711877300021853</v>
      </c>
      <c r="AF35" s="204">
        <f t="shared" si="3"/>
        <v>2.8451755831058301</v>
      </c>
      <c r="AG35" s="204">
        <f t="shared" si="4"/>
        <v>3.0808491047392828</v>
      </c>
      <c r="AH35" s="86">
        <f t="shared" si="5"/>
        <v>3.7192820791541137</v>
      </c>
      <c r="AI35" s="86">
        <f t="shared" si="6"/>
        <v>3.690007682257356</v>
      </c>
      <c r="AJ35" s="86">
        <f t="shared" si="7"/>
        <v>3.7163928270466178</v>
      </c>
      <c r="AK35" s="86">
        <f t="shared" si="7"/>
        <v>3.4421703794803107</v>
      </c>
      <c r="AL35" s="86">
        <f t="shared" si="7"/>
        <v>2.8520381566084199</v>
      </c>
      <c r="AM35" s="86">
        <f t="shared" si="7"/>
        <v>2.8599714976907489</v>
      </c>
      <c r="AN35" s="86">
        <f t="shared" si="7"/>
        <v>2.5995463832959183</v>
      </c>
      <c r="AO35" s="86">
        <f t="shared" si="7"/>
        <v>1.356682245139379</v>
      </c>
      <c r="AP35" s="86"/>
    </row>
    <row r="36" spans="1:42" ht="14.1" customHeight="1">
      <c r="A36" s="74" t="s">
        <v>167</v>
      </c>
      <c r="B36" s="30"/>
      <c r="C36" s="30"/>
      <c r="D36" s="30">
        <v>-16.260000000000002</v>
      </c>
      <c r="E36" s="30">
        <v>-6.4</v>
      </c>
      <c r="F36" s="30">
        <v>4.4000000000000004</v>
      </c>
      <c r="G36" s="30">
        <v>18.260000000000002</v>
      </c>
      <c r="H36" s="30">
        <v>39.81</v>
      </c>
      <c r="I36" s="30">
        <v>10.52</v>
      </c>
      <c r="J36" s="30">
        <v>10.92</v>
      </c>
      <c r="K36" s="30">
        <v>14.45</v>
      </c>
      <c r="L36" s="87">
        <v>-6.07</v>
      </c>
      <c r="M36" s="178">
        <v>6.2670142967646285</v>
      </c>
      <c r="N36" s="178">
        <v>8.1574810219730161</v>
      </c>
      <c r="O36" s="178">
        <v>21.930303974545602</v>
      </c>
      <c r="P36" s="191">
        <v>31.704778022863866</v>
      </c>
      <c r="Q36" s="211">
        <v>10.232311774516885</v>
      </c>
      <c r="R36" s="211">
        <v>3.814276656485128</v>
      </c>
      <c r="S36" s="211">
        <v>2.4068722436100201</v>
      </c>
      <c r="T36" s="211">
        <v>2.3238170793512074</v>
      </c>
      <c r="U36" s="211">
        <v>1.8318736635935085</v>
      </c>
      <c r="V36" s="211">
        <v>-0.33233544483181582</v>
      </c>
      <c r="W36" s="211">
        <v>0.95954032699346969</v>
      </c>
      <c r="X36" s="211">
        <v>4.0464346494239827</v>
      </c>
      <c r="Y36" s="211">
        <v>2.7918261485493625</v>
      </c>
      <c r="Z36" s="74" t="s">
        <v>179</v>
      </c>
      <c r="AB36" s="184">
        <f t="shared" si="8"/>
        <v>10.123750000000001</v>
      </c>
      <c r="AC36" s="184">
        <f t="shared" si="0"/>
        <v>11.202298570323538</v>
      </c>
      <c r="AD36" s="184">
        <f t="shared" si="1"/>
        <v>8.7605504681262367</v>
      </c>
      <c r="AE36" s="199">
        <f t="shared" si="2"/>
        <v>8.5984768514464598</v>
      </c>
      <c r="AF36" s="203">
        <f t="shared" si="3"/>
        <v>9.8650502141901253</v>
      </c>
      <c r="AG36" s="203">
        <f t="shared" si="4"/>
        <v>9.8137030540420529</v>
      </c>
      <c r="AH36" s="83">
        <f t="shared" si="5"/>
        <v>6.9014464546529464</v>
      </c>
      <c r="AI36" s="83">
        <f t="shared" si="6"/>
        <v>7.4959733602211616</v>
      </c>
      <c r="AJ36" s="83">
        <f t="shared" si="7"/>
        <v>8.0461303487764422</v>
      </c>
      <c r="AK36" s="83">
        <f t="shared" si="7"/>
        <v>7.8175550303630388</v>
      </c>
      <c r="AL36" s="83">
        <f t="shared" si="7"/>
        <v>7.4732951570529478</v>
      </c>
      <c r="AM36" s="83">
        <f t="shared" si="7"/>
        <v>7.7917435952392182</v>
      </c>
      <c r="AN36" s="83">
        <f t="shared" si="7"/>
        <v>8.0384063775921621</v>
      </c>
      <c r="AO36" s="83">
        <f t="shared" si="7"/>
        <v>5.9962421546539248</v>
      </c>
      <c r="AP36" s="86"/>
    </row>
    <row r="37" spans="1:42" ht="14.1" customHeight="1">
      <c r="A37" s="75" t="s">
        <v>35</v>
      </c>
      <c r="B37" s="28"/>
      <c r="C37" s="28"/>
      <c r="D37" s="28">
        <v>6.46</v>
      </c>
      <c r="E37" s="28">
        <v>-18.18</v>
      </c>
      <c r="F37" s="28">
        <v>0.79</v>
      </c>
      <c r="G37" s="28">
        <v>-0.44</v>
      </c>
      <c r="H37" s="28">
        <v>-8.07</v>
      </c>
      <c r="I37" s="28">
        <v>-5.31</v>
      </c>
      <c r="J37" s="28">
        <v>-9.2100000000000009</v>
      </c>
      <c r="K37" s="28">
        <v>5.2</v>
      </c>
      <c r="L37" s="31">
        <v>3.6919788368802644</v>
      </c>
      <c r="M37" s="137">
        <v>6.7826242099260901</v>
      </c>
      <c r="N37" s="137">
        <v>4.3372356081110537</v>
      </c>
      <c r="O37" s="137">
        <v>7.7699609111085994</v>
      </c>
      <c r="P37" s="192">
        <v>1.136575463112165</v>
      </c>
      <c r="Q37" s="212">
        <v>-2.5634956703124567</v>
      </c>
      <c r="R37" s="212">
        <v>-10.77814175102854</v>
      </c>
      <c r="S37" s="212">
        <v>-8.251165308015139</v>
      </c>
      <c r="T37" s="212">
        <v>-7.096795985231565</v>
      </c>
      <c r="U37" s="212">
        <v>-4.3921126015695044</v>
      </c>
      <c r="V37" s="212">
        <v>-2.978940011708064</v>
      </c>
      <c r="W37" s="212">
        <v>0.79472861866758704</v>
      </c>
      <c r="X37" s="212">
        <v>-8.401180523443367</v>
      </c>
      <c r="Y37" s="212">
        <v>-5.9050980944803655</v>
      </c>
      <c r="Z37" s="75" t="s">
        <v>180</v>
      </c>
      <c r="AB37" s="185">
        <f t="shared" si="8"/>
        <v>6.2514973546100334</v>
      </c>
      <c r="AC37" s="185">
        <f t="shared" si="0"/>
        <v>6.6911682437445092</v>
      </c>
      <c r="AD37" s="185">
        <f t="shared" si="1"/>
        <v>6.5213470923933929</v>
      </c>
      <c r="AE37" s="86">
        <f t="shared" si="2"/>
        <v>5.0493439652820813</v>
      </c>
      <c r="AF37" s="204">
        <f t="shared" si="3"/>
        <v>5.0770700023310535</v>
      </c>
      <c r="AG37" s="204">
        <f t="shared" si="4"/>
        <v>5.3318894827685481</v>
      </c>
      <c r="AH37" s="86">
        <f t="shared" si="5"/>
        <v>5.6568664928919734</v>
      </c>
      <c r="AI37" s="86">
        <f t="shared" si="6"/>
        <v>6.0098063298537898</v>
      </c>
      <c r="AJ37" s="86">
        <f t="shared" si="7"/>
        <v>5.7562218480815783</v>
      </c>
      <c r="AK37" s="86">
        <f t="shared" si="7"/>
        <v>5.6800086345295373</v>
      </c>
      <c r="AL37" s="86">
        <f t="shared" si="7"/>
        <v>5.2880196493001703</v>
      </c>
      <c r="AM37" s="86">
        <f t="shared" si="7"/>
        <v>4.5694721783491499</v>
      </c>
      <c r="AN37" s="86">
        <f t="shared" si="7"/>
        <v>4.3078225480155954</v>
      </c>
      <c r="AO37" s="86">
        <f t="shared" si="7"/>
        <v>3.2429137460388704</v>
      </c>
      <c r="AP37" s="86"/>
    </row>
    <row r="38" spans="1:42" ht="14.1" customHeight="1">
      <c r="A38" s="74" t="s">
        <v>36</v>
      </c>
      <c r="B38" s="30"/>
      <c r="C38" s="30"/>
      <c r="D38" s="30">
        <v>1.34</v>
      </c>
      <c r="E38" s="30">
        <v>2.33</v>
      </c>
      <c r="F38" s="30">
        <v>7.16</v>
      </c>
      <c r="G38" s="30">
        <v>8.1999999999999993</v>
      </c>
      <c r="H38" s="30">
        <v>10.130000000000001</v>
      </c>
      <c r="I38" s="30">
        <v>-3.26</v>
      </c>
      <c r="J38" s="30">
        <v>-62.05</v>
      </c>
      <c r="K38" s="30">
        <v>-0.02</v>
      </c>
      <c r="L38" s="87">
        <v>-12.561255471079949</v>
      </c>
      <c r="M38" s="178">
        <v>2.0181554718777179</v>
      </c>
      <c r="N38" s="178">
        <v>-10.945705636839751</v>
      </c>
      <c r="O38" s="178">
        <v>-11.303212338771514</v>
      </c>
      <c r="P38" s="191">
        <v>-4.5011622401459261</v>
      </c>
      <c r="Q38" s="211">
        <v>-2.8570965074576118</v>
      </c>
      <c r="R38" s="211">
        <v>-8.3255044143987614E-2</v>
      </c>
      <c r="S38" s="211">
        <v>-24.890778492907334</v>
      </c>
      <c r="T38" s="211">
        <v>15.774229219786848</v>
      </c>
      <c r="U38" s="211">
        <v>-5.9308010398300608</v>
      </c>
      <c r="V38" s="211">
        <v>-17.055437046208638</v>
      </c>
      <c r="W38" s="211">
        <v>45.828006460249512</v>
      </c>
      <c r="X38" s="211">
        <v>9.2866460862417117</v>
      </c>
      <c r="Y38" s="211">
        <v>-20.405749104229017</v>
      </c>
      <c r="Z38" s="74" t="s">
        <v>181</v>
      </c>
      <c r="AB38" s="184">
        <f t="shared" si="8"/>
        <v>15.523360400827492</v>
      </c>
      <c r="AC38" s="184">
        <f t="shared" si="0"/>
        <v>13.053727094247899</v>
      </c>
      <c r="AD38" s="184">
        <f t="shared" si="1"/>
        <v>13.571463883421421</v>
      </c>
      <c r="AE38" s="199">
        <f t="shared" si="2"/>
        <v>13.56147325135316</v>
      </c>
      <c r="AF38" s="203">
        <f t="shared" si="3"/>
        <v>12.628580272141487</v>
      </c>
      <c r="AG38" s="203">
        <f t="shared" si="4"/>
        <v>11.744012551544879</v>
      </c>
      <c r="AH38" s="83">
        <f t="shared" si="5"/>
        <v>10.92695214801336</v>
      </c>
      <c r="AI38" s="83">
        <f t="shared" si="6"/>
        <v>12.300383288202733</v>
      </c>
      <c r="AJ38" s="83">
        <f t="shared" si="7"/>
        <v>7.9905839047451908</v>
      </c>
      <c r="AK38" s="83">
        <f t="shared" si="7"/>
        <v>7.5982623879345654</v>
      </c>
      <c r="AL38" s="83">
        <f t="shared" si="7"/>
        <v>8.0570216105742283</v>
      </c>
      <c r="AM38" s="83">
        <f t="shared" si="7"/>
        <v>13.261708887154583</v>
      </c>
      <c r="AN38" s="83">
        <f t="shared" si="7"/>
        <v>13.921748009846834</v>
      </c>
      <c r="AO38" s="83">
        <f t="shared" si="7"/>
        <v>14.547957161118379</v>
      </c>
      <c r="AP38" s="86"/>
    </row>
    <row r="39" spans="1:42" ht="14.1" customHeight="1">
      <c r="A39" s="75" t="s">
        <v>37</v>
      </c>
      <c r="B39" s="28"/>
      <c r="C39" s="28"/>
      <c r="D39" s="28">
        <v>-6.48</v>
      </c>
      <c r="E39" s="28">
        <v>3.61</v>
      </c>
      <c r="F39" s="28">
        <v>5.01</v>
      </c>
      <c r="G39" s="28">
        <v>-0.85</v>
      </c>
      <c r="H39" s="28">
        <v>-4.8600000000000003</v>
      </c>
      <c r="I39" s="28">
        <v>-5.15</v>
      </c>
      <c r="J39" s="28">
        <v>-1.94</v>
      </c>
      <c r="K39" s="28">
        <v>-1.82</v>
      </c>
      <c r="L39" s="31">
        <v>3.8007623687240706</v>
      </c>
      <c r="M39" s="137">
        <v>10.451631566915562</v>
      </c>
      <c r="N39" s="137">
        <v>-0.52451303607840183</v>
      </c>
      <c r="O39" s="137">
        <v>6.949591964235931</v>
      </c>
      <c r="P39" s="192">
        <v>1.5724475480009208</v>
      </c>
      <c r="Q39" s="212">
        <v>-10.654005870144365</v>
      </c>
      <c r="R39" s="212">
        <v>-10.665450824573547</v>
      </c>
      <c r="S39" s="212">
        <v>-20.717346110307524</v>
      </c>
      <c r="T39" s="212">
        <v>-11.263509206722082</v>
      </c>
      <c r="U39" s="212">
        <v>-3.0724803192933865</v>
      </c>
      <c r="V39" s="212">
        <v>0.11833924253289047</v>
      </c>
      <c r="W39" s="212">
        <v>-2.8477892021714601</v>
      </c>
      <c r="X39" s="212">
        <v>-6.2612546957680673</v>
      </c>
      <c r="Y39" s="212">
        <v>-8.6374176111121717</v>
      </c>
      <c r="Z39" s="75" t="s">
        <v>182</v>
      </c>
      <c r="AB39" s="185">
        <f t="shared" si="8"/>
        <v>3.3113691201131363</v>
      </c>
      <c r="AC39" s="185">
        <f t="shared" si="0"/>
        <v>4.4326872722767563</v>
      </c>
      <c r="AD39" s="185">
        <f t="shared" si="1"/>
        <v>3.9562483151630277</v>
      </c>
      <c r="AE39" s="86">
        <f t="shared" si="2"/>
        <v>4.3569993508713392</v>
      </c>
      <c r="AF39" s="204">
        <f t="shared" si="3"/>
        <v>3.9444930566314498</v>
      </c>
      <c r="AG39" s="204">
        <f t="shared" si="4"/>
        <v>4.7288135262429991</v>
      </c>
      <c r="AH39" s="86">
        <f t="shared" si="5"/>
        <v>5.2479377106515992</v>
      </c>
      <c r="AI39" s="86">
        <f t="shared" si="6"/>
        <v>6.9945476174114463</v>
      </c>
      <c r="AJ39" s="86">
        <f t="shared" si="7"/>
        <v>8.0304310743535492</v>
      </c>
      <c r="AK39" s="86">
        <f t="shared" si="7"/>
        <v>7.9302326488100778</v>
      </c>
      <c r="AL39" s="86">
        <f t="shared" si="7"/>
        <v>7.6356387987147842</v>
      </c>
      <c r="AM39" s="86">
        <f t="shared" si="7"/>
        <v>6.5716851371878224</v>
      </c>
      <c r="AN39" s="86">
        <f t="shared" si="7"/>
        <v>6.2281675940820476</v>
      </c>
      <c r="AO39" s="86">
        <f t="shared" si="7"/>
        <v>5.1446992196160597</v>
      </c>
      <c r="AP39" s="86"/>
    </row>
    <row r="40" spans="1:42" ht="14.1" customHeight="1">
      <c r="A40" s="74" t="s">
        <v>38</v>
      </c>
      <c r="B40" s="30"/>
      <c r="C40" s="30"/>
      <c r="D40" s="30">
        <v>-0.89</v>
      </c>
      <c r="E40" s="30">
        <v>-2</v>
      </c>
      <c r="F40" s="30">
        <v>-0.25</v>
      </c>
      <c r="G40" s="30">
        <v>-3.11</v>
      </c>
      <c r="H40" s="30">
        <v>-9.41</v>
      </c>
      <c r="I40" s="30">
        <v>3.98</v>
      </c>
      <c r="J40" s="30">
        <v>-2.86</v>
      </c>
      <c r="K40" s="30">
        <v>-6.39</v>
      </c>
      <c r="L40" s="87">
        <v>1.5228777931190525</v>
      </c>
      <c r="M40" s="178">
        <v>3.3858017535871281</v>
      </c>
      <c r="N40" s="178">
        <v>1.6628959206652458</v>
      </c>
      <c r="O40" s="178">
        <v>2.7383486709741982</v>
      </c>
      <c r="P40" s="191">
        <v>2.6562436743478859</v>
      </c>
      <c r="Q40" s="211">
        <v>2.0586763532736736</v>
      </c>
      <c r="R40" s="211">
        <v>27.267667872817352</v>
      </c>
      <c r="S40" s="211">
        <v>1.8571475761146916</v>
      </c>
      <c r="T40" s="211">
        <v>1.6855206474629574</v>
      </c>
      <c r="U40" s="211">
        <v>3.5172621923473786</v>
      </c>
      <c r="V40" s="211">
        <v>0.69598852071838624</v>
      </c>
      <c r="W40" s="211">
        <v>2.2993931032964676</v>
      </c>
      <c r="X40" s="211">
        <v>-1.6264803736193225</v>
      </c>
      <c r="Y40" s="211">
        <v>-5.5362871594159986E-2</v>
      </c>
      <c r="Z40" s="74" t="s">
        <v>183</v>
      </c>
      <c r="AB40" s="184">
        <f t="shared" si="8"/>
        <v>3.1278597241398813</v>
      </c>
      <c r="AC40" s="184">
        <f t="shared" si="0"/>
        <v>3.1518679546706183</v>
      </c>
      <c r="AD40" s="184">
        <f t="shared" si="1"/>
        <v>3.4071575467371424</v>
      </c>
      <c r="AE40" s="199">
        <f t="shared" si="2"/>
        <v>3.6555939310676502</v>
      </c>
      <c r="AF40" s="203">
        <f t="shared" si="3"/>
        <v>3.8880934250154802</v>
      </c>
      <c r="AG40" s="203">
        <f t="shared" si="4"/>
        <v>3.6926906499580312</v>
      </c>
      <c r="AH40" s="83">
        <f t="shared" si="5"/>
        <v>4.8086330930120891</v>
      </c>
      <c r="AI40" s="83">
        <f t="shared" si="6"/>
        <v>4.7755403822654845</v>
      </c>
      <c r="AJ40" s="83">
        <f t="shared" si="7"/>
        <v>4.6846299693162248</v>
      </c>
      <c r="AK40" s="83">
        <f t="shared" si="7"/>
        <v>4.4864847254692792</v>
      </c>
      <c r="AL40" s="83">
        <f t="shared" si="7"/>
        <v>4.503022510917293</v>
      </c>
      <c r="AM40" s="83">
        <f t="shared" si="7"/>
        <v>4.5247506839231049</v>
      </c>
      <c r="AN40" s="83">
        <f t="shared" si="7"/>
        <v>4.5905382098087983</v>
      </c>
      <c r="AO40" s="83">
        <f t="shared" si="7"/>
        <v>4.646412440660165</v>
      </c>
      <c r="AP40" s="86"/>
    </row>
    <row r="41" spans="1:42" ht="14.1" customHeight="1">
      <c r="A41" s="75" t="s">
        <v>66</v>
      </c>
      <c r="B41" s="28"/>
      <c r="C41" s="28"/>
      <c r="D41" s="28">
        <v>-10.17</v>
      </c>
      <c r="E41" s="28">
        <v>-4.88</v>
      </c>
      <c r="F41" s="28">
        <v>-11.26</v>
      </c>
      <c r="G41" s="28">
        <v>-7.28</v>
      </c>
      <c r="H41" s="28">
        <v>0.38</v>
      </c>
      <c r="I41" s="28">
        <v>-2.73</v>
      </c>
      <c r="J41" s="28">
        <v>-4.3899999999999997</v>
      </c>
      <c r="K41" s="28">
        <v>-0.11</v>
      </c>
      <c r="L41" s="31">
        <v>2.5684156184320552</v>
      </c>
      <c r="M41" s="137">
        <v>-2.1460506215974666</v>
      </c>
      <c r="N41" s="137">
        <v>4.2653932509251193</v>
      </c>
      <c r="O41" s="137">
        <v>12.8506226241532</v>
      </c>
      <c r="P41" s="192">
        <v>12.078365089866566</v>
      </c>
      <c r="Q41" s="212">
        <v>3.7918616105511664</v>
      </c>
      <c r="R41" s="212">
        <v>-2.4440031121647832</v>
      </c>
      <c r="S41" s="212">
        <v>1.7605998059467178</v>
      </c>
      <c r="T41" s="212">
        <v>1.4189365895611983</v>
      </c>
      <c r="U41" s="212">
        <v>-3.0839700262779752</v>
      </c>
      <c r="V41" s="212">
        <v>4.896000910227321</v>
      </c>
      <c r="W41" s="212">
        <v>-2.0444635118082206</v>
      </c>
      <c r="X41" s="212">
        <v>3.4481673858671078</v>
      </c>
      <c r="Y41" s="212">
        <v>-9.8204358314924285</v>
      </c>
      <c r="Z41" s="75" t="s">
        <v>184</v>
      </c>
      <c r="AB41" s="185">
        <f t="shared" si="8"/>
        <v>3.4898019523040071</v>
      </c>
      <c r="AC41" s="185">
        <f t="shared" si="0"/>
        <v>3.594236499683459</v>
      </c>
      <c r="AD41" s="185">
        <f t="shared" si="1"/>
        <v>3.5497758247759705</v>
      </c>
      <c r="AE41" s="86">
        <f t="shared" si="2"/>
        <v>4.7760482115107834</v>
      </c>
      <c r="AF41" s="204">
        <f t="shared" si="3"/>
        <v>5.11361963973303</v>
      </c>
      <c r="AG41" s="204">
        <f t="shared" si="4"/>
        <v>4.4725599093127588</v>
      </c>
      <c r="AH41" s="86">
        <f t="shared" si="5"/>
        <v>4.7374711927690356</v>
      </c>
      <c r="AI41" s="86">
        <f t="shared" si="6"/>
        <v>4.3392321738102044</v>
      </c>
      <c r="AJ41" s="86">
        <f t="shared" si="7"/>
        <v>3.8745172466453077</v>
      </c>
      <c r="AK41" s="86">
        <f t="shared" si="7"/>
        <v>4.1124348487475455</v>
      </c>
      <c r="AL41" s="86">
        <f t="shared" si="7"/>
        <v>4.2376730850255679</v>
      </c>
      <c r="AM41" s="86">
        <f t="shared" si="7"/>
        <v>4.2275143740466437</v>
      </c>
      <c r="AN41" s="86">
        <f t="shared" si="7"/>
        <v>4.1457917875408423</v>
      </c>
      <c r="AO41" s="86">
        <f t="shared" si="7"/>
        <v>4.2786592091708142</v>
      </c>
      <c r="AP41" s="86"/>
    </row>
    <row r="42" spans="1:42" ht="14.1" customHeight="1">
      <c r="A42" s="74" t="s">
        <v>51</v>
      </c>
      <c r="B42" s="30"/>
      <c r="C42" s="30"/>
      <c r="D42" s="30">
        <v>-28.61</v>
      </c>
      <c r="E42" s="30">
        <v>-2.27</v>
      </c>
      <c r="F42" s="30">
        <v>-0.69</v>
      </c>
      <c r="G42" s="30">
        <v>1.25</v>
      </c>
      <c r="H42" s="30">
        <v>-1.2</v>
      </c>
      <c r="I42" s="30">
        <v>-7.0000000000000007E-2</v>
      </c>
      <c r="J42" s="30">
        <v>-3.38</v>
      </c>
      <c r="K42" s="30">
        <v>-4.34</v>
      </c>
      <c r="L42" s="87">
        <v>-6.6813004970037086</v>
      </c>
      <c r="M42" s="178">
        <v>-6.6707378095060719</v>
      </c>
      <c r="N42" s="178">
        <v>-6.7434417472149688</v>
      </c>
      <c r="O42" s="178">
        <v>-5.4052353586997324</v>
      </c>
      <c r="P42" s="191">
        <v>-2.3079843858992946</v>
      </c>
      <c r="Q42" s="211">
        <v>-2.0608395728308313</v>
      </c>
      <c r="R42" s="211">
        <v>0.86876854651992108</v>
      </c>
      <c r="S42" s="211">
        <v>1.2433400800321186</v>
      </c>
      <c r="T42" s="211">
        <v>3.6366090207003059</v>
      </c>
      <c r="U42" s="211"/>
      <c r="V42" s="211"/>
      <c r="W42" s="211"/>
      <c r="X42" s="211"/>
      <c r="Y42" s="211"/>
      <c r="Z42" s="74" t="s">
        <v>185</v>
      </c>
      <c r="AB42" s="184">
        <f t="shared" si="8"/>
        <v>1.9951625621254636</v>
      </c>
      <c r="AC42" s="184">
        <f t="shared" si="0"/>
        <v>5.2326853629113685</v>
      </c>
      <c r="AD42" s="184">
        <f t="shared" si="1"/>
        <v>2.4835480053724743</v>
      </c>
      <c r="AE42" s="199">
        <f t="shared" si="2"/>
        <v>2.5750715412424481</v>
      </c>
      <c r="AF42" s="203">
        <f t="shared" si="3"/>
        <v>2.4132731026525187</v>
      </c>
      <c r="AG42" s="203">
        <f t="shared" si="4"/>
        <v>2.0821891453694361</v>
      </c>
      <c r="AH42" s="83">
        <f t="shared" si="5"/>
        <v>2.2890660000214273</v>
      </c>
      <c r="AI42" s="83">
        <f t="shared" si="6"/>
        <v>2.4204000080246395</v>
      </c>
      <c r="AJ42" s="83">
        <f t="shared" si="7"/>
        <v>3.1220609100946701</v>
      </c>
      <c r="AK42" s="83">
        <f t="shared" si="7"/>
        <v>3.2845222670669454</v>
      </c>
      <c r="AL42" s="83">
        <f t="shared" si="7"/>
        <v>3.101909671967698</v>
      </c>
      <c r="AM42" s="83">
        <f t="shared" si="7"/>
        <v>2.9611172972630149</v>
      </c>
      <c r="AN42" s="83">
        <f t="shared" si="7"/>
        <v>2.5871294941137006</v>
      </c>
      <c r="AO42" s="83">
        <f t="shared" si="7"/>
        <v>1.9683125736556053</v>
      </c>
      <c r="AP42" s="86"/>
    </row>
    <row r="43" spans="1:42" ht="14.1" customHeight="1">
      <c r="A43" s="75" t="s">
        <v>52</v>
      </c>
      <c r="B43" s="28"/>
      <c r="C43" s="28"/>
      <c r="D43" s="28">
        <v>-7.4</v>
      </c>
      <c r="E43" s="28">
        <v>4.9800000000000004</v>
      </c>
      <c r="F43" s="28">
        <v>-5.9</v>
      </c>
      <c r="G43" s="28">
        <v>-1</v>
      </c>
      <c r="H43" s="28">
        <v>-2.0099999999999998</v>
      </c>
      <c r="I43" s="28">
        <v>-8.74</v>
      </c>
      <c r="J43" s="28">
        <v>-3.99</v>
      </c>
      <c r="K43" s="28">
        <v>1.7</v>
      </c>
      <c r="L43" s="31">
        <v>8.4094780358464636</v>
      </c>
      <c r="M43" s="137">
        <v>6.4990656756046068</v>
      </c>
      <c r="N43" s="137">
        <v>8.5913743429090061</v>
      </c>
      <c r="O43" s="137">
        <v>8.4970672678547974</v>
      </c>
      <c r="P43" s="192">
        <v>9.950187514937026</v>
      </c>
      <c r="Q43" s="212">
        <v>32.91621305543017</v>
      </c>
      <c r="R43" s="212">
        <v>1.5923038589129024</v>
      </c>
      <c r="S43" s="212">
        <v>13.731275737127651</v>
      </c>
      <c r="T43" s="212">
        <v>-6.1221444236119398</v>
      </c>
      <c r="U43" s="212">
        <v>-3.6966895267204305</v>
      </c>
      <c r="V43" s="212">
        <v>-0.2498070578440684</v>
      </c>
      <c r="W43" s="212">
        <v>-1.901993112349899</v>
      </c>
      <c r="X43" s="212">
        <v>-13.643222056721632</v>
      </c>
      <c r="Y43" s="212">
        <v>-4.2405175503151487</v>
      </c>
      <c r="Z43" s="75" t="s">
        <v>186</v>
      </c>
      <c r="AB43" s="185">
        <f t="shared" si="8"/>
        <v>4.3864809431010103</v>
      </c>
      <c r="AC43" s="185">
        <f t="shared" si="0"/>
        <v>4.9138252453741282</v>
      </c>
      <c r="AD43" s="185">
        <f t="shared" si="1"/>
        <v>5.1819918054360077</v>
      </c>
      <c r="AE43" s="86">
        <f t="shared" si="2"/>
        <v>5.5336985322214876</v>
      </c>
      <c r="AF43" s="204">
        <f t="shared" si="3"/>
        <v>5.5987172837151906</v>
      </c>
      <c r="AG43" s="204">
        <f t="shared" si="4"/>
        <v>7.5538708714065645</v>
      </c>
      <c r="AH43" s="86">
        <f t="shared" si="5"/>
        <v>7.1302950682459949</v>
      </c>
      <c r="AI43" s="86">
        <f t="shared" si="6"/>
        <v>6.0457173321816118</v>
      </c>
      <c r="AJ43" s="86">
        <f t="shared" si="7"/>
        <v>6.1766244448799155</v>
      </c>
      <c r="AK43" s="86">
        <f t="shared" si="7"/>
        <v>6.7749434062261926</v>
      </c>
      <c r="AL43" s="86">
        <f t="shared" si="7"/>
        <v>7.5663389391917573</v>
      </c>
      <c r="AM43" s="86">
        <f t="shared" si="7"/>
        <v>8.4064448179872091</v>
      </c>
      <c r="AN43" s="86">
        <f t="shared" si="7"/>
        <v>9.7330934145087618</v>
      </c>
      <c r="AO43" s="86">
        <f t="shared" si="7"/>
        <v>9.619398875168292</v>
      </c>
      <c r="AP43" s="86"/>
    </row>
    <row r="44" spans="1:42" ht="14.1" customHeight="1">
      <c r="A44" s="74" t="s">
        <v>39</v>
      </c>
      <c r="B44" s="30"/>
      <c r="C44" s="30"/>
      <c r="D44" s="30">
        <v>-13.03</v>
      </c>
      <c r="E44" s="30">
        <v>-13.25</v>
      </c>
      <c r="F44" s="30">
        <v>-15.92</v>
      </c>
      <c r="G44" s="30">
        <v>-1.31</v>
      </c>
      <c r="H44" s="30">
        <v>1.4</v>
      </c>
      <c r="I44" s="30">
        <v>-1.0900000000000001</v>
      </c>
      <c r="J44" s="30">
        <v>-7.02</v>
      </c>
      <c r="K44" s="30">
        <v>4.92</v>
      </c>
      <c r="L44" s="87">
        <v>25.951044586279913</v>
      </c>
      <c r="M44" s="178">
        <v>4.803013170828434</v>
      </c>
      <c r="N44" s="178">
        <v>2.9685993904942243</v>
      </c>
      <c r="O44" s="178">
        <v>7.6952878279080954</v>
      </c>
      <c r="P44" s="191">
        <v>3.3337171122765281</v>
      </c>
      <c r="Q44" s="211">
        <v>-2.0822440070321182</v>
      </c>
      <c r="R44" s="211">
        <v>-2.0651708471300054</v>
      </c>
      <c r="S44" s="211">
        <v>-5.9091253634806558</v>
      </c>
      <c r="T44" s="211">
        <v>4.5100750754163155</v>
      </c>
      <c r="U44" s="211">
        <v>-0.74684225955025696</v>
      </c>
      <c r="V44" s="211">
        <v>-1.2357227624512341E-2</v>
      </c>
      <c r="W44" s="211">
        <v>2.9733311174742125</v>
      </c>
      <c r="X44" s="211">
        <v>3.0223030734641729</v>
      </c>
      <c r="Y44" s="211">
        <v>3.1067576091595583</v>
      </c>
      <c r="Z44" s="74" t="s">
        <v>187</v>
      </c>
      <c r="AB44" s="184">
        <f t="shared" si="8"/>
        <v>8.6601632166062359</v>
      </c>
      <c r="AC44" s="184">
        <f t="shared" si="0"/>
        <v>8.6803246205686673</v>
      </c>
      <c r="AD44" s="184">
        <f t="shared" si="1"/>
        <v>7.8632657147602574</v>
      </c>
      <c r="AE44" s="199">
        <f t="shared" si="2"/>
        <v>7.0277944975510662</v>
      </c>
      <c r="AF44" s="203">
        <f t="shared" si="3"/>
        <v>5.3417361499803118</v>
      </c>
      <c r="AG44" s="203">
        <f t="shared" si="4"/>
        <v>5.4035156705428831</v>
      </c>
      <c r="AH44" s="83">
        <f t="shared" si="5"/>
        <v>5.6807293383132835</v>
      </c>
      <c r="AI44" s="83">
        <f t="shared" si="6"/>
        <v>6.0811003524441531</v>
      </c>
      <c r="AJ44" s="83">
        <f t="shared" si="7"/>
        <v>5.163364437530479</v>
      </c>
      <c r="AK44" s="83">
        <f t="shared" si="7"/>
        <v>5.5152157572057146</v>
      </c>
      <c r="AL44" s="83">
        <f t="shared" si="7"/>
        <v>3.4126432281741153</v>
      </c>
      <c r="AM44" s="83">
        <f t="shared" si="7"/>
        <v>3.2296750228386926</v>
      </c>
      <c r="AN44" s="83">
        <f t="shared" si="7"/>
        <v>3.2350453911356865</v>
      </c>
      <c r="AO44" s="83">
        <f t="shared" si="7"/>
        <v>2.7761923692608339</v>
      </c>
      <c r="AP44" s="86"/>
    </row>
    <row r="45" spans="1:42" s="69" customFormat="1" ht="14.1" customHeight="1">
      <c r="A45" s="161" t="s">
        <v>24</v>
      </c>
      <c r="B45" s="92"/>
      <c r="C45" s="92"/>
      <c r="D45" s="213">
        <f t="shared" ref="D45:T45" si="9">MIN(D24:D44)</f>
        <v>-28.61</v>
      </c>
      <c r="E45" s="213">
        <f t="shared" si="9"/>
        <v>-18.18</v>
      </c>
      <c r="F45" s="213">
        <f t="shared" si="9"/>
        <v>-16.170000000000002</v>
      </c>
      <c r="G45" s="213">
        <f t="shared" si="9"/>
        <v>-7.28</v>
      </c>
      <c r="H45" s="213">
        <f t="shared" si="9"/>
        <v>-11.23</v>
      </c>
      <c r="I45" s="213">
        <f t="shared" si="9"/>
        <v>-34.880000000000003</v>
      </c>
      <c r="J45" s="213">
        <f t="shared" si="9"/>
        <v>-62.05</v>
      </c>
      <c r="K45" s="213">
        <f t="shared" si="9"/>
        <v>-17.93</v>
      </c>
      <c r="L45" s="213">
        <f t="shared" si="9"/>
        <v>-15.265160900021474</v>
      </c>
      <c r="M45" s="213">
        <f t="shared" si="9"/>
        <v>-17.793852834878901</v>
      </c>
      <c r="N45" s="213">
        <f t="shared" si="9"/>
        <v>-16.99160070601684</v>
      </c>
      <c r="O45" s="213">
        <f t="shared" si="9"/>
        <v>-11.303212338771514</v>
      </c>
      <c r="P45" s="213">
        <f t="shared" si="9"/>
        <v>-7.7838652250126303</v>
      </c>
      <c r="Q45" s="213">
        <f t="shared" si="9"/>
        <v>-10.654005870144365</v>
      </c>
      <c r="R45" s="213">
        <f t="shared" si="9"/>
        <v>-10.77814175102854</v>
      </c>
      <c r="S45" s="213">
        <f t="shared" si="9"/>
        <v>-24.933953467550118</v>
      </c>
      <c r="T45" s="213">
        <f t="shared" si="9"/>
        <v>-11.263509206722082</v>
      </c>
      <c r="U45" s="213">
        <f>MIN(U24:U44)</f>
        <v>-33.566661257390741</v>
      </c>
      <c r="V45" s="213">
        <f t="shared" ref="V45:W45" si="10">MIN(V24:V44)</f>
        <v>-20.92915997277008</v>
      </c>
      <c r="W45" s="213">
        <f t="shared" si="10"/>
        <v>-2.8477892021714601</v>
      </c>
      <c r="X45" s="213">
        <f t="shared" ref="X45:Y45" si="11">MIN(X24:X44)</f>
        <v>-34.469431684603457</v>
      </c>
      <c r="Y45" s="213">
        <f t="shared" si="11"/>
        <v>-25.971859676991155</v>
      </c>
      <c r="Z45" s="169" t="s">
        <v>24</v>
      </c>
      <c r="AA45" s="94"/>
      <c r="AB45" s="187">
        <f t="shared" si="8"/>
        <v>12.79592744374866</v>
      </c>
      <c r="AC45" s="187">
        <f t="shared" si="0"/>
        <v>11.344659175905974</v>
      </c>
      <c r="AD45" s="187">
        <f t="shared" si="1"/>
        <v>10.675175422363314</v>
      </c>
      <c r="AE45" s="187">
        <f t="shared" si="2"/>
        <v>10.950246928812451</v>
      </c>
      <c r="AF45" s="93">
        <f t="shared" si="3"/>
        <v>11.285692319811947</v>
      </c>
      <c r="AG45" s="93">
        <f t="shared" si="4"/>
        <v>11.150732085006171</v>
      </c>
      <c r="AH45" s="220">
        <f t="shared" si="5"/>
        <v>11.168806414965029</v>
      </c>
      <c r="AI45" s="220">
        <f t="shared" si="6"/>
        <v>9.5774389697730449</v>
      </c>
      <c r="AJ45" s="220">
        <f t="shared" si="7"/>
        <v>4.1131833516788197</v>
      </c>
      <c r="AK45" s="220">
        <f t="shared" si="7"/>
        <v>5.8304965685643442</v>
      </c>
      <c r="AL45" s="220">
        <f t="shared" si="7"/>
        <v>6.2432493846927555</v>
      </c>
      <c r="AM45" s="220">
        <f t="shared" si="7"/>
        <v>7.2001231609392864</v>
      </c>
      <c r="AN45" s="220">
        <f t="shared" si="7"/>
        <v>9.2974628783696804</v>
      </c>
      <c r="AO45" s="220">
        <f t="shared" si="7"/>
        <v>9.6543754804226474</v>
      </c>
      <c r="AP45" s="86"/>
    </row>
    <row r="46" spans="1:42" s="70" customFormat="1" ht="14.1" customHeight="1">
      <c r="A46" s="162" t="s">
        <v>25</v>
      </c>
      <c r="B46" s="95"/>
      <c r="C46" s="95"/>
      <c r="D46" s="214">
        <f t="shared" ref="D46:T46" si="12">MAX(D24:D44)</f>
        <v>13.76</v>
      </c>
      <c r="E46" s="214">
        <f t="shared" si="12"/>
        <v>16.600000000000001</v>
      </c>
      <c r="F46" s="214">
        <f t="shared" si="12"/>
        <v>12.19</v>
      </c>
      <c r="G46" s="214">
        <f t="shared" si="12"/>
        <v>18.260000000000002</v>
      </c>
      <c r="H46" s="214">
        <f t="shared" si="12"/>
        <v>39.81</v>
      </c>
      <c r="I46" s="214">
        <f t="shared" si="12"/>
        <v>10.52</v>
      </c>
      <c r="J46" s="214">
        <f t="shared" si="12"/>
        <v>93.58</v>
      </c>
      <c r="K46" s="214">
        <f t="shared" si="12"/>
        <v>14.45</v>
      </c>
      <c r="L46" s="214">
        <f t="shared" si="12"/>
        <v>25.951044586279913</v>
      </c>
      <c r="M46" s="214">
        <f t="shared" si="12"/>
        <v>10.947910901289696</v>
      </c>
      <c r="N46" s="214">
        <f t="shared" si="12"/>
        <v>8.5913743429090061</v>
      </c>
      <c r="O46" s="214">
        <f t="shared" si="12"/>
        <v>21.930303974545602</v>
      </c>
      <c r="P46" s="214">
        <f t="shared" si="12"/>
        <v>31.704778022863866</v>
      </c>
      <c r="Q46" s="214">
        <f t="shared" si="12"/>
        <v>32.91621305543017</v>
      </c>
      <c r="R46" s="214">
        <f t="shared" si="12"/>
        <v>30.770496640349936</v>
      </c>
      <c r="S46" s="214">
        <f t="shared" si="12"/>
        <v>13.731275737127651</v>
      </c>
      <c r="T46" s="214">
        <f t="shared" si="12"/>
        <v>15.774229219786848</v>
      </c>
      <c r="U46" s="214">
        <f>MAX(U24:U44)</f>
        <v>35.812604626992623</v>
      </c>
      <c r="V46" s="282">
        <f t="shared" ref="V46:W46" si="13">MAX(V24:V44)</f>
        <v>8.0223559197692342</v>
      </c>
      <c r="W46" s="282">
        <f t="shared" si="13"/>
        <v>45.828006460249512</v>
      </c>
      <c r="X46" s="282">
        <f t="shared" ref="X46:Y46" si="14">MAX(X24:X44)</f>
        <v>40.844805881418125</v>
      </c>
      <c r="Y46" s="282">
        <f t="shared" si="14"/>
        <v>18.972109113507695</v>
      </c>
      <c r="Z46" s="232" t="s">
        <v>25</v>
      </c>
      <c r="AA46" s="96"/>
      <c r="AB46" s="148">
        <f t="shared" si="8"/>
        <v>18.8874347133575</v>
      </c>
      <c r="AC46" s="148">
        <f t="shared" si="0"/>
        <v>16.504071588001803</v>
      </c>
      <c r="AD46" s="148">
        <f t="shared" si="1"/>
        <v>16.814189127427262</v>
      </c>
      <c r="AE46" s="148">
        <f t="shared" si="2"/>
        <v>16.494370888954531</v>
      </c>
      <c r="AF46" s="208">
        <f t="shared" si="3"/>
        <v>16.474230894899488</v>
      </c>
      <c r="AG46" s="208">
        <f t="shared" si="4"/>
        <v>16.37006822499335</v>
      </c>
      <c r="AH46" s="221">
        <f t="shared" si="5"/>
        <v>15.285327821835342</v>
      </c>
      <c r="AI46" s="221">
        <f t="shared" si="6"/>
        <v>15.02842576286513</v>
      </c>
      <c r="AJ46" s="221">
        <f t="shared" si="7"/>
        <v>7.9778046078356279</v>
      </c>
      <c r="AK46" s="221">
        <f t="shared" si="7"/>
        <v>8.6180042756257702</v>
      </c>
      <c r="AL46" s="221">
        <f t="shared" si="7"/>
        <v>9.606725019929975</v>
      </c>
      <c r="AM46" s="221">
        <f t="shared" si="7"/>
        <v>10.898255961174778</v>
      </c>
      <c r="AN46" s="221">
        <f t="shared" si="7"/>
        <v>10.295172592836817</v>
      </c>
      <c r="AO46" s="221">
        <f t="shared" si="7"/>
        <v>10.650155976161367</v>
      </c>
      <c r="AP46" s="86"/>
    </row>
    <row r="47" spans="1:42" s="70" customFormat="1" ht="14.1" customHeight="1">
      <c r="A47" s="231" t="s">
        <v>163</v>
      </c>
      <c r="B47" s="95"/>
      <c r="C47" s="95"/>
      <c r="D47" s="214">
        <f t="shared" ref="D47:T47" si="15">MEDIAN(D24:D44)</f>
        <v>-3.14</v>
      </c>
      <c r="E47" s="214">
        <f t="shared" si="15"/>
        <v>-2</v>
      </c>
      <c r="F47" s="214">
        <f t="shared" si="15"/>
        <v>-0.25</v>
      </c>
      <c r="G47" s="214">
        <f t="shared" si="15"/>
        <v>-0.41</v>
      </c>
      <c r="H47" s="214">
        <f t="shared" si="15"/>
        <v>-0.06</v>
      </c>
      <c r="I47" s="214">
        <f t="shared" si="15"/>
        <v>-2.8</v>
      </c>
      <c r="J47" s="214">
        <f t="shared" si="15"/>
        <v>-3.99</v>
      </c>
      <c r="K47" s="214">
        <f t="shared" si="15"/>
        <v>-1.3</v>
      </c>
      <c r="L47" s="214">
        <f t="shared" si="15"/>
        <v>2.3607859924467549</v>
      </c>
      <c r="M47" s="214">
        <f t="shared" si="15"/>
        <v>3.3858017535871281</v>
      </c>
      <c r="N47" s="214">
        <f t="shared" si="15"/>
        <v>1.6628959206652458</v>
      </c>
      <c r="O47" s="214">
        <f t="shared" si="15"/>
        <v>2.7383486709741982</v>
      </c>
      <c r="P47" s="214">
        <f t="shared" si="15"/>
        <v>1.5724475480009208</v>
      </c>
      <c r="Q47" s="214">
        <f t="shared" si="15"/>
        <v>3.4944770155697191</v>
      </c>
      <c r="R47" s="214">
        <f t="shared" si="15"/>
        <v>-0.71078811891641291</v>
      </c>
      <c r="S47" s="214">
        <f t="shared" si="15"/>
        <v>1.2433400800321186</v>
      </c>
      <c r="T47" s="214">
        <f t="shared" si="15"/>
        <v>1.4189365895611983</v>
      </c>
      <c r="U47" s="214">
        <f>MEDIAN(U24:U44)</f>
        <v>-0.45365334908090449</v>
      </c>
      <c r="V47" s="282">
        <f t="shared" ref="V47:W47" si="16">MEDIAN(V24:V44)</f>
        <v>0.27374256805082742</v>
      </c>
      <c r="W47" s="282">
        <f t="shared" si="16"/>
        <v>2.0868970839291974</v>
      </c>
      <c r="X47" s="282">
        <f t="shared" ref="X47:Y47" si="17">MEDIAN(X24:X44)</f>
        <v>1.9423411533033093</v>
      </c>
      <c r="Y47" s="282">
        <f t="shared" si="17"/>
        <v>-1.7645116479584502</v>
      </c>
      <c r="Z47" s="232" t="s">
        <v>163</v>
      </c>
      <c r="AA47" s="96"/>
      <c r="AB47" s="229"/>
      <c r="AC47" s="229"/>
      <c r="AD47" s="229"/>
      <c r="AE47" s="229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86"/>
    </row>
    <row r="48" spans="1:42" s="70" customFormat="1" ht="14.1" customHeight="1">
      <c r="A48" s="231" t="s">
        <v>164</v>
      </c>
      <c r="B48" s="95"/>
      <c r="C48" s="95"/>
      <c r="D48" s="214">
        <f t="shared" ref="D48:T48" si="18">AVERAGE(D24:D44)</f>
        <v>-4.5490476190476192</v>
      </c>
      <c r="E48" s="214">
        <f t="shared" si="18"/>
        <v>-1.1957142857142857</v>
      </c>
      <c r="F48" s="214">
        <f t="shared" si="18"/>
        <v>6.2857142857142612E-2</v>
      </c>
      <c r="G48" s="214">
        <f t="shared" si="18"/>
        <v>1.7828571428571431</v>
      </c>
      <c r="H48" s="214">
        <f t="shared" si="18"/>
        <v>1.000952380952381</v>
      </c>
      <c r="I48" s="214">
        <f t="shared" si="18"/>
        <v>-3.3909523809523812</v>
      </c>
      <c r="J48" s="214">
        <f t="shared" si="18"/>
        <v>-3.3699999999999997</v>
      </c>
      <c r="K48" s="214">
        <f t="shared" si="18"/>
        <v>-1.9609523809523806</v>
      </c>
      <c r="L48" s="214">
        <f t="shared" si="18"/>
        <v>0.94229284932217283</v>
      </c>
      <c r="M48" s="214">
        <f t="shared" si="18"/>
        <v>1.8684391265353775</v>
      </c>
      <c r="N48" s="214">
        <f t="shared" si="18"/>
        <v>0.24329714928063459</v>
      </c>
      <c r="O48" s="214">
        <f t="shared" si="18"/>
        <v>4.5274754687419652</v>
      </c>
      <c r="P48" s="214">
        <f t="shared" si="18"/>
        <v>2.883371195356363</v>
      </c>
      <c r="Q48" s="214">
        <f t="shared" si="18"/>
        <v>5.3338591098969204</v>
      </c>
      <c r="R48" s="214">
        <f t="shared" si="18"/>
        <v>2.0795932263894095</v>
      </c>
      <c r="S48" s="214">
        <f t="shared" si="18"/>
        <v>-1.5812683653555315</v>
      </c>
      <c r="T48" s="214">
        <f t="shared" si="18"/>
        <v>0.34240536730113186</v>
      </c>
      <c r="U48" s="214">
        <f>AVERAGE(U24:U44)</f>
        <v>-2.0178493928776366</v>
      </c>
      <c r="V48" s="282">
        <f t="shared" ref="V48:W48" si="19">AVERAGE(V24:V44)</f>
        <v>-4.8676008502224206E-2</v>
      </c>
      <c r="W48" s="282">
        <f t="shared" si="19"/>
        <v>5.3343593164666601</v>
      </c>
      <c r="X48" s="282">
        <f t="shared" ref="X48:Y48" si="20">AVERAGE(X24:X44)</f>
        <v>0.87503622953340332</v>
      </c>
      <c r="Y48" s="282">
        <f t="shared" si="20"/>
        <v>-2.5163944241205756</v>
      </c>
      <c r="Z48" s="232" t="s">
        <v>164</v>
      </c>
      <c r="AA48" s="96"/>
      <c r="AB48" s="229"/>
      <c r="AC48" s="229"/>
      <c r="AD48" s="229"/>
      <c r="AE48" s="229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86"/>
    </row>
    <row r="49" spans="1:35" s="144" customFormat="1" ht="14.1" customHeight="1">
      <c r="A49" s="142"/>
      <c r="B49" s="143"/>
      <c r="C49" s="143"/>
      <c r="D49" s="143"/>
      <c r="E49" s="143"/>
      <c r="F49" s="143"/>
      <c r="G49" s="143"/>
      <c r="I49" s="145"/>
      <c r="J49" s="145"/>
      <c r="Z49" s="179" t="s">
        <v>0</v>
      </c>
      <c r="AB49" s="146"/>
      <c r="AC49" s="146"/>
      <c r="AD49" s="146"/>
      <c r="AE49" s="146"/>
      <c r="AF49" s="146"/>
      <c r="AG49" s="146"/>
      <c r="AH49" s="146"/>
      <c r="AI49" s="146"/>
    </row>
    <row r="50" spans="1:35" ht="14.1" customHeight="1">
      <c r="A50" s="1" t="str">
        <f>+$A$1</f>
        <v>K3/I3</v>
      </c>
      <c r="B50" s="2" t="str">
        <f>+$B$1</f>
        <v>Comparatif des finances cantonales et communales</v>
      </c>
      <c r="C50" s="3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45190.410039351853</v>
      </c>
    </row>
    <row r="51" spans="1:35" ht="14.1" customHeight="1">
      <c r="A51" s="292" t="str">
        <f>+$A$2</f>
        <v>Zusätzliche Nettoverpflichtungen</v>
      </c>
      <c r="B51" s="292"/>
      <c r="C51" s="292"/>
      <c r="D51" s="292"/>
      <c r="E51" s="292"/>
      <c r="F51" s="297"/>
      <c r="G51" s="297"/>
      <c r="H51" s="37"/>
      <c r="I51" s="38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35" ht="14.1" customHeight="1" thickBot="1">
      <c r="A52" s="293" t="str">
        <f>+$A$3</f>
        <v xml:space="preserve">Nettoverpflichtungen in % der laufenden Ausgaben </v>
      </c>
      <c r="B52" s="293"/>
      <c r="C52" s="293"/>
      <c r="D52" s="293"/>
      <c r="E52" s="293"/>
      <c r="F52" s="293"/>
      <c r="G52" s="9"/>
      <c r="H52" s="243"/>
      <c r="I52" s="243"/>
      <c r="J52" s="24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Gewichtung_Pondération!$D$6</f>
        <v>2</v>
      </c>
    </row>
    <row r="53" spans="1:35" ht="14.1" customHeight="1" thickTop="1">
      <c r="A53" s="292" t="str">
        <f>+$A$4</f>
        <v>Engagements nets supplémentaires</v>
      </c>
      <c r="B53" s="292"/>
      <c r="C53" s="292"/>
      <c r="D53" s="292"/>
      <c r="E53" s="292"/>
      <c r="F53" s="298"/>
      <c r="G53" s="298"/>
      <c r="H53" s="37"/>
      <c r="I53" s="3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35" ht="14.1" customHeight="1" thickBot="1">
      <c r="A54" s="293" t="str">
        <f>+$A$5</f>
        <v xml:space="preserve">Engagements net en % des dépenses courantes </v>
      </c>
      <c r="B54" s="293"/>
      <c r="C54" s="293"/>
      <c r="D54" s="293"/>
      <c r="E54" s="293"/>
      <c r="F54" s="293"/>
      <c r="G54" s="9"/>
      <c r="H54" s="243"/>
      <c r="I54" s="243"/>
      <c r="J54" s="24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Gewichtung_Pondération!$D$6</f>
        <v>2</v>
      </c>
    </row>
    <row r="55" spans="1:35" ht="14.1" customHeight="1" thickTop="1">
      <c r="A55" s="34"/>
      <c r="B55" s="31"/>
      <c r="C55" s="31"/>
      <c r="D55" s="31"/>
      <c r="E55" s="31"/>
      <c r="F55" s="31"/>
      <c r="G55" s="3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35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35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62" t="s">
        <v>81</v>
      </c>
      <c r="M57" s="21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</row>
    <row r="58" spans="1:35" ht="14.1" customHeight="1">
      <c r="A58" s="23"/>
      <c r="B58" s="24"/>
      <c r="C58" s="25"/>
      <c r="D58" s="25"/>
      <c r="E58" s="25"/>
      <c r="F58" s="25"/>
      <c r="G58" s="25"/>
      <c r="I58" s="7"/>
      <c r="K58" s="8"/>
      <c r="L58" s="8"/>
      <c r="M58" s="8"/>
      <c r="N58" s="8"/>
      <c r="O58" s="8"/>
      <c r="P58" s="202"/>
      <c r="Q58" s="8"/>
      <c r="R58" s="8"/>
      <c r="S58" s="8"/>
      <c r="T58" s="8"/>
      <c r="U58" s="8"/>
      <c r="V58" s="8"/>
      <c r="W58" s="8"/>
      <c r="X58" s="8"/>
      <c r="Y58" s="8"/>
      <c r="Z58" s="166"/>
    </row>
    <row r="59" spans="1:35" ht="14.1" customHeight="1">
      <c r="A59" s="74" t="s">
        <v>28</v>
      </c>
      <c r="B59" s="30"/>
      <c r="C59" s="30"/>
      <c r="D59" s="30"/>
      <c r="E59" s="30"/>
      <c r="F59" s="30">
        <f t="shared" ref="F59:Y74" si="21">SUM(D24:F24)/3</f>
        <v>-2.1966666666666668</v>
      </c>
      <c r="G59" s="30">
        <f t="shared" si="21"/>
        <v>0.6466666666666665</v>
      </c>
      <c r="H59" s="30">
        <f t="shared" si="21"/>
        <v>1.5866666666666667</v>
      </c>
      <c r="I59" s="30">
        <f t="shared" si="21"/>
        <v>-0.64666666666666683</v>
      </c>
      <c r="J59" s="30">
        <f t="shared" si="21"/>
        <v>-3.85</v>
      </c>
      <c r="K59" s="30">
        <f t="shared" si="21"/>
        <v>-2.3499999999999996</v>
      </c>
      <c r="L59" s="30">
        <f t="shared" si="21"/>
        <v>-0.21978882071762929</v>
      </c>
      <c r="M59" s="30">
        <f t="shared" si="21"/>
        <v>1.3690987768077312</v>
      </c>
      <c r="N59" s="87">
        <f t="shared" si="21"/>
        <v>-6.4072725721929418E-3</v>
      </c>
      <c r="O59" s="201">
        <f t="shared" si="21"/>
        <v>0.35619968052818107</v>
      </c>
      <c r="P59" s="191">
        <f t="shared" si="21"/>
        <v>1.0888578949197578</v>
      </c>
      <c r="Q59" s="211">
        <f t="shared" si="21"/>
        <v>2.746943942794148</v>
      </c>
      <c r="R59" s="211">
        <f t="shared" si="21"/>
        <v>5.3495537925479306</v>
      </c>
      <c r="S59" s="211">
        <f t="shared" si="21"/>
        <v>6.8118227317248481</v>
      </c>
      <c r="T59" s="211">
        <f t="shared" si="21"/>
        <v>6.9786104819640862</v>
      </c>
      <c r="U59" s="211">
        <f t="shared" si="21"/>
        <v>15.540717375491766</v>
      </c>
      <c r="V59" s="211">
        <f t="shared" si="21"/>
        <v>15.951021264320991</v>
      </c>
      <c r="W59" s="211">
        <f t="shared" si="21"/>
        <v>19.067013538279678</v>
      </c>
      <c r="X59" s="211">
        <f t="shared" si="21"/>
        <v>7.5051852130046193</v>
      </c>
      <c r="Y59" s="211">
        <f t="shared" si="21"/>
        <v>5.8763241099512209</v>
      </c>
      <c r="Z59" s="74" t="s">
        <v>188</v>
      </c>
    </row>
    <row r="60" spans="1:35" ht="14.1" customHeight="1">
      <c r="A60" s="75" t="s">
        <v>29</v>
      </c>
      <c r="B60" s="28"/>
      <c r="C60" s="28"/>
      <c r="D60" s="28"/>
      <c r="E60" s="28"/>
      <c r="F60" s="28">
        <f t="shared" ref="F60:R60" si="22">SUM(D25:F25)/3</f>
        <v>-4.17</v>
      </c>
      <c r="G60" s="28">
        <f t="shared" si="22"/>
        <v>2.93</v>
      </c>
      <c r="H60" s="28">
        <f t="shared" si="22"/>
        <v>6.6666666666665248E-3</v>
      </c>
      <c r="I60" s="28">
        <f t="shared" si="22"/>
        <v>-0.69666666666666666</v>
      </c>
      <c r="J60" s="28">
        <f t="shared" si="22"/>
        <v>-5.0766666666666671</v>
      </c>
      <c r="K60" s="28">
        <f t="shared" si="22"/>
        <v>-1.7666666666666666</v>
      </c>
      <c r="L60" s="28">
        <f t="shared" si="22"/>
        <v>-3.9184043003362947</v>
      </c>
      <c r="M60" s="28">
        <f t="shared" si="22"/>
        <v>-5.3435106487190138</v>
      </c>
      <c r="N60" s="31">
        <f t="shared" si="22"/>
        <v>-10.574044217391295</v>
      </c>
      <c r="O60" s="200">
        <f t="shared" si="22"/>
        <v>-8.4363894769955809</v>
      </c>
      <c r="P60" s="192">
        <f t="shared" si="22"/>
        <v>-6.5685191775519032</v>
      </c>
      <c r="Q60" s="212">
        <f t="shared" si="22"/>
        <v>0.32733452372844152</v>
      </c>
      <c r="R60" s="212">
        <f t="shared" si="22"/>
        <v>-2.3792692028862508</v>
      </c>
      <c r="S60" s="212">
        <f t="shared" ref="S60:U75" si="23">SUM(Q25:S25)/3</f>
        <v>-0.39184317518110917</v>
      </c>
      <c r="T60" s="212">
        <f t="shared" si="23"/>
        <v>-0.29716330778917444</v>
      </c>
      <c r="U60" s="212">
        <f t="shared" si="23"/>
        <v>3.2124998791490622</v>
      </c>
      <c r="V60" s="212">
        <f t="shared" si="21"/>
        <v>4.1894016687712954</v>
      </c>
      <c r="W60" s="212">
        <f t="shared" si="21"/>
        <v>3.4875353569586038</v>
      </c>
      <c r="X60" s="212">
        <f t="shared" si="21"/>
        <v>3.9327201120839645</v>
      </c>
      <c r="Y60" s="212">
        <f t="shared" si="21"/>
        <v>2.3544121147688708</v>
      </c>
      <c r="Z60" s="75" t="s">
        <v>168</v>
      </c>
    </row>
    <row r="61" spans="1:35" ht="14.1" customHeight="1">
      <c r="A61" s="74" t="s">
        <v>54</v>
      </c>
      <c r="B61" s="30"/>
      <c r="C61" s="30"/>
      <c r="D61" s="30"/>
      <c r="E61" s="30"/>
      <c r="F61" s="30">
        <f t="shared" ref="F61:U76" si="24">SUM(D26:F26)/3</f>
        <v>-3.7100000000000004</v>
      </c>
      <c r="G61" s="30">
        <f t="shared" si="24"/>
        <v>-0.89666666666666683</v>
      </c>
      <c r="H61" s="30">
        <f t="shared" si="24"/>
        <v>-9.0966666666666676</v>
      </c>
      <c r="I61" s="30">
        <f t="shared" si="24"/>
        <v>-5.3533333333333344</v>
      </c>
      <c r="J61" s="30">
        <f t="shared" si="24"/>
        <v>26.88</v>
      </c>
      <c r="K61" s="30">
        <f t="shared" si="24"/>
        <v>29.133333333333336</v>
      </c>
      <c r="L61" s="30">
        <f t="shared" si="24"/>
        <v>32.430787978442417</v>
      </c>
      <c r="M61" s="30">
        <f t="shared" si="24"/>
        <v>3.9559940025210487</v>
      </c>
      <c r="N61" s="87">
        <f t="shared" si="24"/>
        <v>5.6054768436758104</v>
      </c>
      <c r="O61" s="201">
        <f t="shared" si="24"/>
        <v>2.9531315258913176</v>
      </c>
      <c r="P61" s="191">
        <f t="shared" si="24"/>
        <v>1.9366825876544052</v>
      </c>
      <c r="Q61" s="211">
        <f t="shared" si="24"/>
        <v>4.7902204628623553</v>
      </c>
      <c r="R61" s="211">
        <f t="shared" si="24"/>
        <v>9.8931250784365545</v>
      </c>
      <c r="S61" s="211">
        <f t="shared" si="23"/>
        <v>-0.12028316325520905</v>
      </c>
      <c r="T61" s="211">
        <f t="shared" si="23"/>
        <v>-4.412436374071488</v>
      </c>
      <c r="U61" s="211">
        <f t="shared" si="23"/>
        <v>-8.5519975281759706</v>
      </c>
      <c r="V61" s="211">
        <f t="shared" si="21"/>
        <v>-0.13031845148904064</v>
      </c>
      <c r="W61" s="211">
        <f t="shared" si="21"/>
        <v>1.5627371049033425</v>
      </c>
      <c r="X61" s="211">
        <f t="shared" si="21"/>
        <v>2.2888653009371924</v>
      </c>
      <c r="Y61" s="211">
        <f t="shared" si="21"/>
        <v>-0.73138455099311928</v>
      </c>
      <c r="Z61" s="74" t="s">
        <v>169</v>
      </c>
    </row>
    <row r="62" spans="1:35" ht="14.1" customHeight="1">
      <c r="A62" s="75" t="s">
        <v>30</v>
      </c>
      <c r="B62" s="28"/>
      <c r="C62" s="28"/>
      <c r="D62" s="28"/>
      <c r="E62" s="28"/>
      <c r="F62" s="28">
        <f t="shared" si="24"/>
        <v>-2.8699999999999997</v>
      </c>
      <c r="G62" s="28">
        <f t="shared" si="24"/>
        <v>-2.2266666666666666</v>
      </c>
      <c r="H62" s="28">
        <f t="shared" si="24"/>
        <v>-1.0666666666666667</v>
      </c>
      <c r="I62" s="28">
        <f t="shared" si="24"/>
        <v>-2.41</v>
      </c>
      <c r="J62" s="28">
        <f t="shared" si="24"/>
        <v>-4.66</v>
      </c>
      <c r="K62" s="28">
        <f t="shared" si="24"/>
        <v>-5.34</v>
      </c>
      <c r="L62" s="28">
        <f t="shared" si="24"/>
        <v>-1.3021137065385631</v>
      </c>
      <c r="M62" s="28">
        <f t="shared" si="24"/>
        <v>2.2370652068820429</v>
      </c>
      <c r="N62" s="31">
        <f t="shared" si="24"/>
        <v>4.8172718201564217</v>
      </c>
      <c r="O62" s="200">
        <f t="shared" si="24"/>
        <v>2.3881074574236378</v>
      </c>
      <c r="P62" s="192">
        <f t="shared" si="24"/>
        <v>1.4714798373304425</v>
      </c>
      <c r="Q62" s="212">
        <f t="shared" si="24"/>
        <v>-0.20764762936965145</v>
      </c>
      <c r="R62" s="212">
        <f t="shared" si="24"/>
        <v>-1.7005361087057269</v>
      </c>
      <c r="S62" s="212">
        <f t="shared" si="23"/>
        <v>-4.9548844632203304</v>
      </c>
      <c r="T62" s="212">
        <f t="shared" si="23"/>
        <v>-7.8998593016744634</v>
      </c>
      <c r="U62" s="212">
        <f t="shared" si="23"/>
        <v>-9.6044621933126493</v>
      </c>
      <c r="V62" s="212">
        <f t="shared" si="21"/>
        <v>-7.7167058292888724</v>
      </c>
      <c r="W62" s="212">
        <f t="shared" si="21"/>
        <v>-4.0540511240777439</v>
      </c>
      <c r="X62" s="212">
        <f t="shared" si="21"/>
        <v>-2.8301899791413881E-2</v>
      </c>
      <c r="Y62" s="212">
        <f t="shared" si="21"/>
        <v>3.0544489328261739</v>
      </c>
      <c r="Z62" s="75" t="s">
        <v>170</v>
      </c>
    </row>
    <row r="63" spans="1:35" ht="14.1" customHeight="1">
      <c r="A63" s="74" t="s">
        <v>31</v>
      </c>
      <c r="B63" s="30"/>
      <c r="C63" s="30"/>
      <c r="D63" s="30"/>
      <c r="E63" s="30"/>
      <c r="F63" s="30">
        <f t="shared" si="24"/>
        <v>3.5533333333333332</v>
      </c>
      <c r="G63" s="30">
        <f t="shared" si="24"/>
        <v>5.0866666666666669</v>
      </c>
      <c r="H63" s="30">
        <f t="shared" si="24"/>
        <v>4.6733333333333329</v>
      </c>
      <c r="I63" s="30">
        <f t="shared" si="24"/>
        <v>2.52</v>
      </c>
      <c r="J63" s="30">
        <f t="shared" si="24"/>
        <v>5.3233333333333333</v>
      </c>
      <c r="K63" s="30">
        <f t="shared" si="24"/>
        <v>5.623333333333334</v>
      </c>
      <c r="L63" s="30">
        <f t="shared" si="24"/>
        <v>5.6495822167092351</v>
      </c>
      <c r="M63" s="30">
        <f t="shared" si="24"/>
        <v>2.7172179536230403</v>
      </c>
      <c r="N63" s="87">
        <f t="shared" si="24"/>
        <v>4.3672322012462157</v>
      </c>
      <c r="O63" s="201">
        <f t="shared" si="24"/>
        <v>5.0888735834354044</v>
      </c>
      <c r="P63" s="191">
        <f t="shared" si="24"/>
        <v>3.0109170395369502</v>
      </c>
      <c r="Q63" s="211">
        <f t="shared" si="24"/>
        <v>0.37181995547611574</v>
      </c>
      <c r="R63" s="211">
        <f t="shared" si="24"/>
        <v>-1.5068170611351814</v>
      </c>
      <c r="S63" s="211">
        <f t="shared" si="23"/>
        <v>-1.0329626730141794</v>
      </c>
      <c r="T63" s="211">
        <f t="shared" si="23"/>
        <v>-1.3194888585180495</v>
      </c>
      <c r="U63" s="211">
        <f t="shared" si="23"/>
        <v>-0.94556358700902698</v>
      </c>
      <c r="V63" s="211">
        <f t="shared" si="21"/>
        <v>0.2371868583294455</v>
      </c>
      <c r="W63" s="211">
        <f t="shared" si="21"/>
        <v>5.6697354329094205</v>
      </c>
      <c r="X63" s="211">
        <f t="shared" si="21"/>
        <v>7.4130177525362102</v>
      </c>
      <c r="Y63" s="211">
        <f t="shared" si="21"/>
        <v>8.8503985852880263</v>
      </c>
      <c r="Z63" s="74" t="s">
        <v>171</v>
      </c>
    </row>
    <row r="64" spans="1:35" ht="14.1" customHeight="1">
      <c r="A64" s="75" t="s">
        <v>48</v>
      </c>
      <c r="B64" s="28"/>
      <c r="C64" s="28"/>
      <c r="D64" s="28"/>
      <c r="E64" s="28"/>
      <c r="F64" s="28">
        <f t="shared" si="24"/>
        <v>5.44</v>
      </c>
      <c r="G64" s="28">
        <f t="shared" si="24"/>
        <v>-0.14999999999999991</v>
      </c>
      <c r="H64" s="28">
        <f t="shared" si="24"/>
        <v>-0.30666666666666664</v>
      </c>
      <c r="I64" s="28">
        <f t="shared" si="24"/>
        <v>-0.30333333333333329</v>
      </c>
      <c r="J64" s="28">
        <f t="shared" si="24"/>
        <v>-0.72666666666666668</v>
      </c>
      <c r="K64" s="28">
        <f t="shared" si="24"/>
        <v>-4.5233333333333334</v>
      </c>
      <c r="L64" s="28">
        <f t="shared" si="24"/>
        <v>-4.1455060866330058</v>
      </c>
      <c r="M64" s="28">
        <f t="shared" si="24"/>
        <v>0.93046421379689248</v>
      </c>
      <c r="N64" s="31">
        <f t="shared" si="24"/>
        <v>6.2917379205429143</v>
      </c>
      <c r="O64" s="200">
        <f t="shared" si="24"/>
        <v>13.026683349865465</v>
      </c>
      <c r="P64" s="192">
        <f t="shared" si="24"/>
        <v>9.4937357122896433</v>
      </c>
      <c r="Q64" s="212">
        <f t="shared" si="24"/>
        <v>8.2039543440668599</v>
      </c>
      <c r="R64" s="212">
        <f t="shared" si="24"/>
        <v>0.63596721143717494</v>
      </c>
      <c r="S64" s="212">
        <f t="shared" si="23"/>
        <v>3.5406229289790438</v>
      </c>
      <c r="T64" s="212">
        <f t="shared" si="23"/>
        <v>5.1442755139043044</v>
      </c>
      <c r="U64" s="212">
        <f t="shared" si="23"/>
        <v>6.677275844231457</v>
      </c>
      <c r="V64" s="212">
        <f t="shared" si="21"/>
        <v>3.354519274489455</v>
      </c>
      <c r="W64" s="212">
        <f t="shared" si="21"/>
        <v>0.42290344104549132</v>
      </c>
      <c r="X64" s="212">
        <f t="shared" si="21"/>
        <v>-1.7546954683914049</v>
      </c>
      <c r="Y64" s="212">
        <f t="shared" si="21"/>
        <v>-5.3154227878291254</v>
      </c>
      <c r="Z64" s="75" t="s">
        <v>172</v>
      </c>
    </row>
    <row r="65" spans="1:35" ht="14.1" customHeight="1">
      <c r="A65" s="74" t="s">
        <v>49</v>
      </c>
      <c r="B65" s="30"/>
      <c r="C65" s="30"/>
      <c r="D65" s="30"/>
      <c r="E65" s="30"/>
      <c r="F65" s="30">
        <f t="shared" si="24"/>
        <v>7.6666666666666813E-2</v>
      </c>
      <c r="G65" s="30">
        <f t="shared" si="24"/>
        <v>0.44666666666666677</v>
      </c>
      <c r="H65" s="30">
        <f t="shared" si="24"/>
        <v>1.206666666666667</v>
      </c>
      <c r="I65" s="30">
        <f t="shared" si="24"/>
        <v>-3.1166666666666658</v>
      </c>
      <c r="J65" s="30">
        <f t="shared" si="24"/>
        <v>-3.4366666666666661</v>
      </c>
      <c r="K65" s="30">
        <f t="shared" si="24"/>
        <v>-2.8833333333333333</v>
      </c>
      <c r="L65" s="30">
        <f t="shared" si="24"/>
        <v>-6.2688491604672736</v>
      </c>
      <c r="M65" s="30">
        <f t="shared" si="24"/>
        <v>-11.203466772093575</v>
      </c>
      <c r="N65" s="87">
        <f t="shared" si="24"/>
        <v>-11.933402139963791</v>
      </c>
      <c r="O65" s="201">
        <f t="shared" si="24"/>
        <v>-7.2421302474037992</v>
      </c>
      <c r="P65" s="191">
        <f t="shared" si="24"/>
        <v>-0.22233808843727645</v>
      </c>
      <c r="Q65" s="211">
        <f t="shared" si="24"/>
        <v>6.1807821233744429</v>
      </c>
      <c r="R65" s="211">
        <f t="shared" si="24"/>
        <v>5.406738695902007</v>
      </c>
      <c r="S65" s="211">
        <f t="shared" si="23"/>
        <v>7.5288399680401348</v>
      </c>
      <c r="T65" s="211">
        <f t="shared" si="23"/>
        <v>-1.0563109496766051E-2</v>
      </c>
      <c r="U65" s="211">
        <f t="shared" si="23"/>
        <v>-4.3036194280079574</v>
      </c>
      <c r="V65" s="211">
        <f t="shared" si="21"/>
        <v>-14.490615238409665</v>
      </c>
      <c r="W65" s="211">
        <f t="shared" si="21"/>
        <v>-11.557707402994042</v>
      </c>
      <c r="X65" s="211">
        <f t="shared" si="21"/>
        <v>-4.1079950976902149</v>
      </c>
      <c r="Y65" s="211">
        <f t="shared" si="21"/>
        <v>9.1924279310690427</v>
      </c>
      <c r="Z65" s="74" t="s">
        <v>173</v>
      </c>
    </row>
    <row r="66" spans="1:35" ht="14.1" customHeight="1">
      <c r="A66" s="75" t="s">
        <v>32</v>
      </c>
      <c r="B66" s="28"/>
      <c r="C66" s="28"/>
      <c r="D66" s="28"/>
      <c r="E66" s="28"/>
      <c r="F66" s="28">
        <f t="shared" si="24"/>
        <v>-0.83333333333333337</v>
      </c>
      <c r="G66" s="28">
        <f t="shared" si="24"/>
        <v>-0.41333333333333327</v>
      </c>
      <c r="H66" s="28">
        <f t="shared" si="24"/>
        <v>2.5466666666666664</v>
      </c>
      <c r="I66" s="28">
        <f t="shared" si="24"/>
        <v>5.0066666666666668</v>
      </c>
      <c r="J66" s="28">
        <f t="shared" si="24"/>
        <v>3.8466666666666662</v>
      </c>
      <c r="K66" s="28">
        <f t="shared" si="24"/>
        <v>-3.1666666666666665</v>
      </c>
      <c r="L66" s="28">
        <f t="shared" si="24"/>
        <v>-3.6364046691844152</v>
      </c>
      <c r="M66" s="28">
        <f t="shared" si="24"/>
        <v>-1.7957564461581725</v>
      </c>
      <c r="N66" s="31">
        <f t="shared" si="24"/>
        <v>0.40055443895598186</v>
      </c>
      <c r="O66" s="200">
        <f t="shared" si="24"/>
        <v>-0.26447858618934922</v>
      </c>
      <c r="P66" s="192">
        <f t="shared" si="24"/>
        <v>-3.3997485508864678</v>
      </c>
      <c r="Q66" s="212">
        <f t="shared" si="24"/>
        <v>6.5674923508320759</v>
      </c>
      <c r="R66" s="212">
        <f t="shared" si="24"/>
        <v>7.516360459389916</v>
      </c>
      <c r="S66" s="212">
        <f t="shared" si="23"/>
        <v>13.977967579206563</v>
      </c>
      <c r="T66" s="212">
        <f t="shared" si="23"/>
        <v>5.2186783542406872</v>
      </c>
      <c r="U66" s="212">
        <f t="shared" si="23"/>
        <v>4.2531914308049013</v>
      </c>
      <c r="V66" s="212">
        <f t="shared" si="21"/>
        <v>2.4179649542678296</v>
      </c>
      <c r="W66" s="212">
        <f t="shared" si="21"/>
        <v>4.1774469428468626</v>
      </c>
      <c r="X66" s="212">
        <f t="shared" si="21"/>
        <v>-7.417640442813263</v>
      </c>
      <c r="Y66" s="212">
        <f t="shared" si="21"/>
        <v>-10.671487673622423</v>
      </c>
      <c r="Z66" s="75" t="s">
        <v>189</v>
      </c>
    </row>
    <row r="67" spans="1:35" ht="14.1" customHeight="1">
      <c r="A67" s="74" t="s">
        <v>33</v>
      </c>
      <c r="B67" s="30"/>
      <c r="C67" s="30"/>
      <c r="D67" s="30"/>
      <c r="E67" s="30"/>
      <c r="F67" s="30">
        <f t="shared" si="24"/>
        <v>-4.9800000000000004</v>
      </c>
      <c r="G67" s="30">
        <f t="shared" si="24"/>
        <v>0.76999999999999991</v>
      </c>
      <c r="H67" s="30">
        <f t="shared" si="24"/>
        <v>5.4533333333333331</v>
      </c>
      <c r="I67" s="30">
        <f t="shared" si="24"/>
        <v>-0.78000000000000025</v>
      </c>
      <c r="J67" s="30">
        <f t="shared" si="24"/>
        <v>-5.5566666666666675</v>
      </c>
      <c r="K67" s="30">
        <f t="shared" si="24"/>
        <v>-12.306666666666667</v>
      </c>
      <c r="L67" s="30">
        <f t="shared" si="24"/>
        <v>-15.191720300007157</v>
      </c>
      <c r="M67" s="30">
        <f t="shared" si="24"/>
        <v>-12.511637396996584</v>
      </c>
      <c r="N67" s="87">
        <f t="shared" si="24"/>
        <v>-6.7421503766567952</v>
      </c>
      <c r="O67" s="201">
        <f t="shared" si="24"/>
        <v>5.1691973327594155E-2</v>
      </c>
      <c r="P67" s="191">
        <f t="shared" si="24"/>
        <v>2.9676602723308458</v>
      </c>
      <c r="Q67" s="211">
        <f t="shared" si="24"/>
        <v>3.5846317196666226</v>
      </c>
      <c r="R67" s="211">
        <f t="shared" si="24"/>
        <v>1.6422469633839203</v>
      </c>
      <c r="S67" s="211">
        <f t="shared" si="23"/>
        <v>9.5944815449302889E-2</v>
      </c>
      <c r="T67" s="211">
        <f t="shared" si="23"/>
        <v>0.19965398610933469</v>
      </c>
      <c r="U67" s="211">
        <f t="shared" si="23"/>
        <v>-3.0225305906200144</v>
      </c>
      <c r="V67" s="211">
        <f t="shared" si="21"/>
        <v>-0.93944129080007721</v>
      </c>
      <c r="W67" s="211">
        <f t="shared" si="21"/>
        <v>1.4081638473170954</v>
      </c>
      <c r="X67" s="211">
        <f t="shared" si="21"/>
        <v>2.9268060364709201</v>
      </c>
      <c r="Y67" s="211">
        <f t="shared" si="21"/>
        <v>-7.7366522097586108</v>
      </c>
      <c r="Z67" s="74" t="s">
        <v>175</v>
      </c>
    </row>
    <row r="68" spans="1:35" ht="14.1" customHeight="1">
      <c r="A68" s="75" t="s">
        <v>50</v>
      </c>
      <c r="B68" s="28"/>
      <c r="C68" s="28"/>
      <c r="D68" s="28"/>
      <c r="E68" s="28"/>
      <c r="F68" s="28">
        <f t="shared" si="24"/>
        <v>3.91</v>
      </c>
      <c r="G68" s="28">
        <f t="shared" si="24"/>
        <v>0.7466666666666667</v>
      </c>
      <c r="H68" s="28">
        <f t="shared" si="24"/>
        <v>-0.31333333333333335</v>
      </c>
      <c r="I68" s="28">
        <f t="shared" si="24"/>
        <v>-0.7466666666666667</v>
      </c>
      <c r="J68" s="28">
        <f t="shared" si="24"/>
        <v>-3.7933333333333334</v>
      </c>
      <c r="K68" s="28">
        <f t="shared" si="24"/>
        <v>-5.3766666666666678</v>
      </c>
      <c r="L68" s="28">
        <f t="shared" si="24"/>
        <v>-3.0594095450087111</v>
      </c>
      <c r="M68" s="28">
        <f t="shared" si="24"/>
        <v>0.17075724457595712</v>
      </c>
      <c r="N68" s="31">
        <f t="shared" si="24"/>
        <v>0.29871554104099313</v>
      </c>
      <c r="O68" s="200">
        <f t="shared" si="24"/>
        <v>-0.89175043271990573</v>
      </c>
      <c r="P68" s="192">
        <f t="shared" si="24"/>
        <v>-1.2856887514569324</v>
      </c>
      <c r="Q68" s="212">
        <f t="shared" si="24"/>
        <v>1.7365989234572383</v>
      </c>
      <c r="R68" s="212">
        <f t="shared" si="24"/>
        <v>3.0343983815581823</v>
      </c>
      <c r="S68" s="212">
        <f t="shared" si="23"/>
        <v>2.3245738066906902</v>
      </c>
      <c r="T68" s="212">
        <f t="shared" si="23"/>
        <v>5.1430331346654556</v>
      </c>
      <c r="U68" s="212">
        <f t="shared" si="23"/>
        <v>4.4908090151440874</v>
      </c>
      <c r="V68" s="212">
        <f t="shared" si="21"/>
        <v>7.8475598908365924</v>
      </c>
      <c r="W68" s="212">
        <f t="shared" si="21"/>
        <v>6.037842632069065</v>
      </c>
      <c r="X68" s="212">
        <f t="shared" si="21"/>
        <v>8.599731403201524</v>
      </c>
      <c r="Y68" s="212">
        <f t="shared" si="21"/>
        <v>4.8653564900879553</v>
      </c>
      <c r="Z68" s="75" t="s">
        <v>176</v>
      </c>
    </row>
    <row r="69" spans="1:35" ht="14.1" customHeight="1">
      <c r="A69" s="74" t="s">
        <v>57</v>
      </c>
      <c r="B69" s="30"/>
      <c r="C69" s="30"/>
      <c r="D69" s="30"/>
      <c r="E69" s="30"/>
      <c r="F69" s="30">
        <f t="shared" si="24"/>
        <v>-0.91999999999999993</v>
      </c>
      <c r="G69" s="30">
        <f t="shared" si="24"/>
        <v>1.2733333333333332</v>
      </c>
      <c r="H69" s="30">
        <f t="shared" si="24"/>
        <v>2.5366666666666666</v>
      </c>
      <c r="I69" s="30">
        <f t="shared" si="24"/>
        <v>-7.5066666666666677</v>
      </c>
      <c r="J69" s="30">
        <f t="shared" si="24"/>
        <v>-26.513333333333332</v>
      </c>
      <c r="K69" s="30">
        <f t="shared" si="24"/>
        <v>-31.986666666666668</v>
      </c>
      <c r="L69" s="30">
        <f t="shared" si="24"/>
        <v>-17.95</v>
      </c>
      <c r="M69" s="30">
        <f t="shared" si="24"/>
        <v>1.4133333333333333</v>
      </c>
      <c r="N69" s="87">
        <f t="shared" si="24"/>
        <v>5.7100000000000009</v>
      </c>
      <c r="O69" s="201">
        <f t="shared" si="24"/>
        <v>3.5953818402775348</v>
      </c>
      <c r="P69" s="191">
        <f t="shared" si="24"/>
        <v>1.275522023529158</v>
      </c>
      <c r="Q69" s="211">
        <f t="shared" si="24"/>
        <v>6.5311558656508977</v>
      </c>
      <c r="R69" s="211">
        <f t="shared" si="24"/>
        <v>16.492606238823342</v>
      </c>
      <c r="S69" s="211">
        <f t="shared" si="23"/>
        <v>16.399883497015129</v>
      </c>
      <c r="T69" s="211">
        <f t="shared" si="23"/>
        <v>8.1919940544594692</v>
      </c>
      <c r="U69" s="211">
        <f t="shared" si="23"/>
        <v>-13.253725244787423</v>
      </c>
      <c r="V69" s="211">
        <f t="shared" si="21"/>
        <v>-13.865036001233948</v>
      </c>
      <c r="W69" s="211">
        <f t="shared" si="21"/>
        <v>-9.2345836250802034</v>
      </c>
      <c r="X69" s="211">
        <f t="shared" si="21"/>
        <v>15.569238754522752</v>
      </c>
      <c r="Y69" s="211">
        <f t="shared" si="21"/>
        <v>17.98169135458738</v>
      </c>
      <c r="Z69" s="74" t="s">
        <v>177</v>
      </c>
    </row>
    <row r="70" spans="1:35" ht="14.1" customHeight="1">
      <c r="A70" s="75" t="s">
        <v>34</v>
      </c>
      <c r="B70" s="28"/>
      <c r="C70" s="28"/>
      <c r="D70" s="28"/>
      <c r="E70" s="28"/>
      <c r="F70" s="28">
        <f t="shared" si="24"/>
        <v>9.5133333333333336</v>
      </c>
      <c r="G70" s="28">
        <f t="shared" si="24"/>
        <v>9.336666666666666</v>
      </c>
      <c r="H70" s="28">
        <f t="shared" si="24"/>
        <v>4.9566666666666661</v>
      </c>
      <c r="I70" s="28">
        <f t="shared" si="24"/>
        <v>0.43666666666666654</v>
      </c>
      <c r="J70" s="28">
        <f t="shared" si="24"/>
        <v>0.4433333333333333</v>
      </c>
      <c r="K70" s="28">
        <f t="shared" si="24"/>
        <v>1.2833333333333334</v>
      </c>
      <c r="L70" s="28">
        <f t="shared" si="24"/>
        <v>3.4572092485972257</v>
      </c>
      <c r="M70" s="28">
        <f t="shared" si="24"/>
        <v>2.1380580348972158</v>
      </c>
      <c r="N70" s="31">
        <f t="shared" si="24"/>
        <v>1.879273083418582</v>
      </c>
      <c r="O70" s="200">
        <f t="shared" si="24"/>
        <v>4.2216374202472178</v>
      </c>
      <c r="P70" s="192">
        <f t="shared" si="24"/>
        <v>4.1053717418562936</v>
      </c>
      <c r="Q70" s="212">
        <f t="shared" si="24"/>
        <v>3.0038923325393827</v>
      </c>
      <c r="R70" s="212">
        <f t="shared" si="24"/>
        <v>-2.9437911676025821</v>
      </c>
      <c r="S70" s="212">
        <f t="shared" si="23"/>
        <v>-2.5274596191891239</v>
      </c>
      <c r="T70" s="212">
        <f t="shared" si="23"/>
        <v>-2.2531408222910723</v>
      </c>
      <c r="U70" s="212">
        <f t="shared" si="23"/>
        <v>-0.12489800098429731</v>
      </c>
      <c r="V70" s="212">
        <f t="shared" si="21"/>
        <v>0.3063211338901724</v>
      </c>
      <c r="W70" s="212">
        <f t="shared" si="21"/>
        <v>-0.39095863303639261</v>
      </c>
      <c r="X70" s="212">
        <f t="shared" si="21"/>
        <v>-0.86000782443787882</v>
      </c>
      <c r="Y70" s="212">
        <f t="shared" si="21"/>
        <v>-0.6888281639394398</v>
      </c>
      <c r="Z70" s="75" t="s">
        <v>190</v>
      </c>
    </row>
    <row r="71" spans="1:35" ht="14.1" customHeight="1">
      <c r="A71" s="74" t="s">
        <v>167</v>
      </c>
      <c r="B71" s="30"/>
      <c r="C71" s="30"/>
      <c r="D71" s="30"/>
      <c r="E71" s="30"/>
      <c r="F71" s="30">
        <f t="shared" si="24"/>
        <v>-6.0866666666666687</v>
      </c>
      <c r="G71" s="30">
        <f t="shared" si="24"/>
        <v>5.4200000000000008</v>
      </c>
      <c r="H71" s="30">
        <f t="shared" si="24"/>
        <v>20.823333333333334</v>
      </c>
      <c r="I71" s="30">
        <f t="shared" si="24"/>
        <v>22.863333333333333</v>
      </c>
      <c r="J71" s="30">
        <f t="shared" si="24"/>
        <v>20.416666666666668</v>
      </c>
      <c r="K71" s="30">
        <f t="shared" si="24"/>
        <v>11.963333333333333</v>
      </c>
      <c r="L71" s="30">
        <f t="shared" si="24"/>
        <v>6.4333333333333327</v>
      </c>
      <c r="M71" s="30">
        <f t="shared" si="24"/>
        <v>4.8823380989215428</v>
      </c>
      <c r="N71" s="87">
        <f t="shared" si="24"/>
        <v>2.7848317729125482</v>
      </c>
      <c r="O71" s="201">
        <f t="shared" si="24"/>
        <v>12.118266431094417</v>
      </c>
      <c r="P71" s="191">
        <f t="shared" si="24"/>
        <v>20.597521006460827</v>
      </c>
      <c r="Q71" s="211">
        <f t="shared" si="24"/>
        <v>21.289131257308785</v>
      </c>
      <c r="R71" s="211">
        <f t="shared" si="24"/>
        <v>15.250455484621959</v>
      </c>
      <c r="S71" s="211">
        <f t="shared" si="23"/>
        <v>5.4844868915373448</v>
      </c>
      <c r="T71" s="211">
        <f t="shared" si="23"/>
        <v>2.8483219931487853</v>
      </c>
      <c r="U71" s="211">
        <f t="shared" si="23"/>
        <v>2.1875209955182453</v>
      </c>
      <c r="V71" s="211">
        <f t="shared" si="21"/>
        <v>1.2744517660376331</v>
      </c>
      <c r="W71" s="211">
        <f t="shared" si="21"/>
        <v>0.81969284858505409</v>
      </c>
      <c r="X71" s="211">
        <f t="shared" si="21"/>
        <v>1.5578798438618788</v>
      </c>
      <c r="Y71" s="211">
        <f t="shared" si="21"/>
        <v>2.599267041655605</v>
      </c>
      <c r="Z71" s="74" t="s">
        <v>179</v>
      </c>
    </row>
    <row r="72" spans="1:35" ht="14.1" customHeight="1">
      <c r="A72" s="75" t="s">
        <v>35</v>
      </c>
      <c r="B72" s="28"/>
      <c r="C72" s="28"/>
      <c r="D72" s="28"/>
      <c r="E72" s="28"/>
      <c r="F72" s="28">
        <f t="shared" si="24"/>
        <v>-3.6433333333333331</v>
      </c>
      <c r="G72" s="28">
        <f t="shared" si="24"/>
        <v>-5.9433333333333342</v>
      </c>
      <c r="H72" s="28">
        <f t="shared" si="24"/>
        <v>-2.5733333333333337</v>
      </c>
      <c r="I72" s="28">
        <f t="shared" si="24"/>
        <v>-4.6066666666666665</v>
      </c>
      <c r="J72" s="28">
        <f t="shared" si="24"/>
        <v>-7.53</v>
      </c>
      <c r="K72" s="28">
        <f t="shared" si="24"/>
        <v>-3.1066666666666669</v>
      </c>
      <c r="L72" s="28">
        <f t="shared" si="24"/>
        <v>-0.10600705437324542</v>
      </c>
      <c r="M72" s="28">
        <f t="shared" si="24"/>
        <v>5.2248676822687843</v>
      </c>
      <c r="N72" s="31">
        <f t="shared" si="24"/>
        <v>4.9372795516391363</v>
      </c>
      <c r="O72" s="200">
        <f t="shared" si="24"/>
        <v>6.2966069097152477</v>
      </c>
      <c r="P72" s="192">
        <f t="shared" si="24"/>
        <v>4.4145906607772725</v>
      </c>
      <c r="Q72" s="212">
        <f t="shared" si="24"/>
        <v>2.1143469013027691</v>
      </c>
      <c r="R72" s="212">
        <f t="shared" si="24"/>
        <v>-4.0683539860762776</v>
      </c>
      <c r="S72" s="212">
        <f t="shared" si="23"/>
        <v>-7.197600909785379</v>
      </c>
      <c r="T72" s="212">
        <f t="shared" si="23"/>
        <v>-8.7087010147584163</v>
      </c>
      <c r="U72" s="212">
        <f t="shared" si="23"/>
        <v>-6.5800246316054034</v>
      </c>
      <c r="V72" s="212">
        <f t="shared" si="21"/>
        <v>-4.8226161995030443</v>
      </c>
      <c r="W72" s="212">
        <f t="shared" si="21"/>
        <v>-2.1921079982033267</v>
      </c>
      <c r="X72" s="212">
        <f t="shared" si="21"/>
        <v>-3.5284639721612812</v>
      </c>
      <c r="Y72" s="212">
        <f t="shared" si="21"/>
        <v>-4.503849999752048</v>
      </c>
      <c r="Z72" s="75" t="s">
        <v>180</v>
      </c>
    </row>
    <row r="73" spans="1:35" ht="14.1" customHeight="1">
      <c r="A73" s="74" t="s">
        <v>36</v>
      </c>
      <c r="B73" s="30"/>
      <c r="C73" s="30"/>
      <c r="D73" s="30"/>
      <c r="E73" s="30"/>
      <c r="F73" s="30">
        <f t="shared" si="24"/>
        <v>3.61</v>
      </c>
      <c r="G73" s="30">
        <f t="shared" si="24"/>
        <v>5.8966666666666656</v>
      </c>
      <c r="H73" s="30">
        <f t="shared" si="24"/>
        <v>8.4966666666666679</v>
      </c>
      <c r="I73" s="30">
        <f t="shared" si="24"/>
        <v>5.0233333333333325</v>
      </c>
      <c r="J73" s="30">
        <f t="shared" si="24"/>
        <v>-18.393333333333331</v>
      </c>
      <c r="K73" s="30">
        <f t="shared" si="24"/>
        <v>-21.776666666666667</v>
      </c>
      <c r="L73" s="30">
        <f t="shared" si="24"/>
        <v>-24.877085157026652</v>
      </c>
      <c r="M73" s="30">
        <f t="shared" si="24"/>
        <v>-3.5210333330674106</v>
      </c>
      <c r="N73" s="87">
        <f t="shared" si="24"/>
        <v>-7.162935212013994</v>
      </c>
      <c r="O73" s="201">
        <f t="shared" si="24"/>
        <v>-6.7435875012445159</v>
      </c>
      <c r="P73" s="191">
        <f t="shared" si="24"/>
        <v>-8.9166934052523974</v>
      </c>
      <c r="Q73" s="211">
        <f t="shared" si="24"/>
        <v>-6.2204903621250169</v>
      </c>
      <c r="R73" s="211">
        <f t="shared" si="24"/>
        <v>-2.4805045972491748</v>
      </c>
      <c r="S73" s="211">
        <f t="shared" si="23"/>
        <v>-9.2770433481696433</v>
      </c>
      <c r="T73" s="211">
        <f t="shared" si="23"/>
        <v>-3.0666014390881582</v>
      </c>
      <c r="U73" s="211">
        <f t="shared" si="23"/>
        <v>-5.0157834376501818</v>
      </c>
      <c r="V73" s="211">
        <f t="shared" si="21"/>
        <v>-2.4040029554172833</v>
      </c>
      <c r="W73" s="211">
        <f t="shared" si="21"/>
        <v>7.6139227914036036</v>
      </c>
      <c r="X73" s="211">
        <f t="shared" si="21"/>
        <v>12.686405166760862</v>
      </c>
      <c r="Y73" s="211">
        <f t="shared" si="21"/>
        <v>11.569634480754068</v>
      </c>
      <c r="Z73" s="74" t="s">
        <v>181</v>
      </c>
    </row>
    <row r="74" spans="1:35" ht="14.1" customHeight="1">
      <c r="A74" s="75" t="s">
        <v>37</v>
      </c>
      <c r="B74" s="28"/>
      <c r="C74" s="28"/>
      <c r="D74" s="28"/>
      <c r="E74" s="28"/>
      <c r="F74" s="28">
        <f t="shared" si="24"/>
        <v>0.71333333333333304</v>
      </c>
      <c r="G74" s="28">
        <f t="shared" si="24"/>
        <v>2.59</v>
      </c>
      <c r="H74" s="28">
        <f t="shared" si="24"/>
        <v>-0.23333333333333339</v>
      </c>
      <c r="I74" s="28">
        <f t="shared" si="24"/>
        <v>-3.6199999999999997</v>
      </c>
      <c r="J74" s="28">
        <f t="shared" si="24"/>
        <v>-3.9833333333333338</v>
      </c>
      <c r="K74" s="28">
        <f t="shared" si="24"/>
        <v>-2.97</v>
      </c>
      <c r="L74" s="28">
        <f t="shared" si="24"/>
        <v>1.3587456241356932E-2</v>
      </c>
      <c r="M74" s="28">
        <f t="shared" si="24"/>
        <v>4.1441313118798773</v>
      </c>
      <c r="N74" s="31">
        <f t="shared" si="24"/>
        <v>4.5759602998537439</v>
      </c>
      <c r="O74" s="200">
        <f t="shared" si="24"/>
        <v>5.6255701650243637</v>
      </c>
      <c r="P74" s="192">
        <f t="shared" si="24"/>
        <v>2.6658421587194829</v>
      </c>
      <c r="Q74" s="212">
        <f t="shared" si="24"/>
        <v>-0.71065545263583785</v>
      </c>
      <c r="R74" s="212">
        <f t="shared" si="24"/>
        <v>-6.5823363822389966</v>
      </c>
      <c r="S74" s="212">
        <f t="shared" si="23"/>
        <v>-14.012267601675147</v>
      </c>
      <c r="T74" s="212">
        <f t="shared" si="23"/>
        <v>-14.215435380534386</v>
      </c>
      <c r="U74" s="212">
        <f t="shared" si="23"/>
        <v>-11.684445212107663</v>
      </c>
      <c r="V74" s="212">
        <f t="shared" si="21"/>
        <v>-4.7392167611608595</v>
      </c>
      <c r="W74" s="212">
        <f t="shared" si="21"/>
        <v>-1.9339767596439854</v>
      </c>
      <c r="X74" s="212">
        <f t="shared" si="21"/>
        <v>-2.9969015518022122</v>
      </c>
      <c r="Y74" s="212">
        <f t="shared" si="21"/>
        <v>-5.9154871696838995</v>
      </c>
      <c r="Z74" s="75" t="s">
        <v>182</v>
      </c>
    </row>
    <row r="75" spans="1:35" ht="14.1" customHeight="1">
      <c r="A75" s="74" t="s">
        <v>38</v>
      </c>
      <c r="B75" s="30"/>
      <c r="C75" s="30"/>
      <c r="D75" s="30"/>
      <c r="E75" s="30"/>
      <c r="F75" s="30">
        <f t="shared" si="24"/>
        <v>-1.0466666666666666</v>
      </c>
      <c r="G75" s="30">
        <f t="shared" si="24"/>
        <v>-1.7866666666666664</v>
      </c>
      <c r="H75" s="30">
        <f t="shared" si="24"/>
        <v>-4.2566666666666668</v>
      </c>
      <c r="I75" s="30">
        <f t="shared" si="24"/>
        <v>-2.8466666666666662</v>
      </c>
      <c r="J75" s="30">
        <f t="shared" si="24"/>
        <v>-2.7633333333333332</v>
      </c>
      <c r="K75" s="30">
        <f t="shared" si="24"/>
        <v>-1.7566666666666666</v>
      </c>
      <c r="L75" s="30">
        <f t="shared" si="24"/>
        <v>-2.575707402293649</v>
      </c>
      <c r="M75" s="30">
        <f t="shared" si="24"/>
        <v>-0.49377348443127306</v>
      </c>
      <c r="N75" s="87">
        <f t="shared" si="24"/>
        <v>2.1905251557904752</v>
      </c>
      <c r="O75" s="201">
        <f t="shared" si="24"/>
        <v>2.5956821150755238</v>
      </c>
      <c r="P75" s="191">
        <f t="shared" si="24"/>
        <v>2.3524960886624435</v>
      </c>
      <c r="Q75" s="211">
        <f t="shared" si="24"/>
        <v>2.4844228995319191</v>
      </c>
      <c r="R75" s="211">
        <f t="shared" si="24"/>
        <v>10.660862633479637</v>
      </c>
      <c r="S75" s="211">
        <f t="shared" si="23"/>
        <v>10.394497267401904</v>
      </c>
      <c r="T75" s="211">
        <f t="shared" si="23"/>
        <v>10.270112032131667</v>
      </c>
      <c r="U75" s="211">
        <f t="shared" si="23"/>
        <v>2.3533101386416759</v>
      </c>
      <c r="V75" s="211">
        <f t="shared" ref="V75:V79" si="25">SUM(T40:V40)/3</f>
        <v>1.9662571201762409</v>
      </c>
      <c r="W75" s="211">
        <f t="shared" ref="W75:Y79" si="26">SUM(U40:W40)/3</f>
        <v>2.1708812721207442</v>
      </c>
      <c r="X75" s="211">
        <f t="shared" si="26"/>
        <v>0.45630041679851052</v>
      </c>
      <c r="Y75" s="211">
        <f t="shared" si="26"/>
        <v>0.20584995269432838</v>
      </c>
      <c r="Z75" s="74" t="s">
        <v>183</v>
      </c>
    </row>
    <row r="76" spans="1:35" ht="14.1" customHeight="1">
      <c r="A76" s="75" t="s">
        <v>66</v>
      </c>
      <c r="B76" s="28"/>
      <c r="C76" s="28"/>
      <c r="D76" s="28"/>
      <c r="E76" s="28"/>
      <c r="F76" s="28">
        <f t="shared" si="24"/>
        <v>-8.7700000000000014</v>
      </c>
      <c r="G76" s="28">
        <f t="shared" si="24"/>
        <v>-7.8066666666666675</v>
      </c>
      <c r="H76" s="28">
        <f t="shared" si="24"/>
        <v>-6.0533333333333337</v>
      </c>
      <c r="I76" s="28">
        <f t="shared" si="24"/>
        <v>-3.2100000000000004</v>
      </c>
      <c r="J76" s="28">
        <f t="shared" si="24"/>
        <v>-2.2466666666666666</v>
      </c>
      <c r="K76" s="28">
        <f t="shared" si="24"/>
        <v>-2.4099999999999997</v>
      </c>
      <c r="L76" s="28">
        <f t="shared" si="24"/>
        <v>-0.64386146052264825</v>
      </c>
      <c r="M76" s="28">
        <f t="shared" si="24"/>
        <v>0.10412166561152958</v>
      </c>
      <c r="N76" s="31">
        <f t="shared" si="24"/>
        <v>1.5625860825865694</v>
      </c>
      <c r="O76" s="200">
        <f t="shared" si="24"/>
        <v>4.9899884178269511</v>
      </c>
      <c r="P76" s="192">
        <f t="shared" si="24"/>
        <v>9.731460321648294</v>
      </c>
      <c r="Q76" s="212">
        <f t="shared" si="24"/>
        <v>9.5736164415236438</v>
      </c>
      <c r="R76" s="212">
        <f t="shared" si="24"/>
        <v>4.4754078627509832</v>
      </c>
      <c r="S76" s="212">
        <f t="shared" si="24"/>
        <v>1.0361527681110336</v>
      </c>
      <c r="T76" s="212">
        <f t="shared" si="24"/>
        <v>0.24517776111437764</v>
      </c>
      <c r="U76" s="212">
        <f t="shared" si="24"/>
        <v>3.1855456409980221E-2</v>
      </c>
      <c r="V76" s="212">
        <f t="shared" si="25"/>
        <v>1.076989157836848</v>
      </c>
      <c r="W76" s="212">
        <f t="shared" si="26"/>
        <v>-7.7477542619624959E-2</v>
      </c>
      <c r="X76" s="212">
        <f t="shared" si="26"/>
        <v>2.0999015947620694</v>
      </c>
      <c r="Y76" s="212">
        <f t="shared" si="26"/>
        <v>-2.8055773191445135</v>
      </c>
      <c r="Z76" s="75" t="s">
        <v>184</v>
      </c>
    </row>
    <row r="77" spans="1:35" ht="14.1" customHeight="1">
      <c r="A77" s="74" t="s">
        <v>51</v>
      </c>
      <c r="B77" s="30"/>
      <c r="C77" s="30"/>
      <c r="D77" s="30"/>
      <c r="E77" s="30"/>
      <c r="F77" s="30">
        <f t="shared" ref="F77:U79" si="27">SUM(D42:F42)/3</f>
        <v>-10.523333333333333</v>
      </c>
      <c r="G77" s="30">
        <f t="shared" si="27"/>
        <v>-0.56999999999999995</v>
      </c>
      <c r="H77" s="30">
        <f t="shared" si="27"/>
        <v>-0.21333333333333329</v>
      </c>
      <c r="I77" s="30">
        <f t="shared" si="27"/>
        <v>-6.6666666666666541E-3</v>
      </c>
      <c r="J77" s="30">
        <f t="shared" si="27"/>
        <v>-1.55</v>
      </c>
      <c r="K77" s="30">
        <f t="shared" si="27"/>
        <v>-2.5966666666666662</v>
      </c>
      <c r="L77" s="30">
        <f t="shared" si="27"/>
        <v>-4.8004334990012358</v>
      </c>
      <c r="M77" s="30">
        <f t="shared" si="27"/>
        <v>-5.8973461021699265</v>
      </c>
      <c r="N77" s="87">
        <f t="shared" si="27"/>
        <v>-6.6984933512415834</v>
      </c>
      <c r="O77" s="201">
        <f t="shared" si="27"/>
        <v>-6.2731383051402574</v>
      </c>
      <c r="P77" s="191">
        <f t="shared" si="27"/>
        <v>-4.8188871639379984</v>
      </c>
      <c r="Q77" s="211">
        <f t="shared" si="27"/>
        <v>-3.2580197724766191</v>
      </c>
      <c r="R77" s="211">
        <f t="shared" si="27"/>
        <v>-1.1666851374034015</v>
      </c>
      <c r="S77" s="211">
        <f t="shared" si="27"/>
        <v>1.7089684573736125E-2</v>
      </c>
      <c r="T77" s="211">
        <f t="shared" si="27"/>
        <v>1.9162392157507817</v>
      </c>
      <c r="U77" s="211"/>
      <c r="V77" s="211"/>
      <c r="W77" s="211"/>
      <c r="X77" s="211"/>
      <c r="Y77" s="211"/>
      <c r="Z77" s="74" t="s">
        <v>185</v>
      </c>
    </row>
    <row r="78" spans="1:35" ht="14.1" customHeight="1">
      <c r="A78" s="75" t="s">
        <v>52</v>
      </c>
      <c r="B78" s="28"/>
      <c r="C78" s="28"/>
      <c r="D78" s="28"/>
      <c r="E78" s="28"/>
      <c r="F78" s="28">
        <f t="shared" si="27"/>
        <v>-2.7733333333333334</v>
      </c>
      <c r="G78" s="28">
        <f t="shared" si="27"/>
        <v>-0.64</v>
      </c>
      <c r="H78" s="28">
        <f t="shared" si="27"/>
        <v>-2.97</v>
      </c>
      <c r="I78" s="28">
        <f t="shared" si="27"/>
        <v>-3.9166666666666665</v>
      </c>
      <c r="J78" s="28">
        <f t="shared" si="27"/>
        <v>-4.9133333333333331</v>
      </c>
      <c r="K78" s="28">
        <f t="shared" si="27"/>
        <v>-3.6766666666666672</v>
      </c>
      <c r="L78" s="28">
        <f t="shared" si="27"/>
        <v>2.0398260119488212</v>
      </c>
      <c r="M78" s="28">
        <f t="shared" si="27"/>
        <v>5.5361812371503563</v>
      </c>
      <c r="N78" s="31">
        <f t="shared" si="27"/>
        <v>7.8333060181200258</v>
      </c>
      <c r="O78" s="200">
        <f t="shared" si="27"/>
        <v>7.8625024287894698</v>
      </c>
      <c r="P78" s="192">
        <f t="shared" si="27"/>
        <v>9.0128763752336098</v>
      </c>
      <c r="Q78" s="212">
        <f t="shared" si="27"/>
        <v>17.121155946073998</v>
      </c>
      <c r="R78" s="212">
        <f t="shared" si="27"/>
        <v>14.819568143093365</v>
      </c>
      <c r="S78" s="212">
        <f t="shared" si="27"/>
        <v>16.079930883823575</v>
      </c>
      <c r="T78" s="212">
        <f t="shared" si="27"/>
        <v>3.0671450574762047</v>
      </c>
      <c r="U78" s="212">
        <f t="shared" si="27"/>
        <v>1.3041472622650938</v>
      </c>
      <c r="V78" s="212">
        <f t="shared" si="25"/>
        <v>-3.356213669392146</v>
      </c>
      <c r="W78" s="212">
        <f t="shared" si="26"/>
        <v>-1.9494965656381327</v>
      </c>
      <c r="X78" s="212">
        <f t="shared" si="26"/>
        <v>-5.2650074089718659</v>
      </c>
      <c r="Y78" s="212">
        <f t="shared" si="26"/>
        <v>-6.5952442397955595</v>
      </c>
      <c r="Z78" s="75" t="s">
        <v>186</v>
      </c>
    </row>
    <row r="79" spans="1:35" ht="14.1" customHeight="1">
      <c r="A79" s="74" t="s">
        <v>39</v>
      </c>
      <c r="B79" s="30"/>
      <c r="C79" s="30"/>
      <c r="D79" s="30"/>
      <c r="E79" s="30"/>
      <c r="F79" s="30">
        <f t="shared" si="27"/>
        <v>-14.066666666666668</v>
      </c>
      <c r="G79" s="30">
        <f t="shared" si="27"/>
        <v>-10.16</v>
      </c>
      <c r="H79" s="30">
        <f t="shared" si="27"/>
        <v>-5.2766666666666664</v>
      </c>
      <c r="I79" s="30">
        <f t="shared" si="27"/>
        <v>-0.33333333333333343</v>
      </c>
      <c r="J79" s="30">
        <f t="shared" si="27"/>
        <v>-2.2366666666666668</v>
      </c>
      <c r="K79" s="30">
        <f t="shared" si="27"/>
        <v>-1.0633333333333332</v>
      </c>
      <c r="L79" s="30">
        <f t="shared" si="27"/>
        <v>7.9503481954266375</v>
      </c>
      <c r="M79" s="30">
        <f t="shared" si="27"/>
        <v>11.891352585702784</v>
      </c>
      <c r="N79" s="87">
        <f t="shared" si="27"/>
        <v>11.240885715867526</v>
      </c>
      <c r="O79" s="201">
        <f t="shared" si="27"/>
        <v>5.1556334630769181</v>
      </c>
      <c r="P79" s="191">
        <f t="shared" si="27"/>
        <v>4.665868110226282</v>
      </c>
      <c r="Q79" s="211">
        <f t="shared" si="27"/>
        <v>2.9822536443841687</v>
      </c>
      <c r="R79" s="211">
        <f t="shared" si="27"/>
        <v>-0.27123258062853184</v>
      </c>
      <c r="S79" s="211">
        <f t="shared" si="27"/>
        <v>-3.3521800725475934</v>
      </c>
      <c r="T79" s="211">
        <f t="shared" si="27"/>
        <v>-1.1547403783981152</v>
      </c>
      <c r="U79" s="211">
        <f t="shared" si="27"/>
        <v>-0.71529751587153234</v>
      </c>
      <c r="V79" s="211">
        <f t="shared" si="25"/>
        <v>1.2502918627471822</v>
      </c>
      <c r="W79" s="211">
        <f t="shared" si="26"/>
        <v>0.73804387676648109</v>
      </c>
      <c r="X79" s="211">
        <f t="shared" si="26"/>
        <v>1.9944256544379577</v>
      </c>
      <c r="Y79" s="211">
        <f t="shared" si="26"/>
        <v>3.0341306000326482</v>
      </c>
      <c r="Z79" s="74" t="s">
        <v>187</v>
      </c>
    </row>
    <row r="80" spans="1:35" s="69" customFormat="1" ht="14.1" customHeight="1">
      <c r="A80" s="91" t="s">
        <v>24</v>
      </c>
      <c r="B80" s="92"/>
      <c r="C80" s="92"/>
      <c r="D80" s="92"/>
      <c r="E80" s="92"/>
      <c r="F80" s="78">
        <f>MIN(F59:F79)</f>
        <v>-14.066666666666668</v>
      </c>
      <c r="G80" s="78">
        <f t="shared" ref="G80:S80" si="28">MIN(G59:G79)</f>
        <v>-10.16</v>
      </c>
      <c r="H80" s="78">
        <f t="shared" si="28"/>
        <v>-9.0966666666666676</v>
      </c>
      <c r="I80" s="78">
        <f t="shared" si="28"/>
        <v>-7.5066666666666677</v>
      </c>
      <c r="J80" s="79">
        <f t="shared" si="28"/>
        <v>-26.513333333333332</v>
      </c>
      <c r="K80" s="78">
        <f t="shared" si="28"/>
        <v>-31.986666666666668</v>
      </c>
      <c r="L80" s="78">
        <f t="shared" si="28"/>
        <v>-24.877085157026652</v>
      </c>
      <c r="M80" s="78">
        <f t="shared" si="28"/>
        <v>-12.511637396996584</v>
      </c>
      <c r="N80" s="163">
        <f t="shared" si="28"/>
        <v>-11.933402139963791</v>
      </c>
      <c r="O80" s="163">
        <f t="shared" si="28"/>
        <v>-8.4363894769955809</v>
      </c>
      <c r="P80" s="197">
        <f t="shared" si="28"/>
        <v>-8.9166934052523974</v>
      </c>
      <c r="Q80" s="213">
        <f t="shared" si="28"/>
        <v>-6.2204903621250169</v>
      </c>
      <c r="R80" s="197">
        <f t="shared" si="28"/>
        <v>-6.5823363822389966</v>
      </c>
      <c r="S80" s="163">
        <f t="shared" si="28"/>
        <v>-14.012267601675147</v>
      </c>
      <c r="T80" s="197">
        <f t="shared" ref="T80:Y80" si="29">MIN(T59:T79)</f>
        <v>-14.215435380534386</v>
      </c>
      <c r="U80" s="197">
        <f t="shared" si="29"/>
        <v>-13.253725244787423</v>
      </c>
      <c r="V80" s="213">
        <f t="shared" si="29"/>
        <v>-14.490615238409665</v>
      </c>
      <c r="W80" s="213">
        <f t="shared" si="29"/>
        <v>-11.557707402994042</v>
      </c>
      <c r="X80" s="213">
        <f t="shared" si="29"/>
        <v>-7.417640442813263</v>
      </c>
      <c r="Y80" s="213">
        <f t="shared" si="29"/>
        <v>-10.671487673622423</v>
      </c>
      <c r="Z80" s="180" t="s">
        <v>24</v>
      </c>
      <c r="AB80" s="85"/>
      <c r="AC80" s="85"/>
      <c r="AD80" s="85"/>
      <c r="AE80" s="85"/>
      <c r="AF80" s="85"/>
      <c r="AG80" s="85"/>
      <c r="AH80" s="85"/>
      <c r="AI80" s="85"/>
    </row>
    <row r="81" spans="1:35" s="128" customFormat="1" ht="14.1" customHeight="1">
      <c r="A81" s="147" t="s">
        <v>25</v>
      </c>
      <c r="B81" s="148"/>
      <c r="C81" s="148"/>
      <c r="D81" s="148"/>
      <c r="E81" s="148"/>
      <c r="F81" s="126">
        <f>MAX(F59:F79)</f>
        <v>9.5133333333333336</v>
      </c>
      <c r="G81" s="126">
        <f t="shared" ref="G81:R81" si="30">MAX(G59:G79)</f>
        <v>9.336666666666666</v>
      </c>
      <c r="H81" s="126">
        <f t="shared" si="30"/>
        <v>20.823333333333334</v>
      </c>
      <c r="I81" s="126">
        <f t="shared" si="30"/>
        <v>22.863333333333333</v>
      </c>
      <c r="J81" s="127">
        <f t="shared" si="30"/>
        <v>26.88</v>
      </c>
      <c r="K81" s="126">
        <f t="shared" si="30"/>
        <v>29.133333333333336</v>
      </c>
      <c r="L81" s="126">
        <f t="shared" si="30"/>
        <v>32.430787978442417</v>
      </c>
      <c r="M81" s="127">
        <f t="shared" si="30"/>
        <v>11.891352585702784</v>
      </c>
      <c r="N81" s="198">
        <f t="shared" si="30"/>
        <v>11.240885715867526</v>
      </c>
      <c r="O81" s="127">
        <f t="shared" si="30"/>
        <v>13.026683349865465</v>
      </c>
      <c r="P81" s="198">
        <f t="shared" si="30"/>
        <v>20.597521006460827</v>
      </c>
      <c r="Q81" s="214">
        <f t="shared" si="30"/>
        <v>21.289131257308785</v>
      </c>
      <c r="R81" s="198">
        <f t="shared" si="30"/>
        <v>16.492606238823342</v>
      </c>
      <c r="S81" s="164">
        <f t="shared" ref="S81:X81" si="31">MAX(S59:S79)</f>
        <v>16.399883497015129</v>
      </c>
      <c r="T81" s="198">
        <f t="shared" si="31"/>
        <v>10.270112032131667</v>
      </c>
      <c r="U81" s="198">
        <f t="shared" si="31"/>
        <v>15.540717375491766</v>
      </c>
      <c r="V81" s="284">
        <f t="shared" si="31"/>
        <v>15.951021264320991</v>
      </c>
      <c r="W81" s="214">
        <f t="shared" si="31"/>
        <v>19.067013538279678</v>
      </c>
      <c r="X81" s="214">
        <f t="shared" si="31"/>
        <v>15.569238754522752</v>
      </c>
      <c r="Y81" s="214">
        <f t="shared" ref="Y81" si="32">MAX(Y59:Y79)</f>
        <v>17.98169135458738</v>
      </c>
      <c r="Z81" s="181" t="s">
        <v>25</v>
      </c>
      <c r="AB81" s="132"/>
      <c r="AC81" s="132"/>
      <c r="AD81" s="132"/>
      <c r="AE81" s="132"/>
      <c r="AF81" s="132"/>
      <c r="AG81" s="132"/>
      <c r="AH81" s="132"/>
      <c r="AI81" s="132"/>
    </row>
    <row r="82" spans="1:35" s="70" customFormat="1" ht="14.1" customHeight="1">
      <c r="A82" s="125" t="s">
        <v>163</v>
      </c>
      <c r="B82" s="148"/>
      <c r="C82" s="148"/>
      <c r="D82" s="148"/>
      <c r="E82" s="148"/>
      <c r="F82" s="126">
        <f t="shared" ref="F82:Q82" si="33">MEDIAN(F59:F79)</f>
        <v>-2.1966666666666668</v>
      </c>
      <c r="G82" s="126">
        <f t="shared" si="33"/>
        <v>0.44666666666666677</v>
      </c>
      <c r="H82" s="126">
        <f t="shared" si="33"/>
        <v>-0.21333333333333329</v>
      </c>
      <c r="I82" s="126">
        <f t="shared" si="33"/>
        <v>-0.7466666666666667</v>
      </c>
      <c r="J82" s="127">
        <f t="shared" si="33"/>
        <v>-3.4366666666666661</v>
      </c>
      <c r="K82" s="126">
        <f t="shared" si="33"/>
        <v>-2.8833333333333333</v>
      </c>
      <c r="L82" s="126">
        <f t="shared" si="33"/>
        <v>-1.3021137065385631</v>
      </c>
      <c r="M82" s="127">
        <f t="shared" si="33"/>
        <v>1.3690987768077312</v>
      </c>
      <c r="N82" s="198">
        <f t="shared" si="33"/>
        <v>2.1905251557904752</v>
      </c>
      <c r="O82" s="127">
        <f t="shared" si="33"/>
        <v>2.9531315258913176</v>
      </c>
      <c r="P82" s="198">
        <f t="shared" si="33"/>
        <v>2.3524960886624435</v>
      </c>
      <c r="Q82" s="214">
        <f t="shared" si="33"/>
        <v>2.9822536443841687</v>
      </c>
      <c r="R82" s="198">
        <f t="shared" ref="R82:W82" si="34">MEDIAN(R59:R79)</f>
        <v>1.6422469633839203</v>
      </c>
      <c r="S82" s="164">
        <f t="shared" si="34"/>
        <v>9.5944815449302889E-2</v>
      </c>
      <c r="T82" s="198">
        <f t="shared" si="34"/>
        <v>0.19965398610933469</v>
      </c>
      <c r="U82" s="198">
        <f t="shared" si="34"/>
        <v>-0.4200977584279148</v>
      </c>
      <c r="V82" s="284">
        <f t="shared" si="34"/>
        <v>0.27175399610980894</v>
      </c>
      <c r="W82" s="213">
        <f t="shared" si="34"/>
        <v>0.77886836267576753</v>
      </c>
      <c r="X82" s="213">
        <f t="shared" ref="X82:Y82" si="35">MEDIAN(X59:X79)</f>
        <v>1.7761527491499183</v>
      </c>
      <c r="Y82" s="213">
        <f t="shared" si="35"/>
        <v>1.2801310337315996</v>
      </c>
      <c r="Z82" s="170" t="s">
        <v>163</v>
      </c>
      <c r="AB82" s="230"/>
      <c r="AC82" s="230"/>
      <c r="AD82" s="230"/>
      <c r="AE82" s="230"/>
      <c r="AF82" s="230"/>
      <c r="AG82" s="230"/>
      <c r="AH82" s="230"/>
      <c r="AI82" s="230"/>
    </row>
    <row r="83" spans="1:35" s="70" customFormat="1" ht="14.1" customHeight="1">
      <c r="A83" s="125" t="s">
        <v>164</v>
      </c>
      <c r="B83" s="148"/>
      <c r="C83" s="148"/>
      <c r="D83" s="148"/>
      <c r="E83" s="148"/>
      <c r="F83" s="126">
        <f t="shared" ref="F83:Q83" si="36">AVERAGE(F59:F79)</f>
        <v>-1.8939682539682543</v>
      </c>
      <c r="G83" s="126">
        <f t="shared" si="36"/>
        <v>0.21666666666666654</v>
      </c>
      <c r="H83" s="126">
        <f t="shared" si="36"/>
        <v>0.94888888888888834</v>
      </c>
      <c r="I83" s="126">
        <f t="shared" si="36"/>
        <v>-0.20238095238095261</v>
      </c>
      <c r="J83" s="127">
        <f t="shared" si="36"/>
        <v>-1.9199999999999997</v>
      </c>
      <c r="K83" s="126">
        <f t="shared" si="36"/>
        <v>-2.9073015873015868</v>
      </c>
      <c r="L83" s="126">
        <f t="shared" si="36"/>
        <v>-1.4628865105434028</v>
      </c>
      <c r="M83" s="127">
        <f t="shared" si="36"/>
        <v>0.28325986496838956</v>
      </c>
      <c r="N83" s="198">
        <f t="shared" si="36"/>
        <v>1.0180097083793949</v>
      </c>
      <c r="O83" s="127">
        <f t="shared" si="36"/>
        <v>2.2130705815193261</v>
      </c>
      <c r="P83" s="198">
        <f t="shared" si="36"/>
        <v>2.5513812711263206</v>
      </c>
      <c r="Q83" s="214">
        <f t="shared" si="36"/>
        <v>4.2482352579984157</v>
      </c>
      <c r="R83" s="198">
        <f t="shared" ref="R83:W83" si="37">AVERAGE(R59:R79)</f>
        <v>3.4322745105475643</v>
      </c>
      <c r="S83" s="164">
        <f t="shared" si="37"/>
        <v>1.9440613236435991</v>
      </c>
      <c r="T83" s="198">
        <f t="shared" si="37"/>
        <v>0.28024340944500309</v>
      </c>
      <c r="U83" s="198">
        <f t="shared" si="37"/>
        <v>-1.1875509986237924</v>
      </c>
      <c r="V83" s="284">
        <f t="shared" si="37"/>
        <v>-0.62961007224956245</v>
      </c>
      <c r="W83" s="213">
        <f t="shared" si="37"/>
        <v>1.0892779716955991</v>
      </c>
      <c r="X83" s="213">
        <f t="shared" ref="X83:Y83" si="38">AVERAGE(X59:X79)</f>
        <v>2.0535731791659457</v>
      </c>
      <c r="Y83" s="213">
        <f t="shared" si="38"/>
        <v>1.231000373959829</v>
      </c>
      <c r="Z83" s="170" t="s">
        <v>164</v>
      </c>
      <c r="AB83" s="230"/>
      <c r="AC83" s="230"/>
      <c r="AD83" s="230"/>
      <c r="AE83" s="230"/>
      <c r="AF83" s="230"/>
      <c r="AG83" s="230"/>
      <c r="AH83" s="230"/>
      <c r="AI83" s="230"/>
    </row>
    <row r="84" spans="1:35" ht="14.1" customHeight="1">
      <c r="A84" s="34"/>
      <c r="B84" s="31"/>
      <c r="C84" s="31"/>
      <c r="D84" s="31"/>
      <c r="E84" s="31"/>
      <c r="F84" s="31"/>
      <c r="G84" s="31"/>
      <c r="Z84" s="171" t="s">
        <v>0</v>
      </c>
    </row>
    <row r="85" spans="1:35" ht="14.1" customHeight="1">
      <c r="A85" s="1" t="str">
        <f>+$A$1</f>
        <v>K3/I3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45190.410039351853</v>
      </c>
    </row>
    <row r="86" spans="1:35" ht="14.1" customHeight="1">
      <c r="A86" s="292" t="str">
        <f>+$A$2</f>
        <v>Zusätzliche Nettoverpflichtungen</v>
      </c>
      <c r="B86" s="292"/>
      <c r="C86" s="292"/>
      <c r="D86" s="292"/>
      <c r="E86" s="292"/>
      <c r="F86" s="297"/>
      <c r="G86" s="297"/>
      <c r="H86" s="37"/>
      <c r="I86" s="38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35" ht="14.1" customHeight="1" thickBot="1">
      <c r="A87" s="293" t="str">
        <f>+$A$3</f>
        <v xml:space="preserve">Nettoverpflichtungen in % der laufenden Ausgaben </v>
      </c>
      <c r="B87" s="293"/>
      <c r="C87" s="293"/>
      <c r="D87" s="293"/>
      <c r="E87" s="293"/>
      <c r="F87" s="293"/>
      <c r="G87" s="9"/>
      <c r="H87" s="243"/>
      <c r="I87" s="243"/>
      <c r="J87" s="24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Gewichtung_Pondération!$D$6</f>
        <v>2</v>
      </c>
    </row>
    <row r="88" spans="1:35" ht="14.1" customHeight="1" thickTop="1">
      <c r="A88" s="292" t="str">
        <f>+$A$4</f>
        <v>Engagements nets supplémentaires</v>
      </c>
      <c r="B88" s="292"/>
      <c r="C88" s="292"/>
      <c r="D88" s="292"/>
      <c r="E88" s="292"/>
      <c r="F88" s="298"/>
      <c r="G88" s="298"/>
      <c r="H88" s="37"/>
      <c r="I88" s="38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35" ht="14.1" customHeight="1" thickBot="1">
      <c r="A89" s="293" t="str">
        <f>+$A$5</f>
        <v xml:space="preserve">Engagements net en % des dépenses courantes </v>
      </c>
      <c r="B89" s="293"/>
      <c r="C89" s="293"/>
      <c r="D89" s="293"/>
      <c r="E89" s="293"/>
      <c r="F89" s="293"/>
      <c r="G89" s="9"/>
      <c r="H89" s="243"/>
      <c r="I89" s="243"/>
      <c r="J89" s="24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Gewichtung_Pondération!$D$6</f>
        <v>2</v>
      </c>
    </row>
    <row r="90" spans="1:35" ht="14.1" customHeight="1" thickTop="1">
      <c r="A90" s="34"/>
      <c r="B90" s="31"/>
      <c r="C90" s="31"/>
      <c r="D90" s="31"/>
      <c r="E90" s="31"/>
      <c r="F90" s="31"/>
      <c r="G90" s="3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35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35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1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</row>
    <row r="93" spans="1:35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</row>
    <row r="94" spans="1:35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 t="shared" ref="K94:K114" si="39">SUM(D24:K24)/8</f>
        <v>-1.3025</v>
      </c>
      <c r="L94" s="30">
        <f t="shared" ref="L94:L114" si="40">SUM(E24:L24)/8</f>
        <v>-0.71367080776911096</v>
      </c>
      <c r="M94" s="30">
        <f t="shared" ref="M94:Y109" si="41">SUM(D24:M24)/10</f>
        <v>-0.89827036695768059</v>
      </c>
      <c r="N94" s="87">
        <f t="shared" si="41"/>
        <v>-0.69592218177165788</v>
      </c>
      <c r="O94" s="201">
        <f t="shared" si="41"/>
        <v>9.2325794316550081E-4</v>
      </c>
      <c r="P94" s="191">
        <f t="shared" si="41"/>
        <v>8.7387001518246743E-2</v>
      </c>
      <c r="Q94" s="211">
        <f t="shared" si="41"/>
        <v>-6.5838998933413523E-2</v>
      </c>
      <c r="R94" s="211">
        <f t="shared" si="41"/>
        <v>1.1297893957075449</v>
      </c>
      <c r="S94" s="211">
        <f t="shared" si="41"/>
        <v>2.3249338210357009</v>
      </c>
      <c r="T94" s="211">
        <f t="shared" si="41"/>
        <v>3.1827441456558123</v>
      </c>
      <c r="U94" s="211">
        <f t="shared" si="41"/>
        <v>6.4970046083550752</v>
      </c>
      <c r="V94" s="211">
        <f t="shared" si="41"/>
        <v>7.1761768465472873</v>
      </c>
      <c r="W94" s="211">
        <f t="shared" si="41"/>
        <v>8.492118574097395</v>
      </c>
      <c r="X94" s="211">
        <f t="shared" si="41"/>
        <v>8.7504823540281187</v>
      </c>
      <c r="Y94" s="211">
        <f t="shared" si="41"/>
        <v>8.8322141753741992</v>
      </c>
      <c r="Z94" s="74" t="s">
        <v>188</v>
      </c>
    </row>
    <row r="95" spans="1:35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 t="shared" si="39"/>
        <v>-2.4662500000000001</v>
      </c>
      <c r="L95" s="28">
        <f t="shared" si="40"/>
        <v>-1.7956516126261104</v>
      </c>
      <c r="M95" s="28">
        <f t="shared" si="41"/>
        <v>-3.446053194615704</v>
      </c>
      <c r="N95" s="31">
        <f t="shared" si="41"/>
        <v>-3.9462132652173878</v>
      </c>
      <c r="O95" s="200">
        <f t="shared" si="41"/>
        <v>-3.7214381331995634</v>
      </c>
      <c r="P95" s="192">
        <f t="shared" si="41"/>
        <v>-4.1656089478812754</v>
      </c>
      <c r="Q95" s="212">
        <f t="shared" si="41"/>
        <v>-4.7270129080988559</v>
      </c>
      <c r="R95" s="212">
        <f t="shared" si="41"/>
        <v>-4.4372188940654382</v>
      </c>
      <c r="S95" s="212">
        <f t="shared" si="41"/>
        <v>-4.0741619004356071</v>
      </c>
      <c r="T95" s="212">
        <f t="shared" si="41"/>
        <v>-3.2931619004356079</v>
      </c>
      <c r="U95" s="212">
        <f t="shared" si="41"/>
        <v>-2.9434689303207193</v>
      </c>
      <c r="V95" s="212">
        <f t="shared" si="41"/>
        <v>-1.6418201097033311</v>
      </c>
      <c r="W95" s="212">
        <f t="shared" si="41"/>
        <v>-0.64384809873232274</v>
      </c>
      <c r="X95" s="212">
        <f t="shared" si="41"/>
        <v>1.4085603685218575</v>
      </c>
      <c r="Y95" s="212">
        <f t="shared" si="41"/>
        <v>1.5954203678260046</v>
      </c>
      <c r="Z95" s="75" t="s">
        <v>168</v>
      </c>
    </row>
    <row r="96" spans="1:35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si="39"/>
        <v>8.1437500000000007</v>
      </c>
      <c r="L96" s="30">
        <f t="shared" si="40"/>
        <v>10.207795491915904</v>
      </c>
      <c r="M96" s="30">
        <f t="shared" si="41"/>
        <v>7.8257982007563154</v>
      </c>
      <c r="N96" s="87">
        <f t="shared" si="41"/>
        <v>9.3526430531027422</v>
      </c>
      <c r="O96" s="201">
        <f t="shared" si="41"/>
        <v>7.3921758513001183</v>
      </c>
      <c r="P96" s="191">
        <f t="shared" si="41"/>
        <v>9.5198029770526382</v>
      </c>
      <c r="Q96" s="211">
        <f t="shared" si="41"/>
        <v>11.058709191961452</v>
      </c>
      <c r="R96" s="211">
        <f t="shared" si="41"/>
        <v>13.08911337483109</v>
      </c>
      <c r="S96" s="211">
        <f t="shared" si="41"/>
        <v>11.089718028076078</v>
      </c>
      <c r="T96" s="211">
        <f t="shared" si="41"/>
        <v>1.6709782797400035</v>
      </c>
      <c r="U96" s="211">
        <f t="shared" si="41"/>
        <v>1.7835141163782946</v>
      </c>
      <c r="V96" s="211">
        <f t="shared" si="41"/>
        <v>1.3213860990966377</v>
      </c>
      <c r="W96" s="211">
        <f t="shared" si="41"/>
        <v>0.95300121045469122</v>
      </c>
      <c r="X96" s="211">
        <f t="shared" si="41"/>
        <v>0.78853065355670859</v>
      </c>
      <c r="Y96" s="211">
        <f t="shared" si="41"/>
        <v>0.21603127603130651</v>
      </c>
      <c r="Z96" s="74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39"/>
        <v>-3.2962500000000001</v>
      </c>
      <c r="L97" s="28">
        <f t="shared" si="40"/>
        <v>-2.1757926399519611</v>
      </c>
      <c r="M97" s="28">
        <f t="shared" si="41"/>
        <v>-1.6288804379353874</v>
      </c>
      <c r="N97" s="31">
        <f t="shared" si="41"/>
        <v>-0.95781845395307352</v>
      </c>
      <c r="O97" s="200">
        <f t="shared" si="41"/>
        <v>-0.54320187473447767</v>
      </c>
      <c r="P97" s="192">
        <f t="shared" si="41"/>
        <v>-0.32643648673625447</v>
      </c>
      <c r="Q97" s="212">
        <f t="shared" si="41"/>
        <v>-0.35211274276396898</v>
      </c>
      <c r="R97" s="212">
        <f t="shared" si="41"/>
        <v>-0.73336270734619546</v>
      </c>
      <c r="S97" s="212">
        <f t="shared" si="41"/>
        <v>-1.0899018257023536</v>
      </c>
      <c r="T97" s="212">
        <f t="shared" si="41"/>
        <v>-1.3240705332663076</v>
      </c>
      <c r="U97" s="212">
        <f t="shared" si="41"/>
        <v>-2.0127013653399906</v>
      </c>
      <c r="V97" s="212">
        <f t="shared" si="41"/>
        <v>-3.0142794625274467</v>
      </c>
      <c r="W97" s="212">
        <f t="shared" si="41"/>
        <v>-3.211405432554244</v>
      </c>
      <c r="X97" s="212">
        <f t="shared" si="41"/>
        <v>-3.4663734813243416</v>
      </c>
      <c r="Y97" s="212">
        <f t="shared" si="41"/>
        <v>-2.814377019906686</v>
      </c>
      <c r="Z97" s="75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39"/>
        <v>4.1225000000000005</v>
      </c>
      <c r="L98" s="30">
        <f t="shared" si="40"/>
        <v>4.2823433312659631</v>
      </c>
      <c r="M98" s="30">
        <f t="shared" si="41"/>
        <v>4.0291653860869125</v>
      </c>
      <c r="N98" s="87">
        <f t="shared" si="41"/>
        <v>4.5171696603738649</v>
      </c>
      <c r="O98" s="201">
        <f t="shared" si="41"/>
        <v>4.8345367400433918</v>
      </c>
      <c r="P98" s="191">
        <f t="shared" si="41"/>
        <v>3.8664404979479969</v>
      </c>
      <c r="Q98" s="211">
        <f t="shared" si="41"/>
        <v>3.1027156470166992</v>
      </c>
      <c r="R98" s="211">
        <f t="shared" si="41"/>
        <v>2.9804916217028374</v>
      </c>
      <c r="S98" s="211">
        <f t="shared" si="41"/>
        <v>2.8005516960437435</v>
      </c>
      <c r="T98" s="211">
        <f t="shared" si="41"/>
        <v>1.1098689894612845</v>
      </c>
      <c r="U98" s="211">
        <f t="shared" si="41"/>
        <v>1.0098225456001293</v>
      </c>
      <c r="V98" s="211">
        <f t="shared" si="41"/>
        <v>1.1768330885298066</v>
      </c>
      <c r="W98" s="211">
        <f t="shared" si="41"/>
        <v>1.9956242332471987</v>
      </c>
      <c r="X98" s="211">
        <f t="shared" si="41"/>
        <v>1.9235582109871281</v>
      </c>
      <c r="Y98" s="211">
        <f t="shared" si="41"/>
        <v>2.305290589085593</v>
      </c>
      <c r="Z98" s="74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39"/>
        <v>0.3012499999999998</v>
      </c>
      <c r="L99" s="28">
        <f t="shared" si="40"/>
        <v>-1.3483147824873774</v>
      </c>
      <c r="M99" s="28">
        <f t="shared" si="41"/>
        <v>1.3921392641390675</v>
      </c>
      <c r="N99" s="31">
        <f t="shared" si="41"/>
        <v>0.75252137616287418</v>
      </c>
      <c r="O99" s="200">
        <f t="shared" si="41"/>
        <v>2.5153531789697383</v>
      </c>
      <c r="P99" s="192">
        <f t="shared" si="41"/>
        <v>2.6082599778259605</v>
      </c>
      <c r="Q99" s="212">
        <f t="shared" si="41"/>
        <v>3.2587076793829324</v>
      </c>
      <c r="R99" s="212">
        <f t="shared" si="41"/>
        <v>2.7981433424008904</v>
      </c>
      <c r="S99" s="212">
        <f t="shared" si="41"/>
        <v>3.7614468565196737</v>
      </c>
      <c r="T99" s="212">
        <f t="shared" si="41"/>
        <v>5.0199903335542242</v>
      </c>
      <c r="U99" s="212">
        <f t="shared" si="41"/>
        <v>6.1583260956703274</v>
      </c>
      <c r="V99" s="212">
        <f t="shared" si="41"/>
        <v>6.0114544648564117</v>
      </c>
      <c r="W99" s="212">
        <f t="shared" si="41"/>
        <v>4.8677221017288037</v>
      </c>
      <c r="X99" s="212">
        <f t="shared" si="41"/>
        <v>3.7443960789900315</v>
      </c>
      <c r="Y99" s="212">
        <f t="shared" si="41"/>
        <v>0.50882262354803431</v>
      </c>
      <c r="Z99" s="75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39"/>
        <v>-1.8712499999999996</v>
      </c>
      <c r="L100" s="30">
        <f t="shared" si="40"/>
        <v>-3.0983184351752273</v>
      </c>
      <c r="M100" s="30">
        <f t="shared" si="41"/>
        <v>-4.572040031628072</v>
      </c>
      <c r="N100" s="87">
        <f t="shared" si="41"/>
        <v>-4.7630206419891365</v>
      </c>
      <c r="O100" s="201">
        <f t="shared" si="41"/>
        <v>-3.9712938223613206</v>
      </c>
      <c r="P100" s="191">
        <f t="shared" si="41"/>
        <v>-4.6617414581592547</v>
      </c>
      <c r="Q100" s="211">
        <f t="shared" si="41"/>
        <v>-3.0427860049768038</v>
      </c>
      <c r="R100" s="211">
        <f t="shared" si="41"/>
        <v>-2.7112722135907195</v>
      </c>
      <c r="S100" s="211">
        <f t="shared" si="41"/>
        <v>-1.4680894677472152</v>
      </c>
      <c r="T100" s="211">
        <f t="shared" si="41"/>
        <v>-2.0149549378258342</v>
      </c>
      <c r="U100" s="211">
        <f t="shared" si="41"/>
        <v>-3.1373580419931066</v>
      </c>
      <c r="V100" s="211">
        <f t="shared" si="41"/>
        <v>-3.9346192911299327</v>
      </c>
      <c r="W100" s="211">
        <f t="shared" si="41"/>
        <v>-2.1212271270959748</v>
      </c>
      <c r="X100" s="211">
        <f t="shared" si="41"/>
        <v>-0.78973592931103398</v>
      </c>
      <c r="Y100" s="211">
        <f t="shared" si="41"/>
        <v>0.99574816241192021</v>
      </c>
      <c r="Z100" s="74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39"/>
        <v>-9.375E-2</v>
      </c>
      <c r="L101" s="28">
        <f t="shared" si="40"/>
        <v>0.41134824905584433</v>
      </c>
      <c r="M101" s="28">
        <f t="shared" si="41"/>
        <v>0.32327306615254814</v>
      </c>
      <c r="N101" s="31">
        <f t="shared" si="41"/>
        <v>0.21316633168679458</v>
      </c>
      <c r="O101" s="200">
        <f t="shared" si="41"/>
        <v>-2.9264976612129213E-2</v>
      </c>
      <c r="P101" s="192">
        <f t="shared" si="41"/>
        <v>-0.44665149911339225</v>
      </c>
      <c r="Q101" s="212">
        <f t="shared" si="41"/>
        <v>2.3074140369364176</v>
      </c>
      <c r="R101" s="212">
        <f t="shared" si="41"/>
        <v>1.4616431612048459</v>
      </c>
      <c r="S101" s="212">
        <f t="shared" si="41"/>
        <v>2.2447387746485767</v>
      </c>
      <c r="T101" s="212">
        <f t="shared" si="41"/>
        <v>2.7190175432086234</v>
      </c>
      <c r="U101" s="212">
        <f t="shared" si="41"/>
        <v>3.6876005904463156</v>
      </c>
      <c r="V101" s="212">
        <f t="shared" si="41"/>
        <v>4.0610496616842502</v>
      </c>
      <c r="W101" s="212">
        <f t="shared" si="41"/>
        <v>4.510978559910134</v>
      </c>
      <c r="X101" s="212">
        <f t="shared" si="41"/>
        <v>1.3421421259155424</v>
      </c>
      <c r="Y101" s="212">
        <f t="shared" si="41"/>
        <v>0.93894693545432806</v>
      </c>
      <c r="Z101" s="75" t="s">
        <v>189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39"/>
        <v>-5.9487500000000004</v>
      </c>
      <c r="L102" s="30">
        <f t="shared" si="40"/>
        <v>-5.9443951125026846</v>
      </c>
      <c r="M102" s="30">
        <f t="shared" si="41"/>
        <v>-6.7194912190989751</v>
      </c>
      <c r="N102" s="87">
        <f t="shared" si="41"/>
        <v>-5.2516451129970383</v>
      </c>
      <c r="O102" s="201">
        <f t="shared" si="41"/>
        <v>-3.5670084980038688</v>
      </c>
      <c r="P102" s="191">
        <f t="shared" si="41"/>
        <v>-4.3351931373997212</v>
      </c>
      <c r="Q102" s="211">
        <f t="shared" si="41"/>
        <v>-4.4072555970970519</v>
      </c>
      <c r="R102" s="211">
        <f t="shared" si="41"/>
        <v>-4.7103344089886923</v>
      </c>
      <c r="S102" s="211">
        <f t="shared" si="41"/>
        <v>-4.0724096927649303</v>
      </c>
      <c r="T102" s="211">
        <f t="shared" si="41"/>
        <v>-2.6803594012642513</v>
      </c>
      <c r="U102" s="211">
        <f t="shared" si="41"/>
        <v>-1.9250935861746974</v>
      </c>
      <c r="V102" s="211">
        <f t="shared" si="41"/>
        <v>0.20327400999719406</v>
      </c>
      <c r="W102" s="211">
        <f t="shared" si="41"/>
        <v>1.4955809720298519</v>
      </c>
      <c r="X102" s="211">
        <f t="shared" si="41"/>
        <v>0.97559333776361723</v>
      </c>
      <c r="Y102" s="211">
        <f t="shared" si="41"/>
        <v>-2.1332292449286676</v>
      </c>
      <c r="Z102" s="74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39"/>
        <v>-0.42375000000000007</v>
      </c>
      <c r="L103" s="28">
        <f t="shared" si="40"/>
        <v>-1.1997785793782667</v>
      </c>
      <c r="M103" s="28">
        <f t="shared" si="41"/>
        <v>0.12822717337278711</v>
      </c>
      <c r="N103" s="31">
        <f t="shared" si="41"/>
        <v>-1.2403853376877021</v>
      </c>
      <c r="O103" s="200">
        <f t="shared" si="41"/>
        <v>-1.6043479933185849</v>
      </c>
      <c r="P103" s="192">
        <f t="shared" si="41"/>
        <v>-1.4304794520642927</v>
      </c>
      <c r="Q103" s="212">
        <f t="shared" si="41"/>
        <v>-0.94340566065053078</v>
      </c>
      <c r="R103" s="212">
        <f t="shared" si="41"/>
        <v>-0.60002847885113031</v>
      </c>
      <c r="S103" s="212">
        <f t="shared" si="41"/>
        <v>-0.50910731005708576</v>
      </c>
      <c r="T103" s="212">
        <f t="shared" si="41"/>
        <v>1.7375042797491063</v>
      </c>
      <c r="U103" s="212">
        <f t="shared" si="41"/>
        <v>2.3602142256920962</v>
      </c>
      <c r="V103" s="212">
        <f t="shared" si="41"/>
        <v>2.7629835206965057</v>
      </c>
      <c r="W103" s="212">
        <f t="shared" si="41"/>
        <v>3.4976298959970387</v>
      </c>
      <c r="X103" s="212">
        <f t="shared" si="41"/>
        <v>4.8505189843402556</v>
      </c>
      <c r="Y103" s="212">
        <f t="shared" si="41"/>
        <v>4.490115597538864</v>
      </c>
      <c r="Z103" s="75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39"/>
        <v>-10.794999999999998</v>
      </c>
      <c r="L104" s="30">
        <f t="shared" si="40"/>
        <v>-10.132499999999999</v>
      </c>
      <c r="M104" s="30">
        <f t="shared" si="41"/>
        <v>-6.9549999999999983</v>
      </c>
      <c r="N104" s="87">
        <f t="shared" si="41"/>
        <v>-7.1159999999999997</v>
      </c>
      <c r="O104" s="201">
        <f t="shared" si="41"/>
        <v>-7.0333854479167401</v>
      </c>
      <c r="P104" s="191">
        <f t="shared" si="41"/>
        <v>-6.2963433929412531</v>
      </c>
      <c r="Q104" s="211">
        <f t="shared" si="41"/>
        <v>-5.5386532403047308</v>
      </c>
      <c r="R104" s="211">
        <f t="shared" si="41"/>
        <v>-2.846603576269739</v>
      </c>
      <c r="S104" s="211">
        <f t="shared" si="41"/>
        <v>0.87562165616328591</v>
      </c>
      <c r="T104" s="211">
        <f t="shared" si="41"/>
        <v>4.8729449760331089</v>
      </c>
      <c r="U104" s="211">
        <f t="shared" si="41"/>
        <v>2.7732788502940351</v>
      </c>
      <c r="V104" s="211">
        <f t="shared" si="41"/>
        <v>2.1011108557931011</v>
      </c>
      <c r="W104" s="211">
        <f t="shared" si="41"/>
        <v>1.6785698885090494</v>
      </c>
      <c r="X104" s="211">
        <f t="shared" si="41"/>
        <v>5.7310504766508616</v>
      </c>
      <c r="Y104" s="211">
        <f t="shared" si="41"/>
        <v>6.4170037100860551</v>
      </c>
      <c r="Z104" s="74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39"/>
        <v>4.38375</v>
      </c>
      <c r="L105" s="28">
        <f t="shared" si="40"/>
        <v>4.7164534682239596</v>
      </c>
      <c r="M105" s="28">
        <f t="shared" si="41"/>
        <v>3.8244174104691653</v>
      </c>
      <c r="N105" s="31">
        <f t="shared" si="41"/>
        <v>3.8217819250255749</v>
      </c>
      <c r="O105" s="200">
        <f t="shared" si="41"/>
        <v>3.6536540006533329</v>
      </c>
      <c r="P105" s="192">
        <f t="shared" si="41"/>
        <v>2.2020289330260527</v>
      </c>
      <c r="Q105" s="212">
        <f t="shared" si="41"/>
        <v>1.9219496247873891</v>
      </c>
      <c r="R105" s="212">
        <f t="shared" si="41"/>
        <v>1.2835166503725586</v>
      </c>
      <c r="S105" s="212">
        <f t="shared" si="41"/>
        <v>1.3127910472693158</v>
      </c>
      <c r="T105" s="212">
        <f t="shared" si="41"/>
        <v>1.1130073781000678</v>
      </c>
      <c r="U105" s="212">
        <f t="shared" si="41"/>
        <v>0.86104725007726923</v>
      </c>
      <c r="V105" s="212">
        <f t="shared" si="41"/>
        <v>0.36752461285719978</v>
      </c>
      <c r="W105" s="212">
        <f t="shared" si="41"/>
        <v>0.35430237771998507</v>
      </c>
      <c r="X105" s="212">
        <f t="shared" si="41"/>
        <v>3.9262977720331063E-2</v>
      </c>
      <c r="Y105" s="212">
        <f t="shared" si="41"/>
        <v>-1.1056150623987977</v>
      </c>
      <c r="Z105" s="75" t="s">
        <v>190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39"/>
        <v>9.4625000000000004</v>
      </c>
      <c r="L106" s="30">
        <f t="shared" si="40"/>
        <v>10.736250000000002</v>
      </c>
      <c r="M106" s="30">
        <f t="shared" si="41"/>
        <v>7.5897014296764622</v>
      </c>
      <c r="N106" s="87">
        <f t="shared" si="41"/>
        <v>10.031449531873765</v>
      </c>
      <c r="O106" s="201">
        <f t="shared" si="41"/>
        <v>12.864479929328326</v>
      </c>
      <c r="P106" s="191">
        <f t="shared" si="41"/>
        <v>15.594957731614713</v>
      </c>
      <c r="Q106" s="211">
        <f t="shared" si="41"/>
        <v>14.7921889090664</v>
      </c>
      <c r="R106" s="211">
        <f t="shared" si="41"/>
        <v>11.192616574714915</v>
      </c>
      <c r="S106" s="211">
        <f t="shared" si="41"/>
        <v>10.381303799075916</v>
      </c>
      <c r="T106" s="211">
        <f t="shared" si="41"/>
        <v>9.5216855070110356</v>
      </c>
      <c r="U106" s="211">
        <f t="shared" si="41"/>
        <v>8.2598728733703872</v>
      </c>
      <c r="V106" s="211">
        <f t="shared" si="41"/>
        <v>8.8336393288872053</v>
      </c>
      <c r="W106" s="211">
        <f t="shared" si="41"/>
        <v>8.3028919319100911</v>
      </c>
      <c r="X106" s="211">
        <f t="shared" si="41"/>
        <v>7.8917872946551881</v>
      </c>
      <c r="Y106" s="211">
        <f t="shared" si="41"/>
        <v>5.9779395120555607</v>
      </c>
      <c r="Z106" s="74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39"/>
        <v>-3.5949999999999993</v>
      </c>
      <c r="L107" s="28">
        <f t="shared" si="40"/>
        <v>-3.9410026453899669</v>
      </c>
      <c r="M107" s="28">
        <f t="shared" si="41"/>
        <v>-1.828539695319364</v>
      </c>
      <c r="N107" s="31">
        <f t="shared" si="41"/>
        <v>-2.0408161345082592</v>
      </c>
      <c r="O107" s="200">
        <f t="shared" si="41"/>
        <v>0.55417995660260044</v>
      </c>
      <c r="P107" s="192">
        <f t="shared" si="41"/>
        <v>0.58883750291381698</v>
      </c>
      <c r="Q107" s="212">
        <f t="shared" si="41"/>
        <v>0.37648793588257146</v>
      </c>
      <c r="R107" s="212">
        <f t="shared" si="41"/>
        <v>0.10567376077971727</v>
      </c>
      <c r="S107" s="212">
        <f t="shared" si="41"/>
        <v>-0.18844277002179605</v>
      </c>
      <c r="T107" s="212">
        <f t="shared" si="41"/>
        <v>2.287763145504753E-2</v>
      </c>
      <c r="U107" s="212">
        <f t="shared" si="41"/>
        <v>-0.93633362870190306</v>
      </c>
      <c r="V107" s="212">
        <f t="shared" si="41"/>
        <v>-1.603425513560736</v>
      </c>
      <c r="W107" s="212">
        <f t="shared" si="41"/>
        <v>-2.2022150726865868</v>
      </c>
      <c r="X107" s="212">
        <f t="shared" si="41"/>
        <v>-3.4760566858420292</v>
      </c>
      <c r="Y107" s="212">
        <f t="shared" si="41"/>
        <v>-4.8435625864009255</v>
      </c>
      <c r="Z107" s="75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39"/>
        <v>-4.5212499999999993</v>
      </c>
      <c r="L108" s="30">
        <f t="shared" si="40"/>
        <v>-6.2589069338849939</v>
      </c>
      <c r="M108" s="30">
        <f t="shared" si="41"/>
        <v>-4.671309999920223</v>
      </c>
      <c r="N108" s="87">
        <f t="shared" si="41"/>
        <v>-5.8998805636041975</v>
      </c>
      <c r="O108" s="201">
        <f t="shared" si="41"/>
        <v>-7.263201797481349</v>
      </c>
      <c r="P108" s="191">
        <f t="shared" si="41"/>
        <v>-8.4293180214959413</v>
      </c>
      <c r="Q108" s="211">
        <f t="shared" si="41"/>
        <v>-9.5350276722417036</v>
      </c>
      <c r="R108" s="211">
        <f t="shared" si="41"/>
        <v>-10.556353176656101</v>
      </c>
      <c r="S108" s="211">
        <f t="shared" si="41"/>
        <v>-12.719431025946836</v>
      </c>
      <c r="T108" s="211">
        <f t="shared" si="41"/>
        <v>-4.937008103968151</v>
      </c>
      <c r="U108" s="211">
        <f t="shared" si="41"/>
        <v>-5.5280882079511571</v>
      </c>
      <c r="V108" s="211">
        <f t="shared" si="41"/>
        <v>-5.9775063654640261</v>
      </c>
      <c r="W108" s="211">
        <f t="shared" si="41"/>
        <v>-1.5965212666268465</v>
      </c>
      <c r="X108" s="211">
        <f t="shared" si="41"/>
        <v>0.42671390568130024</v>
      </c>
      <c r="Y108" s="211">
        <f t="shared" si="41"/>
        <v>-0.48353977086444982</v>
      </c>
      <c r="Z108" s="74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39"/>
        <v>-1.5600000000000003</v>
      </c>
      <c r="L109" s="28">
        <f t="shared" si="40"/>
        <v>-0.2749047039094914</v>
      </c>
      <c r="M109" s="28">
        <f t="shared" si="41"/>
        <v>0.17723939356396307</v>
      </c>
      <c r="N109" s="31">
        <f t="shared" si="41"/>
        <v>0.77278808995612303</v>
      </c>
      <c r="O109" s="200">
        <f t="shared" si="41"/>
        <v>1.1067472863797161</v>
      </c>
      <c r="P109" s="192">
        <f t="shared" si="41"/>
        <v>0.76299204117980834</v>
      </c>
      <c r="Q109" s="212">
        <f t="shared" si="41"/>
        <v>-0.21740854583462835</v>
      </c>
      <c r="R109" s="212">
        <f t="shared" si="41"/>
        <v>-0.7979536282919828</v>
      </c>
      <c r="S109" s="212">
        <f t="shared" si="41"/>
        <v>-2.3546882393227357</v>
      </c>
      <c r="T109" s="212">
        <f t="shared" si="41"/>
        <v>-3.2870391599949436</v>
      </c>
      <c r="U109" s="212">
        <f t="shared" si="41"/>
        <v>-3.4122871919242819</v>
      </c>
      <c r="V109" s="212">
        <f t="shared" si="41"/>
        <v>-3.7805295045434</v>
      </c>
      <c r="W109" s="212">
        <f t="shared" si="41"/>
        <v>-5.1104715814521029</v>
      </c>
      <c r="X109" s="212">
        <f t="shared" si="41"/>
        <v>-5.684145747421069</v>
      </c>
      <c r="Y109" s="212">
        <f t="shared" si="41"/>
        <v>-7.2428467049558787</v>
      </c>
      <c r="Z109" s="75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si="39"/>
        <v>-2.61625</v>
      </c>
      <c r="L110" s="30">
        <f t="shared" si="40"/>
        <v>-2.3146402758601186</v>
      </c>
      <c r="M110" s="30">
        <f t="shared" ref="M110:Y114" si="42">SUM(D40:M40)/10</f>
        <v>-1.6021320453293821</v>
      </c>
      <c r="N110" s="87">
        <f t="shared" si="42"/>
        <v>-1.3468424532628576</v>
      </c>
      <c r="O110" s="201">
        <f t="shared" si="42"/>
        <v>-0.87300758616543772</v>
      </c>
      <c r="P110" s="191">
        <f t="shared" si="42"/>
        <v>-0.58238321873064913</v>
      </c>
      <c r="Q110" s="211">
        <f t="shared" si="42"/>
        <v>-6.5515583403281591E-2</v>
      </c>
      <c r="R110" s="211">
        <f t="shared" si="42"/>
        <v>3.602251203878454</v>
      </c>
      <c r="S110" s="211">
        <f t="shared" si="42"/>
        <v>3.3899659614899229</v>
      </c>
      <c r="T110" s="211">
        <f t="shared" si="42"/>
        <v>3.8445180262362184</v>
      </c>
      <c r="U110" s="211">
        <f t="shared" si="42"/>
        <v>4.8352442454709568</v>
      </c>
      <c r="V110" s="211">
        <f t="shared" si="42"/>
        <v>4.7525553182308906</v>
      </c>
      <c r="W110" s="211">
        <f t="shared" si="42"/>
        <v>4.6439144532018242</v>
      </c>
      <c r="X110" s="211">
        <f t="shared" si="42"/>
        <v>4.3149768237733674</v>
      </c>
      <c r="Y110" s="211">
        <f t="shared" si="42"/>
        <v>4.0356056695165314</v>
      </c>
      <c r="Z110" s="74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39"/>
        <v>-5.0549999999999997</v>
      </c>
      <c r="L111" s="28">
        <f t="shared" si="40"/>
        <v>-3.4626980476959934</v>
      </c>
      <c r="M111" s="28">
        <f t="shared" si="42"/>
        <v>-4.0017635003165406</v>
      </c>
      <c r="N111" s="31">
        <f t="shared" si="42"/>
        <v>-2.5582241752240296</v>
      </c>
      <c r="O111" s="200">
        <f t="shared" si="42"/>
        <v>-0.78516191280870939</v>
      </c>
      <c r="P111" s="192">
        <f t="shared" si="42"/>
        <v>1.5486745961779473</v>
      </c>
      <c r="Q111" s="212">
        <f t="shared" si="42"/>
        <v>2.6558607572330635</v>
      </c>
      <c r="R111" s="212">
        <f t="shared" si="42"/>
        <v>2.373460446016586</v>
      </c>
      <c r="S111" s="212">
        <f t="shared" si="42"/>
        <v>2.8225204266112573</v>
      </c>
      <c r="T111" s="212">
        <f t="shared" si="42"/>
        <v>3.4034140855673769</v>
      </c>
      <c r="U111" s="212">
        <f t="shared" si="42"/>
        <v>3.1060170829395792</v>
      </c>
      <c r="V111" s="212">
        <f t="shared" si="42"/>
        <v>3.3387756121191061</v>
      </c>
      <c r="W111" s="212">
        <f t="shared" si="42"/>
        <v>3.3489343230980309</v>
      </c>
      <c r="X111" s="212">
        <f t="shared" si="42"/>
        <v>3.2672117365922295</v>
      </c>
      <c r="Y111" s="212">
        <f t="shared" si="42"/>
        <v>1.0001058910276672</v>
      </c>
      <c r="Z111" s="75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si="39"/>
        <v>-4.9137500000000003</v>
      </c>
      <c r="L112" s="30">
        <f t="shared" si="40"/>
        <v>-2.1726625621254634</v>
      </c>
      <c r="M112" s="30">
        <f t="shared" si="42"/>
        <v>-5.2662038306509782</v>
      </c>
      <c r="N112" s="87">
        <f t="shared" si="42"/>
        <v>-3.0795480053724749</v>
      </c>
      <c r="O112" s="201">
        <f t="shared" si="42"/>
        <v>-3.3930715412424481</v>
      </c>
      <c r="P112" s="191">
        <f t="shared" si="42"/>
        <v>-3.554869979832378</v>
      </c>
      <c r="Q112" s="211">
        <f t="shared" si="42"/>
        <v>-3.885953937115461</v>
      </c>
      <c r="R112" s="211">
        <f t="shared" si="42"/>
        <v>-3.6790770824634684</v>
      </c>
      <c r="S112" s="211">
        <f t="shared" si="42"/>
        <v>-3.5477430744602563</v>
      </c>
      <c r="T112" s="211">
        <f t="shared" si="42"/>
        <v>-2.8460821723902257</v>
      </c>
      <c r="U112" s="211"/>
      <c r="V112" s="211"/>
      <c r="W112" s="211"/>
      <c r="X112" s="211"/>
      <c r="Y112" s="211"/>
      <c r="Z112" s="74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39"/>
        <v>-2.7950000000000004</v>
      </c>
      <c r="L113" s="28">
        <f t="shared" si="40"/>
        <v>-0.81881524551919216</v>
      </c>
      <c r="M113" s="28">
        <f t="shared" si="42"/>
        <v>-0.74514562885489322</v>
      </c>
      <c r="N113" s="31">
        <f t="shared" si="42"/>
        <v>0.85399180543600761</v>
      </c>
      <c r="O113" s="200">
        <f t="shared" si="42"/>
        <v>1.2056985322214873</v>
      </c>
      <c r="P113" s="192">
        <f t="shared" si="42"/>
        <v>2.7907172837151899</v>
      </c>
      <c r="Q113" s="212">
        <f t="shared" si="42"/>
        <v>6.1823385892582063</v>
      </c>
      <c r="R113" s="212">
        <f t="shared" si="42"/>
        <v>6.5425689751494973</v>
      </c>
      <c r="S113" s="212">
        <f t="shared" si="42"/>
        <v>8.7896965488622634</v>
      </c>
      <c r="T113" s="212">
        <f t="shared" si="42"/>
        <v>8.5764821065010661</v>
      </c>
      <c r="U113" s="212">
        <f t="shared" si="42"/>
        <v>8.0368131538290246</v>
      </c>
      <c r="V113" s="212">
        <f t="shared" si="42"/>
        <v>7.1708846444599716</v>
      </c>
      <c r="W113" s="212">
        <f t="shared" si="42"/>
        <v>6.3307787656645207</v>
      </c>
      <c r="X113" s="212">
        <f t="shared" si="42"/>
        <v>4.1073191257014567</v>
      </c>
      <c r="Y113" s="212">
        <f t="shared" si="42"/>
        <v>2.8335606438844629</v>
      </c>
      <c r="Z113" s="75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39"/>
        <v>-5.6625000000000014</v>
      </c>
      <c r="L114" s="30">
        <f t="shared" si="40"/>
        <v>-0.78986942671501037</v>
      </c>
      <c r="M114" s="30">
        <f t="shared" si="42"/>
        <v>-1.4545942242891665</v>
      </c>
      <c r="N114" s="87">
        <f t="shared" si="42"/>
        <v>0.14526571476025754</v>
      </c>
      <c r="O114" s="201">
        <f t="shared" si="42"/>
        <v>2.2397944975510664</v>
      </c>
      <c r="P114" s="191">
        <f t="shared" si="42"/>
        <v>4.1651662087787198</v>
      </c>
      <c r="Q114" s="211">
        <f t="shared" si="42"/>
        <v>4.0879418080755077</v>
      </c>
      <c r="R114" s="211">
        <f t="shared" si="42"/>
        <v>3.7414247233625075</v>
      </c>
      <c r="S114" s="211">
        <f t="shared" si="42"/>
        <v>3.2595121870144417</v>
      </c>
      <c r="T114" s="211">
        <f t="shared" si="42"/>
        <v>4.4125196945560745</v>
      </c>
      <c r="U114" s="211">
        <f t="shared" si="42"/>
        <v>3.8458354686010487</v>
      </c>
      <c r="V114" s="211">
        <f t="shared" si="42"/>
        <v>1.2494952872106051</v>
      </c>
      <c r="W114" s="211">
        <f t="shared" si="42"/>
        <v>1.0665270818751826</v>
      </c>
      <c r="X114" s="211">
        <f t="shared" si="42"/>
        <v>1.0718974501721776</v>
      </c>
      <c r="Y114" s="211">
        <f t="shared" si="42"/>
        <v>0.61304442829732397</v>
      </c>
      <c r="Z114" s="74" t="s">
        <v>187</v>
      </c>
    </row>
    <row r="115" spans="1:35" s="69" customFormat="1" ht="14.1" customHeight="1">
      <c r="A115" s="91" t="s">
        <v>24</v>
      </c>
      <c r="B115" s="92"/>
      <c r="C115" s="92"/>
      <c r="D115" s="92"/>
      <c r="E115" s="92"/>
      <c r="F115" s="92"/>
      <c r="G115" s="92"/>
      <c r="H115" s="92"/>
      <c r="I115" s="92"/>
      <c r="J115" s="93"/>
      <c r="K115" s="79">
        <f t="shared" ref="K115:P115" si="43">MIN(K94:K114)</f>
        <v>-10.794999999999998</v>
      </c>
      <c r="L115" s="79">
        <f t="shared" si="43"/>
        <v>-10.132499999999999</v>
      </c>
      <c r="M115" s="79">
        <f t="shared" si="43"/>
        <v>-6.9549999999999983</v>
      </c>
      <c r="N115" s="197">
        <f t="shared" si="43"/>
        <v>-7.1159999999999997</v>
      </c>
      <c r="O115" s="79">
        <f t="shared" si="43"/>
        <v>-7.263201797481349</v>
      </c>
      <c r="P115" s="197">
        <f t="shared" si="43"/>
        <v>-8.4293180214959413</v>
      </c>
      <c r="Q115" s="163">
        <f t="shared" ref="Q115:V115" si="44">MIN(Q94:Q114)</f>
        <v>-9.5350276722417036</v>
      </c>
      <c r="R115" s="197">
        <f t="shared" si="44"/>
        <v>-10.556353176656101</v>
      </c>
      <c r="S115" s="163">
        <f t="shared" si="44"/>
        <v>-12.719431025946836</v>
      </c>
      <c r="T115" s="197">
        <f t="shared" si="44"/>
        <v>-4.937008103968151</v>
      </c>
      <c r="U115" s="197">
        <f t="shared" si="44"/>
        <v>-5.5280882079511571</v>
      </c>
      <c r="V115" s="286">
        <f t="shared" si="44"/>
        <v>-5.9775063654640261</v>
      </c>
      <c r="W115" s="213">
        <f t="shared" ref="W115:X115" si="45">MIN(W94:W114)</f>
        <v>-5.1104715814521029</v>
      </c>
      <c r="X115" s="213">
        <f t="shared" si="45"/>
        <v>-5.684145747421069</v>
      </c>
      <c r="Y115" s="213">
        <f t="shared" ref="Y115" si="46">MIN(Y94:Y114)</f>
        <v>-7.2428467049558787</v>
      </c>
      <c r="Z115" s="180" t="s">
        <v>24</v>
      </c>
      <c r="AB115" s="85"/>
      <c r="AC115" s="85"/>
      <c r="AD115" s="85"/>
      <c r="AE115" s="85"/>
      <c r="AF115" s="85"/>
      <c r="AG115" s="85"/>
      <c r="AH115" s="85"/>
      <c r="AI115" s="85"/>
    </row>
    <row r="116" spans="1:35" s="128" customFormat="1" ht="14.1" customHeight="1">
      <c r="A116" s="147" t="s">
        <v>25</v>
      </c>
      <c r="B116" s="148"/>
      <c r="C116" s="148"/>
      <c r="D116" s="148"/>
      <c r="E116" s="148"/>
      <c r="F116" s="148"/>
      <c r="G116" s="148"/>
      <c r="H116" s="148"/>
      <c r="I116" s="148"/>
      <c r="J116" s="149"/>
      <c r="K116" s="127">
        <f t="shared" ref="K116:P116" si="47">MAX(K94:K114)</f>
        <v>9.4625000000000004</v>
      </c>
      <c r="L116" s="127">
        <f t="shared" si="47"/>
        <v>10.736250000000002</v>
      </c>
      <c r="M116" s="127">
        <f t="shared" si="47"/>
        <v>7.8257982007563154</v>
      </c>
      <c r="N116" s="198">
        <f t="shared" si="47"/>
        <v>10.031449531873765</v>
      </c>
      <c r="O116" s="127">
        <f t="shared" si="47"/>
        <v>12.864479929328326</v>
      </c>
      <c r="P116" s="198">
        <f t="shared" si="47"/>
        <v>15.594957731614713</v>
      </c>
      <c r="Q116" s="164">
        <f t="shared" ref="Q116:V116" si="48">MAX(Q94:Q114)</f>
        <v>14.7921889090664</v>
      </c>
      <c r="R116" s="198">
        <f t="shared" si="48"/>
        <v>13.08911337483109</v>
      </c>
      <c r="S116" s="164">
        <f t="shared" si="48"/>
        <v>11.089718028076078</v>
      </c>
      <c r="T116" s="198">
        <f t="shared" si="48"/>
        <v>9.5216855070110356</v>
      </c>
      <c r="U116" s="198">
        <f t="shared" si="48"/>
        <v>8.2598728733703872</v>
      </c>
      <c r="V116" s="284">
        <f t="shared" si="48"/>
        <v>8.8336393288872053</v>
      </c>
      <c r="W116" s="214">
        <f t="shared" ref="W116:X116" si="49">MAX(W94:W114)</f>
        <v>8.492118574097395</v>
      </c>
      <c r="X116" s="214">
        <f t="shared" si="49"/>
        <v>8.7504823540281187</v>
      </c>
      <c r="Y116" s="214">
        <f t="shared" ref="Y116" si="50">MAX(Y94:Y114)</f>
        <v>8.8322141753741992</v>
      </c>
      <c r="Z116" s="181" t="s">
        <v>25</v>
      </c>
      <c r="AB116" s="132"/>
      <c r="AC116" s="132"/>
      <c r="AD116" s="132"/>
      <c r="AE116" s="132"/>
      <c r="AF116" s="132"/>
      <c r="AG116" s="132"/>
      <c r="AH116" s="132"/>
      <c r="AI116" s="132"/>
    </row>
    <row r="117" spans="1:35" s="128" customFormat="1" ht="14.1" customHeight="1">
      <c r="A117" s="170" t="s">
        <v>163</v>
      </c>
      <c r="B117" s="148"/>
      <c r="C117" s="148"/>
      <c r="D117" s="148"/>
      <c r="E117" s="148"/>
      <c r="F117" s="148"/>
      <c r="G117" s="148"/>
      <c r="H117" s="148"/>
      <c r="I117" s="148"/>
      <c r="J117" s="149"/>
      <c r="K117" s="127">
        <f t="shared" ref="K117:Q117" si="51">MEDIAN(K94:K114)</f>
        <v>-2.4662500000000001</v>
      </c>
      <c r="L117" s="127">
        <f t="shared" si="51"/>
        <v>-1.3483147824873774</v>
      </c>
      <c r="M117" s="127">
        <f t="shared" si="51"/>
        <v>-1.4545942242891665</v>
      </c>
      <c r="N117" s="198">
        <f t="shared" si="51"/>
        <v>-0.95781845395307352</v>
      </c>
      <c r="O117" s="127">
        <f t="shared" si="51"/>
        <v>-2.9264976612129213E-2</v>
      </c>
      <c r="P117" s="198">
        <f t="shared" si="51"/>
        <v>8.7387001518246743E-2</v>
      </c>
      <c r="Q117" s="164">
        <f t="shared" si="51"/>
        <v>-6.5515583403281591E-2</v>
      </c>
      <c r="R117" s="198">
        <f t="shared" ref="R117:W117" si="52">MEDIAN(R94:R114)</f>
        <v>1.1297893957075449</v>
      </c>
      <c r="S117" s="164">
        <f t="shared" si="52"/>
        <v>1.3127910472693158</v>
      </c>
      <c r="T117" s="198">
        <f t="shared" si="52"/>
        <v>1.6709782797400035</v>
      </c>
      <c r="U117" s="198">
        <f t="shared" si="52"/>
        <v>2.0718641710351955</v>
      </c>
      <c r="V117" s="284">
        <f t="shared" si="52"/>
        <v>1.2854406931536215</v>
      </c>
      <c r="W117" s="214">
        <f t="shared" si="52"/>
        <v>1.5870754302694507</v>
      </c>
      <c r="X117" s="214">
        <f t="shared" ref="X117:Y117" si="53">MEDIAN(X94:X114)</f>
        <v>1.3753512472186999</v>
      </c>
      <c r="Y117" s="214">
        <f t="shared" si="53"/>
        <v>0.96734754893312414</v>
      </c>
      <c r="Z117" s="170" t="s">
        <v>163</v>
      </c>
      <c r="AB117" s="132"/>
      <c r="AC117" s="132"/>
      <c r="AD117" s="132"/>
      <c r="AE117" s="132"/>
      <c r="AF117" s="132"/>
      <c r="AG117" s="132"/>
      <c r="AH117" s="132"/>
      <c r="AI117" s="132"/>
    </row>
    <row r="118" spans="1:35" s="128" customFormat="1" ht="14.1" customHeight="1">
      <c r="A118" s="170" t="s">
        <v>164</v>
      </c>
      <c r="B118" s="148"/>
      <c r="C118" s="148"/>
      <c r="D118" s="148"/>
      <c r="E118" s="148"/>
      <c r="F118" s="148"/>
      <c r="G118" s="148"/>
      <c r="H118" s="148"/>
      <c r="I118" s="148"/>
      <c r="J118" s="149"/>
      <c r="K118" s="127">
        <f t="shared" ref="K118:Q118" si="54">AVERAGE(K94:K114)</f>
        <v>-1.4524999999999999</v>
      </c>
      <c r="L118" s="127">
        <f t="shared" si="54"/>
        <v>-0.76608244145377591</v>
      </c>
      <c r="M118" s="127">
        <f t="shared" si="54"/>
        <v>-0.88092680241424504</v>
      </c>
      <c r="N118" s="198">
        <f t="shared" si="54"/>
        <v>-0.40169232558141943</v>
      </c>
      <c r="O118" s="127">
        <f t="shared" si="54"/>
        <v>0.17062664986420542</v>
      </c>
      <c r="P118" s="198">
        <f t="shared" si="54"/>
        <v>0.45267805511412762</v>
      </c>
      <c r="Q118" s="164">
        <f t="shared" si="54"/>
        <v>0.80777825181810536</v>
      </c>
      <c r="R118" s="198">
        <f t="shared" ref="R118:W118" si="55">AVERAGE(R94:R114)</f>
        <v>0.91564233636180803</v>
      </c>
      <c r="S118" s="164">
        <f t="shared" si="55"/>
        <v>1.0966107379214931</v>
      </c>
      <c r="T118" s="198">
        <f t="shared" si="55"/>
        <v>1.4678512746516059</v>
      </c>
      <c r="U118" s="198">
        <f t="shared" si="55"/>
        <v>1.6659630077159342</v>
      </c>
      <c r="V118" s="284">
        <f t="shared" si="55"/>
        <v>1.5287481552018651</v>
      </c>
      <c r="W118" s="214">
        <f t="shared" si="55"/>
        <v>1.8326442895147856</v>
      </c>
      <c r="X118" s="214">
        <f t="shared" ref="X118:Y118" si="56">AVERAGE(X94:X114)</f>
        <v>1.8608845030575849</v>
      </c>
      <c r="Y118" s="214">
        <f t="shared" si="56"/>
        <v>1.1068339596341226</v>
      </c>
      <c r="Z118" s="170" t="s">
        <v>164</v>
      </c>
      <c r="AB118" s="132"/>
      <c r="AC118" s="132"/>
      <c r="AD118" s="132"/>
      <c r="AE118" s="132"/>
      <c r="AF118" s="132"/>
      <c r="AG118" s="132"/>
      <c r="AH118" s="132"/>
      <c r="AI118" s="132"/>
    </row>
    <row r="119" spans="1:35" s="130" customFormat="1" ht="14.1" customHeight="1">
      <c r="A119" s="150"/>
      <c r="B119" s="151"/>
      <c r="C119" s="151"/>
      <c r="D119" s="151"/>
      <c r="E119" s="151"/>
      <c r="F119" s="151"/>
      <c r="G119" s="151"/>
      <c r="I119" s="152"/>
      <c r="J119" s="152"/>
      <c r="Z119" s="182" t="s">
        <v>0</v>
      </c>
      <c r="AB119" s="153"/>
      <c r="AC119" s="153"/>
      <c r="AD119" s="153"/>
      <c r="AE119" s="153"/>
      <c r="AF119" s="153"/>
      <c r="AG119" s="153"/>
      <c r="AH119" s="153"/>
      <c r="AI119" s="153"/>
    </row>
  </sheetData>
  <mergeCells count="22">
    <mergeCell ref="A17:F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  <mergeCell ref="A86:G86"/>
    <mergeCell ref="A87:F87"/>
    <mergeCell ref="A88:G88"/>
    <mergeCell ref="A89:F89"/>
    <mergeCell ref="A18:G18"/>
    <mergeCell ref="A19:F19"/>
    <mergeCell ref="A51:G51"/>
    <mergeCell ref="A52:F52"/>
    <mergeCell ref="A53:G53"/>
    <mergeCell ref="A54:F54"/>
  </mergeCells>
  <conditionalFormatting sqref="D24:Y44">
    <cfRule type="cellIs" dxfId="93" priority="5" stopIfTrue="1" operator="equal">
      <formula>D$45</formula>
    </cfRule>
    <cfRule type="cellIs" dxfId="92" priority="6" stopIfTrue="1" operator="equal">
      <formula>D$46</formula>
    </cfRule>
  </conditionalFormatting>
  <conditionalFormatting sqref="F59:Y79">
    <cfRule type="cellIs" dxfId="91" priority="3" stopIfTrue="1" operator="equal">
      <formula>F$80</formula>
    </cfRule>
    <cfRule type="cellIs" dxfId="90" priority="4" stopIfTrue="1" operator="equal">
      <formula>F$81</formula>
    </cfRule>
  </conditionalFormatting>
  <conditionalFormatting sqref="I94:Y114">
    <cfRule type="cellIs" dxfId="89" priority="1" stopIfTrue="1" operator="equal">
      <formula>I$115</formula>
    </cfRule>
    <cfRule type="cellIs" dxfId="88" priority="2" stopIfTrue="1" operator="equal">
      <formula>I$116</formula>
    </cfRule>
  </conditionalFormatting>
  <hyperlinks>
    <hyperlink ref="B7:F7" location="'I2'!A59" display="&gt;&gt;&gt; Jährlicher Wert des Indikators - Valeur annuelle de l'indicateur" xr:uid="{00000000-0004-0000-0300-000000000000}"/>
    <hyperlink ref="B8:F8" location="'I2'!A99" display="&gt;&gt;&gt; Gleitender Mittelwert über 4 Jahren - Moyenne mobile sur 4 années" xr:uid="{00000000-0004-0000-0300-000001000000}"/>
    <hyperlink ref="B9:F9" location="'I2'!A139" display="&gt;&gt;&gt; Gleitender Mittelwert über 8 Jahren - Moyenne mobile sur 8 années" xr:uid="{00000000-0004-0000-0300-000002000000}"/>
    <hyperlink ref="B15" r:id="rId1" display="www.idheap.ch/idheap.nsf/go/comparatif" xr:uid="{00000000-0004-0000-0300-000003000000}"/>
    <hyperlink ref="B50" r:id="rId2" display="www.idheap.ch/idheap.nsf/go/comparatif" xr:uid="{00000000-0004-0000-0300-000004000000}"/>
    <hyperlink ref="B85" r:id="rId3" display="www.idheap.ch/idheap.nsf/go/comparatif" xr:uid="{00000000-0004-0000-0300-000005000000}"/>
    <hyperlink ref="B7:G7" location="'I3'!A45" display="&gt;&gt;&gt; Jährlicher Wert des Indikators - Valeur annuelle de l'indicateur" xr:uid="{00000000-0004-0000-0300-000006000000}"/>
    <hyperlink ref="B8:G8" location="'I3'!A77" display="&gt;&gt;&gt; Gleitender Mittelwert über 4 Jahre - Moyenne mobile sur 4 années" xr:uid="{00000000-0004-0000-0300-000007000000}"/>
    <hyperlink ref="B9:G9" location="'I3'!A109" display="&gt;&gt;&gt; Gleitender Mittelwert über 8 Jahre - Moyenne mobile sur 8 années" xr:uid="{00000000-0004-0000-0300-000008000000}"/>
    <hyperlink ref="B1" r:id="rId4" display="www.idheap.ch/idheap.nsf/go/comparatif" xr:uid="{00000000-0004-0000-0300-000009000000}"/>
    <hyperlink ref="B7:I7" location="K3_I3!M45" display="&gt;&gt;&gt; Jährlicher Wert der Kennzahl - Valeur annuelle de l'indicateur" xr:uid="{00000000-0004-0000-0300-00000A000000}"/>
    <hyperlink ref="B8:I8" location="K3_I3!M77" display="&gt;&gt;&gt; Gleitender Mittelwert über 3 Jahre - Moyenne mobile sur 3 années" xr:uid="{00000000-0004-0000-0300-00000B000000}"/>
    <hyperlink ref="B9:I9" location="K3_I3!M109" display="&gt;&gt;&gt; Gleitender Mittelwert über 8/10 Jahre - Moyenne mobile sur 8/10 années" xr:uid="{00000000-0004-0000-0300-00000C000000}"/>
    <hyperlink ref="Z49" location="K3_I3!A1" display=" &gt;&gt;&gt; Top" xr:uid="{00000000-0004-0000-0300-00000D000000}"/>
    <hyperlink ref="Z84" location="K3_I3!A1" display=" &gt;&gt;&gt; Top" xr:uid="{00000000-0004-0000-0300-00000E000000}"/>
    <hyperlink ref="Z119" location="K3_I3!A1" display=" &gt;&gt;&gt; Top" xr:uid="{00000000-0004-0000-03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10" width="11.5703125" style="8" customWidth="1"/>
    <col min="11" max="26" width="11.5703125" style="7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'!E14</f>
        <v>K4/I4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4.1" customHeight="1">
      <c r="A2" s="292" t="str">
        <f>'Intro '!C14</f>
        <v>Nettozinsbelastung</v>
      </c>
      <c r="B2" s="292"/>
      <c r="C2" s="292"/>
      <c r="D2" s="292"/>
      <c r="E2" s="292"/>
      <c r="F2" s="298"/>
      <c r="G2" s="298"/>
      <c r="H2" s="298"/>
      <c r="I2" s="29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8"/>
      <c r="AB2" s="67"/>
      <c r="AC2" s="67"/>
      <c r="AD2" s="67"/>
      <c r="AE2" s="67"/>
      <c r="AF2" s="67"/>
      <c r="AG2" s="67"/>
      <c r="AH2" s="67"/>
      <c r="AI2" s="67"/>
    </row>
    <row r="3" spans="1:41" ht="14.1" customHeight="1" thickBot="1">
      <c r="A3" s="293" t="s">
        <v>230</v>
      </c>
      <c r="B3" s="293"/>
      <c r="C3" s="293"/>
      <c r="D3" s="293"/>
      <c r="E3" s="293"/>
      <c r="F3" s="293"/>
      <c r="G3" s="293"/>
      <c r="H3" s="24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Gewichtung_Pondération!$D$7</f>
        <v>1</v>
      </c>
      <c r="AA3" s="8"/>
      <c r="AB3" s="67"/>
      <c r="AC3" s="67"/>
      <c r="AD3" s="67"/>
      <c r="AE3" s="67"/>
      <c r="AF3" s="67"/>
      <c r="AG3" s="67"/>
      <c r="AH3" s="67"/>
      <c r="AI3" s="67"/>
    </row>
    <row r="4" spans="1:41" ht="14.1" customHeight="1" thickTop="1">
      <c r="A4" s="292" t="str">
        <f>'Intro '!D14</f>
        <v>Poids des intérêts nets</v>
      </c>
      <c r="B4" s="292"/>
      <c r="C4" s="292"/>
      <c r="D4" s="292"/>
      <c r="E4" s="292"/>
      <c r="F4" s="298"/>
      <c r="G4" s="298"/>
      <c r="H4" s="298"/>
      <c r="I4" s="29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8"/>
      <c r="AB4" s="67"/>
      <c r="AC4" s="67"/>
      <c r="AD4" s="67"/>
      <c r="AE4" s="67"/>
      <c r="AF4" s="67"/>
      <c r="AG4" s="67"/>
      <c r="AH4" s="67"/>
      <c r="AI4" s="67"/>
    </row>
    <row r="5" spans="1:41" ht="14.1" customHeight="1" thickBot="1">
      <c r="A5" s="293" t="s">
        <v>231</v>
      </c>
      <c r="B5" s="293"/>
      <c r="C5" s="293"/>
      <c r="D5" s="293"/>
      <c r="E5" s="293"/>
      <c r="F5" s="293"/>
      <c r="G5" s="293"/>
      <c r="H5" s="24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Gewichtung_Pondération!$D$7</f>
        <v>1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AA6" s="8"/>
      <c r="AB6" s="67"/>
      <c r="AC6" s="67"/>
      <c r="AD6" s="67"/>
      <c r="AE6" s="67"/>
      <c r="AF6" s="67"/>
      <c r="AG6" s="67"/>
      <c r="AH6" s="67"/>
      <c r="AI6" s="67"/>
    </row>
    <row r="7" spans="1:41" ht="14.1" customHeight="1" thickTop="1" thickBot="1">
      <c r="A7" s="7"/>
      <c r="B7" s="295" t="s">
        <v>151</v>
      </c>
      <c r="C7" s="295"/>
      <c r="D7" s="295"/>
      <c r="E7" s="295"/>
      <c r="F7" s="295"/>
      <c r="G7" s="295"/>
      <c r="H7" s="295"/>
      <c r="I7" s="29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41" ht="14.1" customHeight="1" thickTop="1" thickBot="1">
      <c r="A8" s="7"/>
      <c r="B8" s="295" t="s">
        <v>71</v>
      </c>
      <c r="C8" s="295"/>
      <c r="D8" s="295"/>
      <c r="E8" s="295"/>
      <c r="F8" s="295"/>
      <c r="G8" s="295"/>
      <c r="H8" s="295"/>
      <c r="I8" s="29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41" ht="14.1" customHeight="1" thickTop="1" thickBot="1">
      <c r="A9" s="7"/>
      <c r="B9" s="295" t="s">
        <v>72</v>
      </c>
      <c r="C9" s="295"/>
      <c r="D9" s="295"/>
      <c r="E9" s="295"/>
      <c r="F9" s="295"/>
      <c r="G9" s="295"/>
      <c r="H9" s="295"/>
      <c r="I9" s="29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41" ht="14.1" customHeight="1" thickTop="1" thickBot="1">
      <c r="A10" s="7"/>
      <c r="B10" s="296"/>
      <c r="C10" s="296"/>
      <c r="D10" s="296"/>
      <c r="E10" s="296"/>
      <c r="F10" s="296"/>
      <c r="G10" s="296"/>
      <c r="H10" s="296"/>
      <c r="I10" s="29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41" ht="14.1" customHeight="1" thickTop="1" thickBot="1">
      <c r="A11" s="7"/>
      <c r="B11" s="296"/>
      <c r="C11" s="296"/>
      <c r="D11" s="296"/>
      <c r="E11" s="296"/>
      <c r="F11" s="296"/>
      <c r="G11" s="296"/>
      <c r="H11" s="296"/>
      <c r="I11" s="29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41" ht="14.1" customHeight="1" thickTop="1" thickBot="1">
      <c r="A12" s="7"/>
      <c r="B12" s="296"/>
      <c r="C12" s="296"/>
      <c r="D12" s="296"/>
      <c r="E12" s="296"/>
      <c r="F12" s="296"/>
      <c r="G12" s="296"/>
      <c r="H12" s="296"/>
      <c r="I12" s="29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K4/I4</v>
      </c>
      <c r="B15" s="2" t="str">
        <f>+$B$1</f>
        <v>Comparatif des finances cantonales et communales</v>
      </c>
      <c r="C15" s="3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45190.410039351853</v>
      </c>
    </row>
    <row r="16" spans="1:41" ht="14.1" customHeight="1">
      <c r="A16" s="292" t="str">
        <f>+$A$2</f>
        <v>Nettozinsbelastung</v>
      </c>
      <c r="B16" s="292"/>
      <c r="C16" s="292"/>
      <c r="D16" s="292"/>
      <c r="E16" s="292"/>
      <c r="F16" s="297"/>
      <c r="G16" s="297"/>
      <c r="H16" s="37"/>
      <c r="I16" s="38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+$A$3</f>
        <v>Nettozinsen in % der Steuererträge</v>
      </c>
      <c r="B17" s="293"/>
      <c r="C17" s="293"/>
      <c r="D17" s="293"/>
      <c r="E17" s="293"/>
      <c r="F17" s="293"/>
      <c r="G17" s="9"/>
      <c r="H17" s="243"/>
      <c r="I17" s="243"/>
      <c r="J17" s="24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Gewichtung_Pondération!$D$7</f>
        <v>1</v>
      </c>
    </row>
    <row r="18" spans="1:42" ht="14.1" customHeight="1" thickTop="1">
      <c r="A18" s="292" t="str">
        <f>+$A$4</f>
        <v>Poids des intérêts nets</v>
      </c>
      <c r="B18" s="292"/>
      <c r="C18" s="292"/>
      <c r="D18" s="292"/>
      <c r="E18" s="292"/>
      <c r="F18" s="298"/>
      <c r="G18" s="298"/>
      <c r="H18" s="37"/>
      <c r="I18" s="38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42" ht="14.1" customHeight="1" thickBot="1">
      <c r="A19" s="293" t="str">
        <f>+$A$5</f>
        <v>Intérêts nets en % des revenus fiscaux</v>
      </c>
      <c r="B19" s="293"/>
      <c r="C19" s="293"/>
      <c r="D19" s="293"/>
      <c r="E19" s="293"/>
      <c r="F19" s="293"/>
      <c r="G19" s="9"/>
      <c r="H19" s="243"/>
      <c r="I19" s="243"/>
      <c r="J19" s="24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Gewichtung_Pondération!$D$7</f>
        <v>1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>+D22+1</f>
        <v>2002</v>
      </c>
      <c r="F22" s="21">
        <f>+E22+1</f>
        <v>2003</v>
      </c>
      <c r="G22" s="21">
        <f>+F22+1</f>
        <v>2004</v>
      </c>
      <c r="H22" s="21">
        <f>+G22+1</f>
        <v>2005</v>
      </c>
      <c r="I22" s="22">
        <f>+H22+1</f>
        <v>2006</v>
      </c>
      <c r="J22" s="21"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67"/>
      <c r="K23" s="67"/>
      <c r="L23" s="67"/>
      <c r="M23" s="26"/>
      <c r="N23" s="26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B23" s="183"/>
      <c r="AC23" s="183"/>
      <c r="AD23" s="183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30">
        <v>4.71</v>
      </c>
      <c r="E24" s="30">
        <v>4.6399999999999997</v>
      </c>
      <c r="F24" s="30">
        <v>4.1399999999999997</v>
      </c>
      <c r="G24" s="30">
        <v>0.9</v>
      </c>
      <c r="H24" s="30">
        <v>1.04</v>
      </c>
      <c r="I24" s="30">
        <v>4.9400000000000004</v>
      </c>
      <c r="J24" s="30">
        <v>3.81</v>
      </c>
      <c r="K24" s="30">
        <v>3.35</v>
      </c>
      <c r="L24" s="87">
        <v>3.0798766928329617</v>
      </c>
      <c r="M24" s="178">
        <v>2.7065301056882221</v>
      </c>
      <c r="N24" s="178">
        <v>2.9152238157158452</v>
      </c>
      <c r="O24" s="178">
        <v>2.6104121468450767</v>
      </c>
      <c r="P24" s="191">
        <v>2.0778825321888963</v>
      </c>
      <c r="Q24" s="211">
        <v>1.3877102268908499</v>
      </c>
      <c r="R24" s="211">
        <v>1.3899691267545025</v>
      </c>
      <c r="S24" s="211">
        <v>0.85055675787386753</v>
      </c>
      <c r="T24" s="211">
        <v>-4.330266341358889E-2</v>
      </c>
      <c r="U24" s="211">
        <v>-0.88863766262976385</v>
      </c>
      <c r="V24" s="211">
        <v>-0.87197319599548495</v>
      </c>
      <c r="W24" s="211">
        <v>-0.64640136133843107</v>
      </c>
      <c r="X24" s="211">
        <v>-0.95050100017675876</v>
      </c>
      <c r="Y24" s="211">
        <v>-1.4724243971723092</v>
      </c>
      <c r="Z24" s="167" t="s">
        <v>188</v>
      </c>
      <c r="AB24" s="184">
        <f>AVEDEV(E24:L24)</f>
        <v>1.1731442667448497</v>
      </c>
      <c r="AC24" s="184">
        <f t="shared" ref="AC24:AC46" si="0">AVEDEV(D24:M24)</f>
        <v>1.1200311841774577</v>
      </c>
      <c r="AD24" s="184">
        <f t="shared" ref="AD24:AD46" si="1">AVEDEV(E24:N24)</f>
        <v>1.0238369385762971</v>
      </c>
      <c r="AE24" s="199">
        <f t="shared" ref="AE24:AE46" si="2">AVEDEV(F24:O24)</f>
        <v>0.91477106245838191</v>
      </c>
      <c r="AF24" s="203">
        <f t="shared" ref="AF24:AF46" si="3">AVEDEV(G24:P24)</f>
        <v>0.87602757238266116</v>
      </c>
      <c r="AG24" s="203">
        <f t="shared" ref="AG24:AG46" si="4">AVEDEV(H24:Q24)</f>
        <v>0.8272565496935762</v>
      </c>
      <c r="AH24" s="83">
        <f t="shared" ref="AH24:AH46" si="5">AVEDEV(I24:R24)</f>
        <v>0.79225963701812596</v>
      </c>
      <c r="AI24" s="83">
        <f t="shared" ref="AI24:AI46" si="6">AVEDEV(J24:S24)</f>
        <v>0.79302918364159458</v>
      </c>
      <c r="AJ24" s="83">
        <f t="shared" ref="AJ24:AO46" si="7">AVEDEV(K24:T24)</f>
        <v>0.90900200968900458</v>
      </c>
      <c r="AK24" s="83">
        <f t="shared" si="7"/>
        <v>1.0693629507795135</v>
      </c>
      <c r="AL24" s="83">
        <f t="shared" si="7"/>
        <v>1.1614210480264677</v>
      </c>
      <c r="AM24" s="83">
        <f t="shared" si="7"/>
        <v>1.198095597389857</v>
      </c>
      <c r="AN24" s="83">
        <f t="shared" si="7"/>
        <v>1.1717346674107221</v>
      </c>
      <c r="AO24" s="83">
        <f t="shared" si="7"/>
        <v>1.0745934597030811</v>
      </c>
      <c r="AP24" s="86"/>
    </row>
    <row r="25" spans="1:42" ht="14.1" customHeight="1">
      <c r="A25" s="75" t="s">
        <v>29</v>
      </c>
      <c r="B25" s="28"/>
      <c r="C25" s="28"/>
      <c r="D25" s="28">
        <v>9.1300000000000008</v>
      </c>
      <c r="E25" s="28">
        <v>11.71</v>
      </c>
      <c r="F25" s="28">
        <v>13.15</v>
      </c>
      <c r="G25" s="28">
        <v>12.6</v>
      </c>
      <c r="H25" s="28">
        <v>10.93</v>
      </c>
      <c r="I25" s="28">
        <v>6.01</v>
      </c>
      <c r="J25" s="28">
        <v>7</v>
      </c>
      <c r="K25" s="28">
        <v>6.18</v>
      </c>
      <c r="L25" s="31">
        <v>3.013943810203509</v>
      </c>
      <c r="M25" s="137">
        <v>1.8717275308200247</v>
      </c>
      <c r="N25" s="137">
        <v>1.3729991861116608</v>
      </c>
      <c r="O25" s="137">
        <v>0.6472080462579527</v>
      </c>
      <c r="P25" s="192">
        <v>-0.19893057960036331</v>
      </c>
      <c r="Q25" s="212">
        <v>-9.1449494224538554</v>
      </c>
      <c r="R25" s="212">
        <v>-6.8236665790628228</v>
      </c>
      <c r="S25" s="212">
        <v>-7.1873607287189483</v>
      </c>
      <c r="T25" s="212">
        <v>-8.9396671187970096</v>
      </c>
      <c r="U25" s="212">
        <v>-8.3844681316800358</v>
      </c>
      <c r="V25" s="212">
        <v>-9.1402699230511324</v>
      </c>
      <c r="W25" s="212">
        <v>-9.5990304074048662</v>
      </c>
      <c r="X25" s="212">
        <v>-10.465035656971155</v>
      </c>
      <c r="Y25" s="212">
        <v>-9.2539480994579257</v>
      </c>
      <c r="Z25" s="168" t="s">
        <v>168</v>
      </c>
      <c r="AB25" s="185">
        <f t="shared" ref="AB25:AB46" si="8">AVEDEV(E25:L25)</f>
        <v>3.273257023724562</v>
      </c>
      <c r="AC25" s="185">
        <f t="shared" si="0"/>
        <v>3.3444328658976468</v>
      </c>
      <c r="AD25" s="185">
        <f t="shared" si="1"/>
        <v>3.7709063578291846</v>
      </c>
      <c r="AE25" s="86">
        <f t="shared" si="2"/>
        <v>3.7139297141285481</v>
      </c>
      <c r="AF25" s="204">
        <f t="shared" si="3"/>
        <v>3.6013052006207209</v>
      </c>
      <c r="AG25" s="204">
        <f t="shared" si="4"/>
        <v>3.8585889049068087</v>
      </c>
      <c r="AH25" s="86">
        <f t="shared" si="5"/>
        <v>3.8983342663539071</v>
      </c>
      <c r="AI25" s="86">
        <f t="shared" si="6"/>
        <v>4.435053621860555</v>
      </c>
      <c r="AJ25" s="86">
        <f t="shared" si="7"/>
        <v>4.8824331013873392</v>
      </c>
      <c r="AK25" s="86">
        <f t="shared" si="7"/>
        <v>4.718705997450547</v>
      </c>
      <c r="AL25" s="86">
        <f t="shared" si="7"/>
        <v>4.4127910543318167</v>
      </c>
      <c r="AM25" s="86">
        <f t="shared" si="7"/>
        <v>3.8081434700578152</v>
      </c>
      <c r="AN25" s="86">
        <f t="shared" si="7"/>
        <v>2.8790924076078874</v>
      </c>
      <c r="AO25" s="86">
        <f t="shared" si="7"/>
        <v>1.90624802135546</v>
      </c>
      <c r="AP25" s="86"/>
    </row>
    <row r="26" spans="1:42" ht="14.1" customHeight="1">
      <c r="A26" s="74" t="s">
        <v>54</v>
      </c>
      <c r="B26" s="30"/>
      <c r="C26" s="30"/>
      <c r="D26" s="30">
        <v>1.88</v>
      </c>
      <c r="E26" s="30">
        <v>0.55000000000000004</v>
      </c>
      <c r="F26" s="30">
        <v>1.54</v>
      </c>
      <c r="G26" s="30">
        <v>-0.27</v>
      </c>
      <c r="H26" s="30">
        <v>-1.82</v>
      </c>
      <c r="I26" s="30">
        <v>-2.5499999999999998</v>
      </c>
      <c r="J26" s="30">
        <v>-4.2300000000000004</v>
      </c>
      <c r="K26" s="30">
        <v>-3.62</v>
      </c>
      <c r="L26" s="87">
        <v>-0.74562517121950822</v>
      </c>
      <c r="M26" s="178">
        <v>-1.333765082305</v>
      </c>
      <c r="N26" s="178">
        <v>-2.1584104285645522</v>
      </c>
      <c r="O26" s="178">
        <v>-1.5959154666379352</v>
      </c>
      <c r="P26" s="191">
        <v>-2.1398595250124308</v>
      </c>
      <c r="Q26" s="211">
        <v>1.0082969878186572</v>
      </c>
      <c r="R26" s="211">
        <v>-0.11113634207424736</v>
      </c>
      <c r="S26" s="211">
        <v>-6.7387333188850649</v>
      </c>
      <c r="T26" s="211">
        <v>-6.7521016194998964</v>
      </c>
      <c r="U26" s="211">
        <v>-7.7901251233650131</v>
      </c>
      <c r="V26" s="211">
        <v>-9.5533877930819351</v>
      </c>
      <c r="W26" s="211">
        <v>-5.6748850091295999</v>
      </c>
      <c r="X26" s="211">
        <v>-7.7380303366969203</v>
      </c>
      <c r="Y26" s="211">
        <v>-8.9209748107118614</v>
      </c>
      <c r="Z26" s="167" t="s">
        <v>169</v>
      </c>
      <c r="AB26" s="184">
        <f t="shared" si="8"/>
        <v>1.6617968535975618</v>
      </c>
      <c r="AC26" s="184">
        <f t="shared" si="0"/>
        <v>1.6508139911085498</v>
      </c>
      <c r="AD26" s="184">
        <f t="shared" si="1"/>
        <v>1.4119020175040045</v>
      </c>
      <c r="AE26" s="199">
        <f t="shared" si="2"/>
        <v>1.1973104708402107</v>
      </c>
      <c r="AF26" s="203">
        <f t="shared" si="3"/>
        <v>0.89329642334145409</v>
      </c>
      <c r="AG26" s="203">
        <f t="shared" si="4"/>
        <v>1.0211261221233197</v>
      </c>
      <c r="AH26" s="83">
        <f t="shared" si="5"/>
        <v>1.1920124879158949</v>
      </c>
      <c r="AI26" s="83">
        <f t="shared" si="6"/>
        <v>1.6178377629642082</v>
      </c>
      <c r="AJ26" s="83">
        <f t="shared" si="7"/>
        <v>1.9709319896941935</v>
      </c>
      <c r="AK26" s="83">
        <f t="shared" si="7"/>
        <v>2.5547495069652952</v>
      </c>
      <c r="AL26" s="83">
        <f t="shared" si="7"/>
        <v>3.1936585540377882</v>
      </c>
      <c r="AM26" s="83">
        <f t="shared" si="7"/>
        <v>3.1512208089490996</v>
      </c>
      <c r="AN26" s="83">
        <f t="shared" si="7"/>
        <v>3.1991473345439596</v>
      </c>
      <c r="AO26" s="83">
        <f t="shared" si="7"/>
        <v>3.0161164375846945</v>
      </c>
      <c r="AP26" s="86"/>
    </row>
    <row r="27" spans="1:42" ht="14.1" customHeight="1">
      <c r="A27" s="75" t="s">
        <v>30</v>
      </c>
      <c r="B27" s="28"/>
      <c r="C27" s="28"/>
      <c r="D27" s="28">
        <v>0.28000000000000003</v>
      </c>
      <c r="E27" s="28">
        <v>0.63</v>
      </c>
      <c r="F27" s="28">
        <v>0.57999999999999996</v>
      </c>
      <c r="G27" s="28">
        <v>0.34</v>
      </c>
      <c r="H27" s="28">
        <v>-0.05</v>
      </c>
      <c r="I27" s="28">
        <v>-0.9</v>
      </c>
      <c r="J27" s="28">
        <v>-1.71</v>
      </c>
      <c r="K27" s="28">
        <v>-2.77</v>
      </c>
      <c r="L27" s="31">
        <v>-3.0195854497335484</v>
      </c>
      <c r="M27" s="137">
        <v>-3.5713720482551774</v>
      </c>
      <c r="N27" s="137">
        <v>-3.9887191060213976</v>
      </c>
      <c r="O27" s="137">
        <v>-3.7072397571903051</v>
      </c>
      <c r="P27" s="192">
        <v>-4.4490356805077012</v>
      </c>
      <c r="Q27" s="212">
        <v>-4.7773150242870388</v>
      </c>
      <c r="R27" s="212">
        <v>-8.2550316283552316</v>
      </c>
      <c r="S27" s="212">
        <v>-7.708216432885556</v>
      </c>
      <c r="T27" s="212">
        <v>-8.3407204115322422</v>
      </c>
      <c r="U27" s="212">
        <v>-9.0295687354585947</v>
      </c>
      <c r="V27" s="212">
        <v>-9.9892671508218882</v>
      </c>
      <c r="W27" s="212">
        <v>-9.4033000692785524</v>
      </c>
      <c r="X27" s="212">
        <v>-9.2033094954819692</v>
      </c>
      <c r="Y27" s="212">
        <v>-10.645315817136442</v>
      </c>
      <c r="Z27" s="168" t="s">
        <v>170</v>
      </c>
      <c r="AB27" s="185">
        <f t="shared" si="8"/>
        <v>1.2374481812166933</v>
      </c>
      <c r="AC27" s="185">
        <f t="shared" si="0"/>
        <v>1.3989148997586469</v>
      </c>
      <c r="AD27" s="185">
        <f t="shared" si="1"/>
        <v>1.5659676604010122</v>
      </c>
      <c r="AE27" s="86">
        <f t="shared" si="2"/>
        <v>1.5316916361200428</v>
      </c>
      <c r="AF27" s="204">
        <f t="shared" si="3"/>
        <v>1.4420761633366506</v>
      </c>
      <c r="AG27" s="204">
        <f t="shared" si="4"/>
        <v>1.2294613652796134</v>
      </c>
      <c r="AH27" s="86">
        <f t="shared" si="5"/>
        <v>1.3221563922862418</v>
      </c>
      <c r="AI27" s="86">
        <f t="shared" si="6"/>
        <v>1.5213985430282293</v>
      </c>
      <c r="AJ27" s="86">
        <f t="shared" si="7"/>
        <v>1.8255595622285139</v>
      </c>
      <c r="AK27" s="86">
        <f t="shared" si="7"/>
        <v>2.1189630997081816</v>
      </c>
      <c r="AL27" s="86">
        <f t="shared" si="7"/>
        <v>2.2829122742791892</v>
      </c>
      <c r="AM27" s="86">
        <f t="shared" si="7"/>
        <v>2.187411206105792</v>
      </c>
      <c r="AN27" s="86">
        <f t="shared" si="7"/>
        <v>1.9050621707509354</v>
      </c>
      <c r="AO27" s="86">
        <f t="shared" si="7"/>
        <v>1.5211513992086541</v>
      </c>
      <c r="AP27" s="86"/>
    </row>
    <row r="28" spans="1:42" ht="14.1" customHeight="1">
      <c r="A28" s="74" t="s">
        <v>31</v>
      </c>
      <c r="B28" s="30"/>
      <c r="C28" s="30"/>
      <c r="D28" s="30">
        <v>8.6</v>
      </c>
      <c r="E28" s="30">
        <v>8.39</v>
      </c>
      <c r="F28" s="30">
        <v>8.2100000000000009</v>
      </c>
      <c r="G28" s="30">
        <v>7.01</v>
      </c>
      <c r="H28" s="30">
        <v>8.6300000000000008</v>
      </c>
      <c r="I28" s="30">
        <v>9.1199999999999992</v>
      </c>
      <c r="J28" s="30">
        <v>8.0399999999999991</v>
      </c>
      <c r="K28" s="30">
        <v>8.49</v>
      </c>
      <c r="L28" s="87">
        <v>7.82</v>
      </c>
      <c r="M28" s="178">
        <v>6.18</v>
      </c>
      <c r="N28" s="178">
        <v>5.5</v>
      </c>
      <c r="O28" s="178">
        <v>5.3</v>
      </c>
      <c r="P28" s="191">
        <v>4.0948398967857234</v>
      </c>
      <c r="Q28" s="211">
        <v>3.1768720927239493</v>
      </c>
      <c r="R28" s="211">
        <v>2.9441028908988387</v>
      </c>
      <c r="S28" s="211">
        <v>1.8089213834651678</v>
      </c>
      <c r="T28" s="211">
        <v>-1.8489434384526402</v>
      </c>
      <c r="U28" s="211">
        <v>0.12766450296763246</v>
      </c>
      <c r="V28" s="211">
        <v>0.74245729684004114</v>
      </c>
      <c r="W28" s="211">
        <v>-2.3954345604355032</v>
      </c>
      <c r="X28" s="211">
        <v>-2.4512551011904007</v>
      </c>
      <c r="Y28" s="211">
        <v>-3.2751616888018522</v>
      </c>
      <c r="Z28" s="167" t="s">
        <v>171</v>
      </c>
      <c r="AB28" s="184">
        <f t="shared" si="8"/>
        <v>0.44375000000000009</v>
      </c>
      <c r="AC28" s="184">
        <f t="shared" si="0"/>
        <v>0.62919999999999998</v>
      </c>
      <c r="AD28" s="184">
        <f t="shared" si="1"/>
        <v>0.90539999999999954</v>
      </c>
      <c r="AE28" s="199">
        <f t="shared" si="2"/>
        <v>1.1460000000000001</v>
      </c>
      <c r="AF28" s="203">
        <f t="shared" si="3"/>
        <v>1.4015160103214277</v>
      </c>
      <c r="AG28" s="203">
        <f t="shared" si="4"/>
        <v>1.784828801049033</v>
      </c>
      <c r="AH28" s="83">
        <f t="shared" si="5"/>
        <v>1.8634185119591486</v>
      </c>
      <c r="AI28" s="83">
        <f t="shared" si="6"/>
        <v>1.8705263736126323</v>
      </c>
      <c r="AJ28" s="83">
        <f t="shared" si="7"/>
        <v>2.3114207174578967</v>
      </c>
      <c r="AK28" s="83">
        <f t="shared" si="7"/>
        <v>2.2686222465182775</v>
      </c>
      <c r="AL28" s="83">
        <f t="shared" si="7"/>
        <v>2.0760532210542566</v>
      </c>
      <c r="AM28" s="83">
        <f t="shared" si="7"/>
        <v>2.2581149696023814</v>
      </c>
      <c r="AN28" s="83">
        <f t="shared" si="7"/>
        <v>2.3150247564144548</v>
      </c>
      <c r="AO28" s="83">
        <f t="shared" si="7"/>
        <v>2.2610323846626486</v>
      </c>
      <c r="AP28" s="86"/>
    </row>
    <row r="29" spans="1:42" ht="14.1" customHeight="1">
      <c r="A29" s="75" t="s">
        <v>48</v>
      </c>
      <c r="B29" s="28"/>
      <c r="C29" s="28"/>
      <c r="D29" s="28">
        <v>5.6</v>
      </c>
      <c r="E29" s="28">
        <v>5.37</v>
      </c>
      <c r="F29" s="28">
        <v>5.24</v>
      </c>
      <c r="G29" s="28">
        <v>4.4000000000000004</v>
      </c>
      <c r="H29" s="28">
        <v>4.33</v>
      </c>
      <c r="I29" s="28">
        <v>3.9</v>
      </c>
      <c r="J29" s="28">
        <v>3.83</v>
      </c>
      <c r="K29" s="28">
        <v>2.81</v>
      </c>
      <c r="L29" s="31">
        <v>3.4132926588197989</v>
      </c>
      <c r="M29" s="137">
        <v>3.2938486429751723</v>
      </c>
      <c r="N29" s="137">
        <v>2.856374040929726</v>
      </c>
      <c r="O29" s="137">
        <v>2.8825999427650735</v>
      </c>
      <c r="P29" s="192">
        <v>2.8807028008106932</v>
      </c>
      <c r="Q29" s="212">
        <v>2.9265903459631462</v>
      </c>
      <c r="R29" s="212">
        <v>2.7831846185712426</v>
      </c>
      <c r="S29" s="212">
        <v>2.3708207715155685</v>
      </c>
      <c r="T29" s="212">
        <v>2.5223118472487043</v>
      </c>
      <c r="U29" s="212">
        <v>0.93388236867625851</v>
      </c>
      <c r="V29" s="212">
        <v>0.68903780052716468</v>
      </c>
      <c r="W29" s="212">
        <v>0.43304400686278288</v>
      </c>
      <c r="X29" s="212">
        <v>0.32884525443937779</v>
      </c>
      <c r="Y29" s="212">
        <v>0.21827925016004784</v>
      </c>
      <c r="Z29" s="168" t="s">
        <v>172</v>
      </c>
      <c r="AB29" s="185">
        <f t="shared" si="8"/>
        <v>0.67333841764752522</v>
      </c>
      <c r="AC29" s="185">
        <f t="shared" si="0"/>
        <v>0.76928586982050295</v>
      </c>
      <c r="AD29" s="185">
        <f t="shared" si="1"/>
        <v>0.71251877258202412</v>
      </c>
      <c r="AE29" s="86">
        <f t="shared" si="2"/>
        <v>0.64438847145102307</v>
      </c>
      <c r="AF29" s="204">
        <f t="shared" si="3"/>
        <v>0.52425455309596303</v>
      </c>
      <c r="AG29" s="204">
        <f t="shared" si="4"/>
        <v>0.44478585718287106</v>
      </c>
      <c r="AH29" s="86">
        <f t="shared" si="5"/>
        <v>0.36130081629220606</v>
      </c>
      <c r="AI29" s="86">
        <f t="shared" si="6"/>
        <v>0.30458343101796892</v>
      </c>
      <c r="AJ29" s="86">
        <f t="shared" si="7"/>
        <v>0.20543431130686426</v>
      </c>
      <c r="AK29" s="86">
        <f t="shared" si="7"/>
        <v>0.44641348480841681</v>
      </c>
      <c r="AL29" s="86">
        <f t="shared" si="7"/>
        <v>0.64961300265516664</v>
      </c>
      <c r="AM29" s="86">
        <f t="shared" si="7"/>
        <v>0.8655200774189804</v>
      </c>
      <c r="AN29" s="86">
        <f t="shared" si="7"/>
        <v>1.023119694489284</v>
      </c>
      <c r="AO29" s="86">
        <f t="shared" si="7"/>
        <v>1.0880521703443722</v>
      </c>
      <c r="AP29" s="86"/>
    </row>
    <row r="30" spans="1:42" ht="14.1" customHeight="1">
      <c r="A30" s="74" t="s">
        <v>49</v>
      </c>
      <c r="B30" s="30"/>
      <c r="C30" s="30"/>
      <c r="D30" s="30">
        <v>5.18</v>
      </c>
      <c r="E30" s="30">
        <v>5.07</v>
      </c>
      <c r="F30" s="30">
        <v>4.4800000000000004</v>
      </c>
      <c r="G30" s="30">
        <v>3.34</v>
      </c>
      <c r="H30" s="30">
        <v>2.4500000000000002</v>
      </c>
      <c r="I30" s="30">
        <v>0.62</v>
      </c>
      <c r="J30" s="30">
        <v>-0.06</v>
      </c>
      <c r="K30" s="30">
        <v>0.08</v>
      </c>
      <c r="L30" s="87">
        <v>-1.3051461097342989</v>
      </c>
      <c r="M30" s="178">
        <v>-1.9635244078218077</v>
      </c>
      <c r="N30" s="178">
        <v>-1.2605382585000673</v>
      </c>
      <c r="O30" s="178">
        <v>-2.1513051230460576</v>
      </c>
      <c r="P30" s="191">
        <v>-2.2516456578349664</v>
      </c>
      <c r="Q30" s="211">
        <v>-2.4770551700210977</v>
      </c>
      <c r="R30" s="211">
        <v>-6.05</v>
      </c>
      <c r="S30" s="211">
        <v>-6.76</v>
      </c>
      <c r="T30" s="211">
        <v>-7.29</v>
      </c>
      <c r="U30" s="211">
        <v>-6.5746045284667503</v>
      </c>
      <c r="V30" s="211">
        <v>-6.3597108927148609</v>
      </c>
      <c r="W30" s="211">
        <v>-6.3544687685037387</v>
      </c>
      <c r="X30" s="211">
        <v>-5.8748593336004564</v>
      </c>
      <c r="Y30" s="211">
        <v>-5.2438529899587376</v>
      </c>
      <c r="Z30" s="167" t="s">
        <v>173</v>
      </c>
      <c r="AB30" s="184">
        <f t="shared" si="8"/>
        <v>2.0006432637167872</v>
      </c>
      <c r="AC30" s="184">
        <f t="shared" si="0"/>
        <v>2.3148670517556109</v>
      </c>
      <c r="AD30" s="184">
        <f t="shared" si="1"/>
        <v>2.1519367020844937</v>
      </c>
      <c r="AE30" s="199">
        <f t="shared" si="2"/>
        <v>1.8396411119281784</v>
      </c>
      <c r="AF30" s="203">
        <f t="shared" si="3"/>
        <v>1.5362159556937196</v>
      </c>
      <c r="AG30" s="203">
        <f t="shared" si="4"/>
        <v>1.2835371781566636</v>
      </c>
      <c r="AH30" s="83">
        <f t="shared" si="5"/>
        <v>1.2967845990489564</v>
      </c>
      <c r="AI30" s="83">
        <f t="shared" si="6"/>
        <v>1.6054581503867218</v>
      </c>
      <c r="AJ30" s="83">
        <f t="shared" si="7"/>
        <v>2.1342471163825021</v>
      </c>
      <c r="AK30" s="83">
        <f t="shared" si="7"/>
        <v>2.2882153652593464</v>
      </c>
      <c r="AL30" s="83">
        <f t="shared" si="7"/>
        <v>2.2930246803957615</v>
      </c>
      <c r="AM30" s="83">
        <f t="shared" si="7"/>
        <v>2.1742374300465657</v>
      </c>
      <c r="AN30" s="83">
        <f t="shared" si="7"/>
        <v>1.7526177782708516</v>
      </c>
      <c r="AO30" s="83">
        <f t="shared" si="7"/>
        <v>1.3196610769030765</v>
      </c>
      <c r="AP30" s="86"/>
    </row>
    <row r="31" spans="1:42" ht="14.1" customHeight="1">
      <c r="A31" s="75" t="s">
        <v>32</v>
      </c>
      <c r="B31" s="28"/>
      <c r="C31" s="28"/>
      <c r="D31" s="28">
        <v>4.67</v>
      </c>
      <c r="E31" s="28">
        <v>4.0599999999999996</v>
      </c>
      <c r="F31" s="28">
        <v>3.88</v>
      </c>
      <c r="G31" s="28">
        <v>4.07</v>
      </c>
      <c r="H31" s="28">
        <v>3.17</v>
      </c>
      <c r="I31" s="28">
        <v>3.61</v>
      </c>
      <c r="J31" s="28">
        <v>3.673</v>
      </c>
      <c r="K31" s="28">
        <v>3.06</v>
      </c>
      <c r="L31" s="31">
        <v>2.3500729378429965</v>
      </c>
      <c r="M31" s="137">
        <v>1.2748047916820437</v>
      </c>
      <c r="N31" s="137">
        <v>0.36552612207193774</v>
      </c>
      <c r="O31" s="137">
        <v>0.40440085005902437</v>
      </c>
      <c r="P31" s="192">
        <v>0.15744062701188549</v>
      </c>
      <c r="Q31" s="212">
        <v>0.87489499868090781</v>
      </c>
      <c r="R31" s="212">
        <v>0.50468405251029047</v>
      </c>
      <c r="S31" s="212">
        <v>0.71811154495577789</v>
      </c>
      <c r="T31" s="212">
        <v>1.0398945017434669</v>
      </c>
      <c r="U31" s="212">
        <v>0.69868697958333326</v>
      </c>
      <c r="V31" s="212">
        <v>1.4395967693367817</v>
      </c>
      <c r="W31" s="212">
        <v>0.91524394613223314</v>
      </c>
      <c r="X31" s="212">
        <v>-4.0987756598468694</v>
      </c>
      <c r="Y31" s="212">
        <v>-3.7428933678656477</v>
      </c>
      <c r="Z31" s="168" t="s">
        <v>189</v>
      </c>
      <c r="AB31" s="185">
        <f t="shared" si="8"/>
        <v>0.46808235346203181</v>
      </c>
      <c r="AC31" s="185">
        <f t="shared" si="0"/>
        <v>0.73445467245699514</v>
      </c>
      <c r="AD31" s="185">
        <f t="shared" si="1"/>
        <v>0.97272346077642313</v>
      </c>
      <c r="AE31" s="86">
        <f t="shared" si="2"/>
        <v>1.1896634358012801</v>
      </c>
      <c r="AF31" s="204">
        <f t="shared" si="3"/>
        <v>1.3303851481284528</v>
      </c>
      <c r="AG31" s="204">
        <f t="shared" si="4"/>
        <v>1.2786005548337198</v>
      </c>
      <c r="AH31" s="86">
        <f t="shared" si="5"/>
        <v>1.2366286371798725</v>
      </c>
      <c r="AI31" s="86">
        <f t="shared" si="6"/>
        <v>1.0136384320797076</v>
      </c>
      <c r="AJ31" s="86">
        <f t="shared" si="7"/>
        <v>0.69198572031150829</v>
      </c>
      <c r="AK31" s="86">
        <f t="shared" si="7"/>
        <v>0.43685205349854989</v>
      </c>
      <c r="AL31" s="86">
        <f t="shared" si="7"/>
        <v>0.3275949132778041</v>
      </c>
      <c r="AM31" s="86">
        <f t="shared" si="7"/>
        <v>0.28570031296126963</v>
      </c>
      <c r="AN31" s="86">
        <f t="shared" si="7"/>
        <v>0.89443415097367007</v>
      </c>
      <c r="AO31" s="86">
        <f t="shared" si="7"/>
        <v>1.5086091812321898</v>
      </c>
      <c r="AP31" s="86"/>
    </row>
    <row r="32" spans="1:42" ht="14.1" customHeight="1">
      <c r="A32" s="74" t="s">
        <v>33</v>
      </c>
      <c r="B32" s="30"/>
      <c r="C32" s="30"/>
      <c r="D32" s="30">
        <v>-1.1599999999999999</v>
      </c>
      <c r="E32" s="30">
        <v>-2.39</v>
      </c>
      <c r="F32" s="30">
        <v>-4.8099999999999996</v>
      </c>
      <c r="G32" s="30">
        <v>-3.98</v>
      </c>
      <c r="H32" s="30">
        <v>-4.6100000000000003</v>
      </c>
      <c r="I32" s="30">
        <v>-5.19</v>
      </c>
      <c r="J32" s="30">
        <v>-5.63</v>
      </c>
      <c r="K32" s="30">
        <v>-4.8</v>
      </c>
      <c r="L32" s="87">
        <v>-7.3217033006014773</v>
      </c>
      <c r="M32" s="178">
        <v>-8.1123695303441394</v>
      </c>
      <c r="N32" s="178">
        <v>-8.7817706560845927</v>
      </c>
      <c r="O32" s="178">
        <v>-7.8420670530729986</v>
      </c>
      <c r="P32" s="191">
        <v>-9.0845313080556842</v>
      </c>
      <c r="Q32" s="211">
        <v>-9.0313659169231695</v>
      </c>
      <c r="R32" s="211">
        <v>-7.7088813896780417</v>
      </c>
      <c r="S32" s="211">
        <v>-8.8845622159931743</v>
      </c>
      <c r="T32" s="211">
        <v>-9.0052343642151893</v>
      </c>
      <c r="U32" s="211">
        <v>-7.4117464690911694</v>
      </c>
      <c r="V32" s="211">
        <v>-7.6305192802131634</v>
      </c>
      <c r="W32" s="211">
        <v>-6.550157443134232</v>
      </c>
      <c r="X32" s="211">
        <v>-6.0007349566809411</v>
      </c>
      <c r="Y32" s="211">
        <v>-6.473882492570497</v>
      </c>
      <c r="Z32" s="167" t="s">
        <v>175</v>
      </c>
      <c r="AB32" s="184">
        <f t="shared" si="8"/>
        <v>0.904328640718981</v>
      </c>
      <c r="AC32" s="184">
        <f t="shared" si="0"/>
        <v>1.4124072830945618</v>
      </c>
      <c r="AD32" s="184">
        <f t="shared" si="1"/>
        <v>1.5191012184436252</v>
      </c>
      <c r="AE32" s="199">
        <f t="shared" si="2"/>
        <v>1.525349264812385</v>
      </c>
      <c r="AF32" s="203">
        <f t="shared" si="3"/>
        <v>1.6932441848158895</v>
      </c>
      <c r="AG32" s="203">
        <f t="shared" si="4"/>
        <v>1.5863046212065655</v>
      </c>
      <c r="AH32" s="83">
        <f t="shared" si="5"/>
        <v>1.2918744722605129</v>
      </c>
      <c r="AI32" s="83">
        <f t="shared" si="6"/>
        <v>1.0836631716043585</v>
      </c>
      <c r="AJ32" s="83">
        <f t="shared" si="7"/>
        <v>0.91126851012697396</v>
      </c>
      <c r="AK32" s="83">
        <f t="shared" si="7"/>
        <v>0.63906967184839836</v>
      </c>
      <c r="AL32" s="83">
        <f t="shared" si="7"/>
        <v>0.60818807388722973</v>
      </c>
      <c r="AM32" s="83">
        <f t="shared" si="7"/>
        <v>0.7644092826082205</v>
      </c>
      <c r="AN32" s="83">
        <f t="shared" si="7"/>
        <v>0.86915472927282256</v>
      </c>
      <c r="AO32" s="83">
        <f t="shared" si="7"/>
        <v>0.97860949411302267</v>
      </c>
      <c r="AP32" s="86"/>
    </row>
    <row r="33" spans="1:42" ht="14.1" customHeight="1">
      <c r="A33" s="75" t="s">
        <v>50</v>
      </c>
      <c r="B33" s="28"/>
      <c r="C33" s="28"/>
      <c r="D33" s="28">
        <v>3.09</v>
      </c>
      <c r="E33" s="28">
        <v>4.92</v>
      </c>
      <c r="F33" s="28">
        <v>4.34</v>
      </c>
      <c r="G33" s="28">
        <v>3.94</v>
      </c>
      <c r="H33" s="28">
        <v>3.64</v>
      </c>
      <c r="I33" s="28">
        <v>3.13</v>
      </c>
      <c r="J33" s="28">
        <v>2.39</v>
      </c>
      <c r="K33" s="28">
        <v>1.65</v>
      </c>
      <c r="L33" s="31">
        <v>2.0472366969103382</v>
      </c>
      <c r="M33" s="137">
        <v>1.7317914184665779</v>
      </c>
      <c r="N33" s="137">
        <v>0.28105902448578779</v>
      </c>
      <c r="O33" s="137">
        <v>0.3214652068106591</v>
      </c>
      <c r="P33" s="192">
        <v>-0.44844640698201432</v>
      </c>
      <c r="Q33" s="212">
        <v>-0.98871991835849715</v>
      </c>
      <c r="R33" s="212">
        <v>-0.9624945526782015</v>
      </c>
      <c r="S33" s="212">
        <v>-2.4916658848953239</v>
      </c>
      <c r="T33" s="212">
        <v>-2.0594876856460251</v>
      </c>
      <c r="U33" s="212">
        <v>-2.1778248538088083</v>
      </c>
      <c r="V33" s="212">
        <v>-2.3144371991142232</v>
      </c>
      <c r="W33" s="212">
        <v>-2.3102884568597761</v>
      </c>
      <c r="X33" s="212">
        <v>-3.0606300993324842</v>
      </c>
      <c r="Y33" s="212">
        <v>-3.001888356675118</v>
      </c>
      <c r="Z33" s="168" t="s">
        <v>176</v>
      </c>
      <c r="AB33" s="185">
        <f t="shared" si="8"/>
        <v>0.95284541288620772</v>
      </c>
      <c r="AC33" s="185">
        <f t="shared" si="0"/>
        <v>0.90651662615477002</v>
      </c>
      <c r="AD33" s="185">
        <f t="shared" si="1"/>
        <v>1.1869912860137295</v>
      </c>
      <c r="AE33" s="86">
        <f t="shared" si="2"/>
        <v>1.1408447653326637</v>
      </c>
      <c r="AF33" s="204">
        <f t="shared" si="3"/>
        <v>1.1611367454129327</v>
      </c>
      <c r="AG33" s="204">
        <f t="shared" si="4"/>
        <v>1.267279300515441</v>
      </c>
      <c r="AH33" s="86">
        <f t="shared" si="5"/>
        <v>1.2746164762099181</v>
      </c>
      <c r="AI33" s="86">
        <f t="shared" si="6"/>
        <v>1.2813875763746374</v>
      </c>
      <c r="AJ33" s="86">
        <f t="shared" si="7"/>
        <v>1.2982366795233424</v>
      </c>
      <c r="AK33" s="86">
        <f t="shared" si="7"/>
        <v>1.2613298835078204</v>
      </c>
      <c r="AL33" s="86">
        <f t="shared" si="7"/>
        <v>1.1058747166938077</v>
      </c>
      <c r="AM33" s="86">
        <f t="shared" si="7"/>
        <v>0.95565674336018913</v>
      </c>
      <c r="AN33" s="86">
        <f t="shared" si="7"/>
        <v>0.90376325382756462</v>
      </c>
      <c r="AO33" s="86">
        <f t="shared" si="7"/>
        <v>0.70902082925728571</v>
      </c>
      <c r="AP33" s="86"/>
    </row>
    <row r="34" spans="1:42" ht="14.1" customHeight="1">
      <c r="A34" s="74" t="s">
        <v>57</v>
      </c>
      <c r="B34" s="30"/>
      <c r="C34" s="30"/>
      <c r="D34" s="30">
        <v>11.77</v>
      </c>
      <c r="E34" s="30">
        <v>10.41</v>
      </c>
      <c r="F34" s="30">
        <v>2.5299999999999998</v>
      </c>
      <c r="G34" s="30">
        <v>9.5500000000000007</v>
      </c>
      <c r="H34" s="30">
        <v>4.37</v>
      </c>
      <c r="I34" s="30">
        <v>1.1100000000000001</v>
      </c>
      <c r="J34" s="30">
        <v>3.09</v>
      </c>
      <c r="K34" s="30">
        <v>-2.2000000000000002</v>
      </c>
      <c r="L34" s="87">
        <v>-1.0947260358683575</v>
      </c>
      <c r="M34" s="178">
        <v>-2.6171192935684382</v>
      </c>
      <c r="N34" s="178">
        <v>-4.0244860963701088</v>
      </c>
      <c r="O34" s="178">
        <v>-2.7872225635180001</v>
      </c>
      <c r="P34" s="191">
        <v>-3.268448669679703</v>
      </c>
      <c r="Q34" s="211">
        <v>-1.5767634149064564</v>
      </c>
      <c r="R34" s="211">
        <v>-0.24367127592949908</v>
      </c>
      <c r="S34" s="211">
        <v>1.1475462395443603</v>
      </c>
      <c r="T34" s="211">
        <v>1.4958675231913234</v>
      </c>
      <c r="U34" s="211">
        <v>2.2785223229299443</v>
      </c>
      <c r="V34" s="211">
        <v>1.6924081088623839</v>
      </c>
      <c r="W34" s="211">
        <v>2.7417524851208395</v>
      </c>
      <c r="X34" s="211">
        <v>4.3119785268164295</v>
      </c>
      <c r="Y34" s="211">
        <v>1.4883358237945268</v>
      </c>
      <c r="Z34" s="167" t="s">
        <v>177</v>
      </c>
      <c r="AB34" s="184">
        <f t="shared" si="8"/>
        <v>3.4795055658626586</v>
      </c>
      <c r="AC34" s="184">
        <f t="shared" si="0"/>
        <v>4.2665476263549431</v>
      </c>
      <c r="AD34" s="184">
        <f t="shared" si="1"/>
        <v>3.8776331425806903</v>
      </c>
      <c r="AE34" s="199">
        <f t="shared" si="2"/>
        <v>3.3373553989324911</v>
      </c>
      <c r="AF34" s="203">
        <f t="shared" si="3"/>
        <v>3.4537602127203684</v>
      </c>
      <c r="AG34" s="203">
        <f t="shared" si="4"/>
        <v>2.2539259644346634</v>
      </c>
      <c r="AH34" s="83">
        <f t="shared" si="5"/>
        <v>1.6613155256276737</v>
      </c>
      <c r="AI34" s="83">
        <f t="shared" si="6"/>
        <v>1.6658210743729971</v>
      </c>
      <c r="AJ34" s="83">
        <f t="shared" si="7"/>
        <v>1.474525177155956</v>
      </c>
      <c r="AK34" s="83">
        <f t="shared" si="7"/>
        <v>1.7908930630812208</v>
      </c>
      <c r="AL34" s="83">
        <f t="shared" si="7"/>
        <v>2.0644712956641222</v>
      </c>
      <c r="AM34" s="83">
        <f t="shared" si="7"/>
        <v>2.1278245216344605</v>
      </c>
      <c r="AN34" s="83">
        <f t="shared" si="7"/>
        <v>2.0385787274012612</v>
      </c>
      <c r="AO34" s="83">
        <f t="shared" si="7"/>
        <v>1.6218283322877809</v>
      </c>
      <c r="AP34" s="86"/>
    </row>
    <row r="35" spans="1:42" ht="14.1" customHeight="1">
      <c r="A35" s="75" t="s">
        <v>34</v>
      </c>
      <c r="B35" s="28"/>
      <c r="C35" s="28"/>
      <c r="D35" s="28">
        <v>12.36</v>
      </c>
      <c r="E35" s="28">
        <v>12.45</v>
      </c>
      <c r="F35" s="28">
        <v>12.66</v>
      </c>
      <c r="G35" s="28">
        <v>13.09</v>
      </c>
      <c r="H35" s="28">
        <v>11.78</v>
      </c>
      <c r="I35" s="28">
        <v>10.27</v>
      </c>
      <c r="J35" s="28">
        <v>9.26</v>
      </c>
      <c r="K35" s="28">
        <v>8.6300000000000008</v>
      </c>
      <c r="L35" s="31">
        <v>7.8866964541885842</v>
      </c>
      <c r="M35" s="137">
        <v>8.7383885530375558</v>
      </c>
      <c r="N35" s="137">
        <v>8.0417800370885768</v>
      </c>
      <c r="O35" s="137">
        <v>6.731544681906815</v>
      </c>
      <c r="P35" s="192">
        <v>6.3883769934775101</v>
      </c>
      <c r="Q35" s="212">
        <v>6.3440805440455712</v>
      </c>
      <c r="R35" s="212">
        <v>5.578404101050233</v>
      </c>
      <c r="S35" s="212">
        <v>3.5591776368556829</v>
      </c>
      <c r="T35" s="212">
        <v>2.9440443366640681</v>
      </c>
      <c r="U35" s="212">
        <v>2.1342381563528834</v>
      </c>
      <c r="V35" s="212">
        <v>1.6142664496440737</v>
      </c>
      <c r="W35" s="212">
        <v>0.10367830350614189</v>
      </c>
      <c r="X35" s="212">
        <v>-2.727554790945204</v>
      </c>
      <c r="Y35" s="212">
        <v>-3.9428689061021913</v>
      </c>
      <c r="Z35" s="168" t="s">
        <v>190</v>
      </c>
      <c r="AB35" s="185">
        <f t="shared" si="8"/>
        <v>1.7416629432264268</v>
      </c>
      <c r="AC35" s="185">
        <f t="shared" si="0"/>
        <v>1.755491499277386</v>
      </c>
      <c r="AD35" s="185">
        <f t="shared" si="1"/>
        <v>1.7714507964548223</v>
      </c>
      <c r="AE35" s="86">
        <f t="shared" si="2"/>
        <v>1.7929272219022772</v>
      </c>
      <c r="AF35" s="204">
        <f t="shared" si="3"/>
        <v>1.6146570624240759</v>
      </c>
      <c r="AG35" s="204">
        <f t="shared" si="4"/>
        <v>1.3285909842330497</v>
      </c>
      <c r="AH35" s="86">
        <f t="shared" si="5"/>
        <v>1.2210604450875617</v>
      </c>
      <c r="AI35" s="86">
        <f t="shared" si="6"/>
        <v>1.3955281086978906</v>
      </c>
      <c r="AJ35" s="86">
        <f t="shared" si="7"/>
        <v>1.5214326114128469</v>
      </c>
      <c r="AK35" s="86">
        <f t="shared" si="7"/>
        <v>1.8245656733888247</v>
      </c>
      <c r="AL35" s="86">
        <f t="shared" si="7"/>
        <v>2.1155988033064959</v>
      </c>
      <c r="AM35" s="86">
        <f t="shared" si="7"/>
        <v>2.2728781474545854</v>
      </c>
      <c r="AN35" s="86">
        <f t="shared" si="7"/>
        <v>2.4532911502113848</v>
      </c>
      <c r="AO35" s="86">
        <f t="shared" si="7"/>
        <v>2.763232439963736</v>
      </c>
      <c r="AP35" s="86"/>
    </row>
    <row r="36" spans="1:42" ht="14.1" customHeight="1">
      <c r="A36" s="74" t="s">
        <v>167</v>
      </c>
      <c r="B36" s="30"/>
      <c r="C36" s="30"/>
      <c r="D36" s="30">
        <v>-0.74</v>
      </c>
      <c r="E36" s="30">
        <v>-0.45</v>
      </c>
      <c r="F36" s="30">
        <v>1.27</v>
      </c>
      <c r="G36" s="30">
        <v>-0.03</v>
      </c>
      <c r="H36" s="30">
        <v>1.67</v>
      </c>
      <c r="I36" s="30">
        <v>1.42</v>
      </c>
      <c r="J36" s="30">
        <v>1.49</v>
      </c>
      <c r="K36" s="30">
        <v>1.89</v>
      </c>
      <c r="L36" s="87">
        <v>3.06</v>
      </c>
      <c r="M36" s="178">
        <v>2.9692546130170303</v>
      </c>
      <c r="N36" s="178">
        <v>2.9964322676453383</v>
      </c>
      <c r="O36" s="178">
        <v>3.3013901644095331</v>
      </c>
      <c r="P36" s="191">
        <v>3.6534604584621224</v>
      </c>
      <c r="Q36" s="211">
        <v>2.7935421198129906</v>
      </c>
      <c r="R36" s="211">
        <v>2.7652438374403272</v>
      </c>
      <c r="S36" s="211">
        <v>1.7201940464878738</v>
      </c>
      <c r="T36" s="211">
        <v>0.64531668482394833</v>
      </c>
      <c r="U36" s="211">
        <v>-3.0329716888489382E-3</v>
      </c>
      <c r="V36" s="211">
        <v>4.2463120958657737E-2</v>
      </c>
      <c r="W36" s="211">
        <v>-0.10696163200437959</v>
      </c>
      <c r="X36" s="211">
        <v>-0.33004491570902061</v>
      </c>
      <c r="Y36" s="211">
        <v>-0.64301170473609104</v>
      </c>
      <c r="Z36" s="167" t="s">
        <v>179</v>
      </c>
      <c r="AB36" s="184">
        <f t="shared" si="8"/>
        <v>0.77</v>
      </c>
      <c r="AC36" s="184">
        <f t="shared" si="0"/>
        <v>0.99695527678102192</v>
      </c>
      <c r="AD36" s="184">
        <f t="shared" si="1"/>
        <v>0.88856868806623679</v>
      </c>
      <c r="AE36" s="199">
        <f t="shared" si="2"/>
        <v>0.86244924540862811</v>
      </c>
      <c r="AF36" s="203">
        <f t="shared" si="3"/>
        <v>0.95405375035340256</v>
      </c>
      <c r="AG36" s="203">
        <f t="shared" si="4"/>
        <v>0.72552636986776131</v>
      </c>
      <c r="AH36" s="83">
        <f t="shared" si="5"/>
        <v>0.62035940764724062</v>
      </c>
      <c r="AI36" s="83">
        <f t="shared" si="6"/>
        <v>0.57833224113893833</v>
      </c>
      <c r="AJ36" s="83">
        <f t="shared" si="7"/>
        <v>0.69658790526358561</v>
      </c>
      <c r="AK36" s="83">
        <f t="shared" si="7"/>
        <v>0.96161252130002439</v>
      </c>
      <c r="AL36" s="83">
        <f t="shared" si="7"/>
        <v>1.1897529711931916</v>
      </c>
      <c r="AM36" s="83">
        <f t="shared" si="7"/>
        <v>1.3212089599193058</v>
      </c>
      <c r="AN36" s="83">
        <f t="shared" si="7"/>
        <v>1.3986090340232491</v>
      </c>
      <c r="AO36" s="83">
        <f t="shared" si="7"/>
        <v>1.3435145689328563</v>
      </c>
      <c r="AP36" s="86"/>
    </row>
    <row r="37" spans="1:42" ht="14.1" customHeight="1">
      <c r="A37" s="75" t="s">
        <v>35</v>
      </c>
      <c r="B37" s="28"/>
      <c r="C37" s="28"/>
      <c r="D37" s="28">
        <v>0.5</v>
      </c>
      <c r="E37" s="28">
        <v>1.01</v>
      </c>
      <c r="F37" s="28">
        <v>-1.46</v>
      </c>
      <c r="G37" s="28">
        <v>-1.87</v>
      </c>
      <c r="H37" s="28">
        <v>-3.64</v>
      </c>
      <c r="I37" s="28">
        <v>-4.83</v>
      </c>
      <c r="J37" s="28">
        <v>-5.36</v>
      </c>
      <c r="K37" s="28">
        <v>-6.46</v>
      </c>
      <c r="L37" s="31">
        <v>-6.764736974988554</v>
      </c>
      <c r="M37" s="137">
        <v>-6.7481996502568213</v>
      </c>
      <c r="N37" s="137">
        <v>-6.7003148408910151</v>
      </c>
      <c r="O37" s="137">
        <v>-7.4910935125958744</v>
      </c>
      <c r="P37" s="192">
        <v>-5.7651162243685308</v>
      </c>
      <c r="Q37" s="212">
        <v>-6.5978585478091549</v>
      </c>
      <c r="R37" s="212">
        <v>-7.9573214733674709</v>
      </c>
      <c r="S37" s="212">
        <v>-8.6694069154122833</v>
      </c>
      <c r="T37" s="212">
        <v>-8.5655923277462698</v>
      </c>
      <c r="U37" s="212">
        <v>-8.3088560492768853</v>
      </c>
      <c r="V37" s="212">
        <v>-5.5599577183274684</v>
      </c>
      <c r="W37" s="212">
        <v>-4.8493070107218124</v>
      </c>
      <c r="X37" s="212">
        <v>-5.237520131205061</v>
      </c>
      <c r="Y37" s="212">
        <v>-5.4632625685299567</v>
      </c>
      <c r="Z37" s="168" t="s">
        <v>180</v>
      </c>
      <c r="AB37" s="185">
        <f t="shared" si="8"/>
        <v>2.1818421218735695</v>
      </c>
      <c r="AC37" s="185">
        <f t="shared" si="0"/>
        <v>2.4858349300196303</v>
      </c>
      <c r="AD37" s="185">
        <f t="shared" si="1"/>
        <v>2.2338601172909116</v>
      </c>
      <c r="AE37" s="86">
        <f t="shared" si="2"/>
        <v>1.745947598298581</v>
      </c>
      <c r="AF37" s="204">
        <f t="shared" si="3"/>
        <v>1.3103568962480634</v>
      </c>
      <c r="AG37" s="204">
        <f t="shared" si="4"/>
        <v>0.90956233519908947</v>
      </c>
      <c r="AH37" s="86">
        <f t="shared" si="5"/>
        <v>0.6909480530684875</v>
      </c>
      <c r="AI37" s="86">
        <f t="shared" si="6"/>
        <v>0.71272149189374356</v>
      </c>
      <c r="AJ37" s="86">
        <f t="shared" si="7"/>
        <v>0.79911160842950157</v>
      </c>
      <c r="AK37" s="86">
        <f t="shared" si="7"/>
        <v>0.8416044040084707</v>
      </c>
      <c r="AL37" s="86">
        <f t="shared" si="7"/>
        <v>0.96208232967457941</v>
      </c>
      <c r="AM37" s="86">
        <f t="shared" si="7"/>
        <v>1.1519715936280801</v>
      </c>
      <c r="AN37" s="86">
        <f t="shared" si="7"/>
        <v>1.2982510645966756</v>
      </c>
      <c r="AO37" s="86">
        <f t="shared" si="7"/>
        <v>1.3422994358193903</v>
      </c>
      <c r="AP37" s="86"/>
    </row>
    <row r="38" spans="1:42" ht="14.1" customHeight="1">
      <c r="A38" s="74" t="s">
        <v>36</v>
      </c>
      <c r="B38" s="30"/>
      <c r="C38" s="30"/>
      <c r="D38" s="30">
        <v>12.7</v>
      </c>
      <c r="E38" s="30">
        <v>11.48</v>
      </c>
      <c r="F38" s="30">
        <v>12.84</v>
      </c>
      <c r="G38" s="30">
        <v>12.7</v>
      </c>
      <c r="H38" s="30">
        <v>14.89</v>
      </c>
      <c r="I38" s="30">
        <v>13.44</v>
      </c>
      <c r="J38" s="30">
        <v>7.78</v>
      </c>
      <c r="K38" s="30">
        <v>3.47</v>
      </c>
      <c r="L38" s="87">
        <v>1.8824215261891573</v>
      </c>
      <c r="M38" s="178">
        <v>0.99897548964208416</v>
      </c>
      <c r="N38" s="178">
        <v>3.2974540302949315E-2</v>
      </c>
      <c r="O38" s="178">
        <v>-1.793183726103533</v>
      </c>
      <c r="P38" s="191">
        <v>-1.9281467548708284</v>
      </c>
      <c r="Q38" s="211">
        <v>-2.8341143839294589</v>
      </c>
      <c r="R38" s="211">
        <v>-8.6042663569622952</v>
      </c>
      <c r="S38" s="211">
        <v>-9.6571541049240004</v>
      </c>
      <c r="T38" s="211">
        <v>-10.523023128460782</v>
      </c>
      <c r="U38" s="211">
        <v>-11.037756626500476</v>
      </c>
      <c r="V38" s="211">
        <v>-11.079518197864662</v>
      </c>
      <c r="W38" s="211">
        <v>-10.848834316461723</v>
      </c>
      <c r="X38" s="211">
        <v>-11.293284449985947</v>
      </c>
      <c r="Y38" s="211">
        <v>-10.343834320492981</v>
      </c>
      <c r="Z38" s="167" t="s">
        <v>181</v>
      </c>
      <c r="AB38" s="184">
        <f t="shared" si="8"/>
        <v>4.0746216365329442</v>
      </c>
      <c r="AC38" s="184">
        <f t="shared" si="0"/>
        <v>4.5482323581002504</v>
      </c>
      <c r="AD38" s="184">
        <f t="shared" si="1"/>
        <v>5.1185628443865809</v>
      </c>
      <c r="AE38" s="199">
        <f t="shared" si="2"/>
        <v>5.705881216996934</v>
      </c>
      <c r="AF38" s="203">
        <f t="shared" si="3"/>
        <v>5.6441567139872131</v>
      </c>
      <c r="AG38" s="203">
        <f t="shared" si="4"/>
        <v>5.0656643985261782</v>
      </c>
      <c r="AH38" s="83">
        <f t="shared" si="5"/>
        <v>4.3189114784963847</v>
      </c>
      <c r="AI38" s="83">
        <f t="shared" si="6"/>
        <v>3.8981236882924306</v>
      </c>
      <c r="AJ38" s="83">
        <f t="shared" si="7"/>
        <v>4.0195577041224126</v>
      </c>
      <c r="AK38" s="83">
        <f t="shared" si="7"/>
        <v>4.4873781613201356</v>
      </c>
      <c r="AL38" s="83">
        <f t="shared" si="7"/>
        <v>4.5378223579753421</v>
      </c>
      <c r="AM38" s="83">
        <f t="shared" si="7"/>
        <v>4.1573477795418112</v>
      </c>
      <c r="AN38" s="83">
        <f t="shared" si="7"/>
        <v>3.4648679497830583</v>
      </c>
      <c r="AO38" s="83">
        <f t="shared" si="7"/>
        <v>2.6156904592746719</v>
      </c>
      <c r="AP38" s="86"/>
    </row>
    <row r="39" spans="1:42" ht="14.1" customHeight="1">
      <c r="A39" s="75" t="s">
        <v>37</v>
      </c>
      <c r="B39" s="28"/>
      <c r="C39" s="28"/>
      <c r="D39" s="28">
        <v>1.63</v>
      </c>
      <c r="E39" s="28">
        <v>1.36</v>
      </c>
      <c r="F39" s="28">
        <v>0.24</v>
      </c>
      <c r="G39" s="28">
        <v>0.34</v>
      </c>
      <c r="H39" s="28">
        <v>-0.03</v>
      </c>
      <c r="I39" s="28">
        <v>3.28</v>
      </c>
      <c r="J39" s="28">
        <v>-1.67</v>
      </c>
      <c r="K39" s="28">
        <v>-1.19</v>
      </c>
      <c r="L39" s="31">
        <v>-1.3422487561798349</v>
      </c>
      <c r="M39" s="137">
        <v>-1.1534953323523665</v>
      </c>
      <c r="N39" s="137">
        <v>-1.3440968838063296</v>
      </c>
      <c r="O39" s="137">
        <v>-1.7286451266200313</v>
      </c>
      <c r="P39" s="192">
        <v>-2.1913439591283219</v>
      </c>
      <c r="Q39" s="212">
        <v>-3.1419928203346279</v>
      </c>
      <c r="R39" s="212">
        <v>-3.475375990995881</v>
      </c>
      <c r="S39" s="212">
        <v>-3.4926966745875565</v>
      </c>
      <c r="T39" s="212">
        <v>-3.5840222725748645</v>
      </c>
      <c r="U39" s="212">
        <v>-4.0886852849521871</v>
      </c>
      <c r="V39" s="212">
        <v>-2.4491883675343815</v>
      </c>
      <c r="W39" s="212">
        <v>-3.1590712964196048</v>
      </c>
      <c r="X39" s="212">
        <v>-2.4331679701464837</v>
      </c>
      <c r="Y39" s="212">
        <v>-2.8137850450314357</v>
      </c>
      <c r="Z39" s="168" t="s">
        <v>182</v>
      </c>
      <c r="AB39" s="185">
        <f t="shared" si="8"/>
        <v>1.1815310945224793</v>
      </c>
      <c r="AC39" s="185">
        <f t="shared" si="0"/>
        <v>1.2235744088532201</v>
      </c>
      <c r="AD39" s="185">
        <f t="shared" si="1"/>
        <v>1.188984097233853</v>
      </c>
      <c r="AE39" s="86">
        <f t="shared" si="2"/>
        <v>1.133878887916685</v>
      </c>
      <c r="AF39" s="204">
        <f t="shared" si="3"/>
        <v>1.139789803485213</v>
      </c>
      <c r="AG39" s="204">
        <f t="shared" si="4"/>
        <v>1.0704729151368604</v>
      </c>
      <c r="AH39" s="86">
        <f t="shared" si="5"/>
        <v>1.0457516924740333</v>
      </c>
      <c r="AI39" s="86">
        <f t="shared" si="6"/>
        <v>0.80189024548888155</v>
      </c>
      <c r="AJ39" s="86">
        <f t="shared" si="7"/>
        <v>0.92730412637220072</v>
      </c>
      <c r="AK39" s="86">
        <f t="shared" si="7"/>
        <v>1.0022942985358234</v>
      </c>
      <c r="AL39" s="86">
        <f t="shared" si="7"/>
        <v>0.8916003374003687</v>
      </c>
      <c r="AM39" s="86">
        <f t="shared" si="7"/>
        <v>0.74975462673849003</v>
      </c>
      <c r="AN39" s="86">
        <f t="shared" si="7"/>
        <v>0.61906609637767152</v>
      </c>
      <c r="AO39" s="86">
        <f t="shared" si="7"/>
        <v>0.48884930616830297</v>
      </c>
      <c r="AP39" s="86"/>
    </row>
    <row r="40" spans="1:42" ht="14.1" customHeight="1">
      <c r="A40" s="74" t="s">
        <v>38</v>
      </c>
      <c r="B40" s="30"/>
      <c r="C40" s="30"/>
      <c r="D40" s="30">
        <v>3.5</v>
      </c>
      <c r="E40" s="30">
        <v>1.81</v>
      </c>
      <c r="F40" s="30">
        <v>2.52</v>
      </c>
      <c r="G40" s="30">
        <v>2.93</v>
      </c>
      <c r="H40" s="30">
        <v>2.65</v>
      </c>
      <c r="I40" s="30">
        <v>2.21</v>
      </c>
      <c r="J40" s="30">
        <v>2.44</v>
      </c>
      <c r="K40" s="30">
        <v>1.79</v>
      </c>
      <c r="L40" s="87">
        <v>1.4645426769196039</v>
      </c>
      <c r="M40" s="178">
        <v>1.3961229865367224</v>
      </c>
      <c r="N40" s="178">
        <v>1.1167179989987976</v>
      </c>
      <c r="O40" s="178">
        <v>0.48769736234516364</v>
      </c>
      <c r="P40" s="191">
        <v>1.2113691268940454</v>
      </c>
      <c r="Q40" s="211">
        <v>1.0538364796215212</v>
      </c>
      <c r="R40" s="211">
        <v>1.0448319242706559</v>
      </c>
      <c r="S40" s="211">
        <v>1.9309272681371985</v>
      </c>
      <c r="T40" s="211">
        <v>1.4385873338543913</v>
      </c>
      <c r="U40" s="211">
        <v>0.91058515035209475</v>
      </c>
      <c r="V40" s="211">
        <v>0.78896430252565819</v>
      </c>
      <c r="W40" s="211">
        <v>0.58292676627428852</v>
      </c>
      <c r="X40" s="211">
        <v>-16.736404071550155</v>
      </c>
      <c r="Y40" s="211">
        <v>-17.397661989749871</v>
      </c>
      <c r="Z40" s="167" t="s">
        <v>183</v>
      </c>
      <c r="AB40" s="184">
        <f t="shared" si="8"/>
        <v>0.40818216538504948</v>
      </c>
      <c r="AC40" s="184">
        <f t="shared" si="0"/>
        <v>0.53693343365436741</v>
      </c>
      <c r="AD40" s="184">
        <f t="shared" si="1"/>
        <v>0.51726163375448753</v>
      </c>
      <c r="AE40" s="199">
        <f t="shared" si="2"/>
        <v>0.64949189751997127</v>
      </c>
      <c r="AF40" s="203">
        <f t="shared" si="3"/>
        <v>0.63435498483056674</v>
      </c>
      <c r="AG40" s="203">
        <f t="shared" si="4"/>
        <v>0.55237706949473175</v>
      </c>
      <c r="AH40" s="83">
        <f t="shared" si="5"/>
        <v>0.44369905093699991</v>
      </c>
      <c r="AI40" s="83">
        <f t="shared" si="6"/>
        <v>0.41071400394633412</v>
      </c>
      <c r="AJ40" s="83">
        <f t="shared" si="7"/>
        <v>0.31057273733177321</v>
      </c>
      <c r="AK40" s="83">
        <f t="shared" si="7"/>
        <v>0.28278804767537286</v>
      </c>
      <c r="AL40" s="83">
        <f t="shared" si="7"/>
        <v>0.28503014840157154</v>
      </c>
      <c r="AM40" s="83">
        <f t="shared" si="7"/>
        <v>0.29420484851498135</v>
      </c>
      <c r="AN40" s="83">
        <f t="shared" si="7"/>
        <v>3.2015472471645281</v>
      </c>
      <c r="AO40" s="83">
        <f t="shared" si="7"/>
        <v>5.8199317038851976</v>
      </c>
      <c r="AP40" s="86"/>
    </row>
    <row r="41" spans="1:42" ht="14.1" customHeight="1">
      <c r="A41" s="75" t="s">
        <v>66</v>
      </c>
      <c r="B41" s="28"/>
      <c r="C41" s="28"/>
      <c r="D41" s="28">
        <v>4.24</v>
      </c>
      <c r="E41" s="28">
        <v>4.2699999999999996</v>
      </c>
      <c r="F41" s="28">
        <v>3.44</v>
      </c>
      <c r="G41" s="28">
        <v>3.46</v>
      </c>
      <c r="H41" s="28">
        <v>2.5099999999999998</v>
      </c>
      <c r="I41" s="28">
        <v>2.08</v>
      </c>
      <c r="J41" s="28">
        <v>1.02</v>
      </c>
      <c r="K41" s="28">
        <v>0.47</v>
      </c>
      <c r="L41" s="31">
        <v>0.64073934180854009</v>
      </c>
      <c r="M41" s="137">
        <v>0.16625959990865752</v>
      </c>
      <c r="N41" s="137">
        <v>0.29756417234033034</v>
      </c>
      <c r="O41" s="137">
        <v>1.1358686956054771</v>
      </c>
      <c r="P41" s="192">
        <v>0.90752637501411293</v>
      </c>
      <c r="Q41" s="212">
        <v>0.23362439267627869</v>
      </c>
      <c r="R41" s="212">
        <v>-0.26327574483222843</v>
      </c>
      <c r="S41" s="212">
        <v>-0.43134831658654976</v>
      </c>
      <c r="T41" s="212">
        <v>-1.2545867743717496</v>
      </c>
      <c r="U41" s="212">
        <v>-1.6478740525234323</v>
      </c>
      <c r="V41" s="212">
        <v>-2.0970734840240102</v>
      </c>
      <c r="W41" s="212">
        <v>-2.3374675709985788</v>
      </c>
      <c r="X41" s="212">
        <v>-2.7630306899185655</v>
      </c>
      <c r="Y41" s="212">
        <v>-4.2398461537595127</v>
      </c>
      <c r="Z41" s="168" t="s">
        <v>184</v>
      </c>
      <c r="AB41" s="185">
        <f t="shared" si="8"/>
        <v>1.1836575822739324</v>
      </c>
      <c r="AC41" s="185">
        <f t="shared" si="0"/>
        <v>1.3543001058282802</v>
      </c>
      <c r="AD41" s="185">
        <f t="shared" si="1"/>
        <v>1.3165436885942472</v>
      </c>
      <c r="AE41" s="86">
        <f t="shared" si="2"/>
        <v>1.0803654552269597</v>
      </c>
      <c r="AF41" s="204">
        <f t="shared" si="3"/>
        <v>0.84872250891937284</v>
      </c>
      <c r="AG41" s="204">
        <f t="shared" si="4"/>
        <v>0.59224713293282361</v>
      </c>
      <c r="AH41" s="86">
        <f t="shared" si="5"/>
        <v>0.49361446752222449</v>
      </c>
      <c r="AI41" s="86">
        <f t="shared" si="6"/>
        <v>0.41713103089216413</v>
      </c>
      <c r="AJ41" s="86">
        <f t="shared" si="7"/>
        <v>0.50877998650140355</v>
      </c>
      <c r="AK41" s="86">
        <f t="shared" si="7"/>
        <v>0.70217679278594691</v>
      </c>
      <c r="AL41" s="86">
        <f t="shared" si="7"/>
        <v>0.8499113145576993</v>
      </c>
      <c r="AM41" s="86">
        <f t="shared" si="7"/>
        <v>1.0308369917675262</v>
      </c>
      <c r="AN41" s="86">
        <f t="shared" si="7"/>
        <v>1.1682427973713427</v>
      </c>
      <c r="AO41" s="86">
        <f t="shared" si="7"/>
        <v>1.2277231883123965</v>
      </c>
      <c r="AP41" s="86"/>
    </row>
    <row r="42" spans="1:42" ht="14.1" customHeight="1">
      <c r="A42" s="74" t="s">
        <v>51</v>
      </c>
      <c r="B42" s="30"/>
      <c r="C42" s="30"/>
      <c r="D42" s="30">
        <v>-0.11</v>
      </c>
      <c r="E42" s="30">
        <v>0.22</v>
      </c>
      <c r="F42" s="30">
        <v>-0.65</v>
      </c>
      <c r="G42" s="30">
        <v>-0.86</v>
      </c>
      <c r="H42" s="30">
        <v>-0.9</v>
      </c>
      <c r="I42" s="30">
        <v>0.27</v>
      </c>
      <c r="J42" s="30">
        <v>-1.1100000000000001</v>
      </c>
      <c r="K42" s="30">
        <v>-1.47</v>
      </c>
      <c r="L42" s="87">
        <v>-2.1036320125980001</v>
      </c>
      <c r="M42" s="178">
        <v>-2.1203331270498311</v>
      </c>
      <c r="N42" s="178">
        <v>-2.8682342118474513</v>
      </c>
      <c r="O42" s="178">
        <v>-2.888687989347392</v>
      </c>
      <c r="P42" s="191">
        <v>-3.4434568929566147</v>
      </c>
      <c r="Q42" s="211">
        <v>-3.323266986068528</v>
      </c>
      <c r="R42" s="211">
        <v>-3.39787617117394</v>
      </c>
      <c r="S42" s="211">
        <v>-4.9117656364800046</v>
      </c>
      <c r="T42" s="211">
        <v>-3.6621060015887172</v>
      </c>
      <c r="U42" s="211"/>
      <c r="V42" s="211"/>
      <c r="W42" s="211"/>
      <c r="X42" s="211"/>
      <c r="Y42" s="211"/>
      <c r="Z42" s="167" t="s">
        <v>185</v>
      </c>
      <c r="AB42" s="184">
        <f t="shared" si="8"/>
        <v>0.57909050118106253</v>
      </c>
      <c r="AC42" s="184">
        <f t="shared" si="0"/>
        <v>0.65739651396478305</v>
      </c>
      <c r="AD42" s="184">
        <f t="shared" si="1"/>
        <v>0.78506392217943388</v>
      </c>
      <c r="AE42" s="199">
        <f t="shared" si="2"/>
        <v>0.82010648090112104</v>
      </c>
      <c r="AF42" s="203">
        <f t="shared" si="3"/>
        <v>0.93543442337992888</v>
      </c>
      <c r="AG42" s="203">
        <f t="shared" si="4"/>
        <v>0.95460889758942535</v>
      </c>
      <c r="AH42" s="83">
        <f t="shared" si="5"/>
        <v>0.93875571117460965</v>
      </c>
      <c r="AI42" s="83">
        <f t="shared" si="6"/>
        <v>0.85018721427217481</v>
      </c>
      <c r="AJ42" s="83">
        <f t="shared" si="7"/>
        <v>0.72875843474251301</v>
      </c>
      <c r="AK42" s="83">
        <f t="shared" si="7"/>
        <v>0.61850493947797147</v>
      </c>
      <c r="AL42" s="83">
        <f t="shared" si="7"/>
        <v>0.52683529848575927</v>
      </c>
      <c r="AM42" s="83">
        <f t="shared" si="7"/>
        <v>0.45005361990023518</v>
      </c>
      <c r="AN42" s="83">
        <f t="shared" si="7"/>
        <v>0.45493947073233015</v>
      </c>
      <c r="AO42" s="83">
        <f t="shared" si="7"/>
        <v>0.46562851953057793</v>
      </c>
      <c r="AP42" s="86"/>
    </row>
    <row r="43" spans="1:42" ht="14.1" customHeight="1">
      <c r="A43" s="75" t="s">
        <v>53</v>
      </c>
      <c r="B43" s="28"/>
      <c r="C43" s="28"/>
      <c r="D43" s="28">
        <v>9.3699999999999992</v>
      </c>
      <c r="E43" s="28">
        <v>10.51</v>
      </c>
      <c r="F43" s="28">
        <v>8.9499999999999993</v>
      </c>
      <c r="G43" s="28">
        <v>8.61</v>
      </c>
      <c r="H43" s="28">
        <v>6.22</v>
      </c>
      <c r="I43" s="28">
        <v>4.42</v>
      </c>
      <c r="J43" s="28">
        <v>3.37</v>
      </c>
      <c r="K43" s="28">
        <v>3.26</v>
      </c>
      <c r="L43" s="31">
        <v>2.9703000979214997</v>
      </c>
      <c r="M43" s="137">
        <v>4.9738528961799879</v>
      </c>
      <c r="N43" s="137">
        <v>2.9615929423044469</v>
      </c>
      <c r="O43" s="137">
        <v>2.4973309094014913</v>
      </c>
      <c r="P43" s="192">
        <v>1.2606025042148208</v>
      </c>
      <c r="Q43" s="212">
        <v>1.6216903259077153</v>
      </c>
      <c r="R43" s="212">
        <v>0.21741398037649667</v>
      </c>
      <c r="S43" s="212">
        <v>0.50192777625358698</v>
      </c>
      <c r="T43" s="212">
        <v>2.0509435640445277</v>
      </c>
      <c r="U43" s="212">
        <v>-0.46564099929395397</v>
      </c>
      <c r="V43" s="212">
        <v>0.67089012165515749</v>
      </c>
      <c r="W43" s="212">
        <v>1.0437644613250225</v>
      </c>
      <c r="X43" s="212">
        <v>-1.0107917628480843</v>
      </c>
      <c r="Y43" s="212">
        <v>-1.7583437954037935</v>
      </c>
      <c r="Z43" s="168" t="s">
        <v>186</v>
      </c>
      <c r="AB43" s="185">
        <f t="shared" si="8"/>
        <v>2.5337124877598125</v>
      </c>
      <c r="AC43" s="185">
        <f t="shared" si="0"/>
        <v>2.4756677604718806</v>
      </c>
      <c r="AD43" s="185">
        <f t="shared" si="1"/>
        <v>2.358340325087525</v>
      </c>
      <c r="AE43" s="86">
        <f t="shared" si="2"/>
        <v>1.8921244315714034</v>
      </c>
      <c r="AF43" s="204">
        <f t="shared" si="3"/>
        <v>1.6012762312342184</v>
      </c>
      <c r="AG43" s="204">
        <f t="shared" si="4"/>
        <v>1.1123410051616005</v>
      </c>
      <c r="AH43" s="86">
        <f t="shared" si="5"/>
        <v>1.084815148524412</v>
      </c>
      <c r="AI43" s="86">
        <f t="shared" si="6"/>
        <v>1.1704499972542799</v>
      </c>
      <c r="AJ43" s="86">
        <f t="shared" si="7"/>
        <v>1.1010498695010278</v>
      </c>
      <c r="AK43" s="86">
        <f t="shared" si="7"/>
        <v>1.2318026822393287</v>
      </c>
      <c r="AL43" s="86">
        <f t="shared" si="7"/>
        <v>1.1934957407025486</v>
      </c>
      <c r="AM43" s="86">
        <f t="shared" si="7"/>
        <v>0.84238049055566933</v>
      </c>
      <c r="AN43" s="86">
        <f t="shared" si="7"/>
        <v>0.85605326487503741</v>
      </c>
      <c r="AO43" s="86">
        <f t="shared" si="7"/>
        <v>0.93406900953238681</v>
      </c>
      <c r="AP43" s="86"/>
    </row>
    <row r="44" spans="1:42" ht="14.1" customHeight="1">
      <c r="A44" s="74" t="s">
        <v>39</v>
      </c>
      <c r="B44" s="30"/>
      <c r="C44" s="30"/>
      <c r="D44" s="30">
        <v>1.6</v>
      </c>
      <c r="E44" s="30">
        <v>1.1100000000000001</v>
      </c>
      <c r="F44" s="30">
        <v>0.18</v>
      </c>
      <c r="G44" s="30">
        <v>-1.05</v>
      </c>
      <c r="H44" s="30">
        <v>-1.1000000000000001</v>
      </c>
      <c r="I44" s="30">
        <v>-4.28</v>
      </c>
      <c r="J44" s="30">
        <v>-3.18</v>
      </c>
      <c r="K44" s="30">
        <v>-3.9</v>
      </c>
      <c r="L44" s="87">
        <v>-2.5179418851068882</v>
      </c>
      <c r="M44" s="178">
        <v>1.5589928799664747</v>
      </c>
      <c r="N44" s="178">
        <v>1.3822274600281994</v>
      </c>
      <c r="O44" s="178">
        <v>1.71803605922571</v>
      </c>
      <c r="P44" s="191">
        <v>0.823185105212771</v>
      </c>
      <c r="Q44" s="211">
        <v>0.45462099204862449</v>
      </c>
      <c r="R44" s="211">
        <v>-0.31566903165112598</v>
      </c>
      <c r="S44" s="211">
        <v>-1.4263417699484537</v>
      </c>
      <c r="T44" s="211">
        <v>-0.21995482224694915</v>
      </c>
      <c r="U44" s="211">
        <v>-0.47482954506632102</v>
      </c>
      <c r="V44" s="211">
        <v>-7.7778625621555655</v>
      </c>
      <c r="W44" s="211">
        <v>-7.1245816963501056</v>
      </c>
      <c r="X44" s="211">
        <v>-7.4945834786351559</v>
      </c>
      <c r="Y44" s="211">
        <v>-7.2609310299909096</v>
      </c>
      <c r="Z44" s="167" t="s">
        <v>187</v>
      </c>
      <c r="AB44" s="184">
        <f t="shared" si="8"/>
        <v>1.6272427356383607</v>
      </c>
      <c r="AC44" s="184">
        <f t="shared" si="0"/>
        <v>1.8492724566101448</v>
      </c>
      <c r="AD44" s="184">
        <f t="shared" si="1"/>
        <v>1.8318506534124004</v>
      </c>
      <c r="AE44" s="199">
        <f t="shared" si="2"/>
        <v>1.8804935381504575</v>
      </c>
      <c r="AF44" s="203">
        <f t="shared" si="3"/>
        <v>1.9410383389540045</v>
      </c>
      <c r="AG44" s="203">
        <f t="shared" si="4"/>
        <v>2.0915004381588669</v>
      </c>
      <c r="AH44" s="83">
        <f t="shared" si="5"/>
        <v>2.115064503399279</v>
      </c>
      <c r="AI44" s="83">
        <f t="shared" si="6"/>
        <v>1.7726255157930932</v>
      </c>
      <c r="AJ44" s="83">
        <f t="shared" si="7"/>
        <v>1.4365629363435626</v>
      </c>
      <c r="AK44" s="83">
        <f t="shared" si="7"/>
        <v>1.089179955050152</v>
      </c>
      <c r="AL44" s="83">
        <f t="shared" si="7"/>
        <v>1.6791510613588698</v>
      </c>
      <c r="AM44" s="83">
        <f t="shared" si="7"/>
        <v>2.4880870170366323</v>
      </c>
      <c r="AN44" s="83">
        <f t="shared" si="7"/>
        <v>3.1691267024541712</v>
      </c>
      <c r="AO44" s="83">
        <f t="shared" si="7"/>
        <v>3.4662359263236922</v>
      </c>
      <c r="AP44" s="86"/>
    </row>
    <row r="45" spans="1:42" s="69" customFormat="1" ht="14.1" customHeight="1">
      <c r="A45" s="91" t="s">
        <v>24</v>
      </c>
      <c r="B45" s="92"/>
      <c r="C45" s="92"/>
      <c r="D45" s="213">
        <f t="shared" ref="D45:T45" si="9">MIN(D24:D44)</f>
        <v>-1.1599999999999999</v>
      </c>
      <c r="E45" s="213">
        <f t="shared" si="9"/>
        <v>-2.39</v>
      </c>
      <c r="F45" s="213">
        <f t="shared" si="9"/>
        <v>-4.8099999999999996</v>
      </c>
      <c r="G45" s="213">
        <f t="shared" si="9"/>
        <v>-3.98</v>
      </c>
      <c r="H45" s="213">
        <f t="shared" si="9"/>
        <v>-4.6100000000000003</v>
      </c>
      <c r="I45" s="213">
        <f t="shared" si="9"/>
        <v>-5.19</v>
      </c>
      <c r="J45" s="213">
        <f t="shared" si="9"/>
        <v>-5.63</v>
      </c>
      <c r="K45" s="213">
        <f t="shared" si="9"/>
        <v>-6.46</v>
      </c>
      <c r="L45" s="213">
        <f t="shared" si="9"/>
        <v>-7.3217033006014773</v>
      </c>
      <c r="M45" s="213">
        <f t="shared" si="9"/>
        <v>-8.1123695303441394</v>
      </c>
      <c r="N45" s="213">
        <f t="shared" si="9"/>
        <v>-8.7817706560845927</v>
      </c>
      <c r="O45" s="213">
        <f t="shared" si="9"/>
        <v>-7.8420670530729986</v>
      </c>
      <c r="P45" s="213">
        <f t="shared" si="9"/>
        <v>-9.0845313080556842</v>
      </c>
      <c r="Q45" s="213">
        <f t="shared" si="9"/>
        <v>-9.1449494224538554</v>
      </c>
      <c r="R45" s="213">
        <f t="shared" si="9"/>
        <v>-8.6042663569622952</v>
      </c>
      <c r="S45" s="213">
        <f t="shared" si="9"/>
        <v>-9.6571541049240004</v>
      </c>
      <c r="T45" s="213">
        <f t="shared" si="9"/>
        <v>-10.523023128460782</v>
      </c>
      <c r="U45" s="213">
        <f>MIN(U24:U44)</f>
        <v>-11.037756626500476</v>
      </c>
      <c r="V45" s="213">
        <f t="shared" ref="V45:W45" si="10">MIN(V24:V44)</f>
        <v>-11.079518197864662</v>
      </c>
      <c r="W45" s="213">
        <f t="shared" si="10"/>
        <v>-10.848834316461723</v>
      </c>
      <c r="X45" s="213">
        <f t="shared" ref="X45:Y45" si="11">MIN(X24:X44)</f>
        <v>-16.736404071550155</v>
      </c>
      <c r="Y45" s="213">
        <f t="shared" si="11"/>
        <v>-17.397661989749871</v>
      </c>
      <c r="Z45" s="169" t="s">
        <v>24</v>
      </c>
      <c r="AA45" s="94"/>
      <c r="AB45" s="188">
        <f t="shared" si="8"/>
        <v>1.1014629125751847</v>
      </c>
      <c r="AC45" s="188">
        <f t="shared" si="0"/>
        <v>1.5764072830945619</v>
      </c>
      <c r="AD45" s="188">
        <f t="shared" si="1"/>
        <v>1.5523012184436253</v>
      </c>
      <c r="AE45" s="188">
        <f t="shared" si="2"/>
        <v>1.4297910540103207</v>
      </c>
      <c r="AF45" s="209">
        <f t="shared" si="3"/>
        <v>1.5272441848158895</v>
      </c>
      <c r="AG45" s="209">
        <f t="shared" si="4"/>
        <v>1.3961913016490197</v>
      </c>
      <c r="AH45" s="218">
        <f t="shared" si="5"/>
        <v>1.1733919500857077</v>
      </c>
      <c r="AI45" s="218">
        <f t="shared" si="6"/>
        <v>1.0003508678650281</v>
      </c>
      <c r="AJ45" s="218">
        <f t="shared" si="7"/>
        <v>0.89531881207306296</v>
      </c>
      <c r="AK45" s="218">
        <f t="shared" si="7"/>
        <v>0.87852376933292953</v>
      </c>
      <c r="AL45" s="218">
        <f t="shared" si="7"/>
        <v>0.9500979007721051</v>
      </c>
      <c r="AM45" s="218">
        <f t="shared" si="7"/>
        <v>0.96951676019024313</v>
      </c>
      <c r="AN45" s="218">
        <f t="shared" si="7"/>
        <v>1.5892568095368964</v>
      </c>
      <c r="AO45" s="218">
        <f t="shared" si="7"/>
        <v>2.2622492313406655</v>
      </c>
      <c r="AP45" s="86"/>
    </row>
    <row r="46" spans="1:42" s="128" customFormat="1" ht="14.1" customHeight="1">
      <c r="A46" s="147" t="s">
        <v>25</v>
      </c>
      <c r="B46" s="148"/>
      <c r="C46" s="148"/>
      <c r="D46" s="214">
        <f t="shared" ref="D46:T46" si="12">MAX(D24:D44)</f>
        <v>12.7</v>
      </c>
      <c r="E46" s="214">
        <f t="shared" si="12"/>
        <v>12.45</v>
      </c>
      <c r="F46" s="214">
        <f t="shared" si="12"/>
        <v>13.15</v>
      </c>
      <c r="G46" s="214">
        <f t="shared" si="12"/>
        <v>13.09</v>
      </c>
      <c r="H46" s="214">
        <f t="shared" si="12"/>
        <v>14.89</v>
      </c>
      <c r="I46" s="214">
        <f t="shared" si="12"/>
        <v>13.44</v>
      </c>
      <c r="J46" s="214">
        <f t="shared" si="12"/>
        <v>9.26</v>
      </c>
      <c r="K46" s="214">
        <f t="shared" si="12"/>
        <v>8.6300000000000008</v>
      </c>
      <c r="L46" s="214">
        <f t="shared" si="12"/>
        <v>7.8866964541885842</v>
      </c>
      <c r="M46" s="214">
        <f t="shared" si="12"/>
        <v>8.7383885530375558</v>
      </c>
      <c r="N46" s="214">
        <f t="shared" si="12"/>
        <v>8.0417800370885768</v>
      </c>
      <c r="O46" s="214">
        <f t="shared" si="12"/>
        <v>6.731544681906815</v>
      </c>
      <c r="P46" s="214">
        <f t="shared" si="12"/>
        <v>6.3883769934775101</v>
      </c>
      <c r="Q46" s="214">
        <f t="shared" si="12"/>
        <v>6.3440805440455712</v>
      </c>
      <c r="R46" s="214">
        <f t="shared" si="12"/>
        <v>5.578404101050233</v>
      </c>
      <c r="S46" s="214">
        <f t="shared" si="12"/>
        <v>3.5591776368556829</v>
      </c>
      <c r="T46" s="214">
        <f t="shared" si="12"/>
        <v>2.9440443366640681</v>
      </c>
      <c r="U46" s="214">
        <f>MAX(U24:U44)</f>
        <v>2.2785223229299443</v>
      </c>
      <c r="V46" s="214">
        <f t="shared" ref="V46:W46" si="13">MAX(V24:V44)</f>
        <v>1.6924081088623839</v>
      </c>
      <c r="W46" s="214">
        <f t="shared" si="13"/>
        <v>2.7417524851208395</v>
      </c>
      <c r="X46" s="214">
        <f t="shared" ref="X46:Y46" si="14">MAX(X24:X44)</f>
        <v>4.3119785268164295</v>
      </c>
      <c r="Y46" s="214">
        <f t="shared" si="14"/>
        <v>1.4883358237945268</v>
      </c>
      <c r="Z46" s="170" t="s">
        <v>25</v>
      </c>
      <c r="AA46" s="156"/>
      <c r="AB46" s="189">
        <f t="shared" si="8"/>
        <v>2.2555161790330338</v>
      </c>
      <c r="AC46" s="189">
        <f t="shared" si="0"/>
        <v>2.2357897991328635</v>
      </c>
      <c r="AD46" s="189">
        <f t="shared" si="1"/>
        <v>2.4463134955685275</v>
      </c>
      <c r="AE46" s="189">
        <f t="shared" si="2"/>
        <v>2.6053272219022774</v>
      </c>
      <c r="AF46" s="207">
        <f t="shared" si="3"/>
        <v>2.4581927968180568</v>
      </c>
      <c r="AG46" s="207">
        <f t="shared" si="4"/>
        <v>2.0969479641753219</v>
      </c>
      <c r="AH46" s="219">
        <f t="shared" si="5"/>
        <v>1.5305360014239233</v>
      </c>
      <c r="AI46" s="219">
        <f t="shared" si="6"/>
        <v>1.3955281086978906</v>
      </c>
      <c r="AJ46" s="219">
        <f t="shared" si="7"/>
        <v>1.5214326114128469</v>
      </c>
      <c r="AK46" s="219">
        <f t="shared" si="7"/>
        <v>1.807251573399578</v>
      </c>
      <c r="AL46" s="219">
        <f t="shared" si="7"/>
        <v>2.0889077042110511</v>
      </c>
      <c r="AM46" s="219">
        <f t="shared" si="7"/>
        <v>1.9868281467135787</v>
      </c>
      <c r="AN46" s="219">
        <f t="shared" si="7"/>
        <v>1.6138479956863641</v>
      </c>
      <c r="AO46" s="219">
        <f t="shared" si="7"/>
        <v>1.5384015627085739</v>
      </c>
      <c r="AP46" s="136"/>
    </row>
    <row r="47" spans="1:42" s="70" customFormat="1" ht="14.1" customHeight="1">
      <c r="A47" s="125" t="s">
        <v>163</v>
      </c>
      <c r="B47" s="148"/>
      <c r="C47" s="148"/>
      <c r="D47" s="214">
        <f t="shared" ref="D47:T47" si="15">MEDIAN(D24:D44)</f>
        <v>4.24</v>
      </c>
      <c r="E47" s="214">
        <f t="shared" si="15"/>
        <v>4.2699999999999996</v>
      </c>
      <c r="F47" s="214">
        <f t="shared" si="15"/>
        <v>3.44</v>
      </c>
      <c r="G47" s="214">
        <f t="shared" si="15"/>
        <v>3.34</v>
      </c>
      <c r="H47" s="214">
        <f t="shared" si="15"/>
        <v>2.5099999999999998</v>
      </c>
      <c r="I47" s="214">
        <f t="shared" si="15"/>
        <v>2.21</v>
      </c>
      <c r="J47" s="214">
        <f t="shared" si="15"/>
        <v>2.39</v>
      </c>
      <c r="K47" s="214">
        <f t="shared" si="15"/>
        <v>1.65</v>
      </c>
      <c r="L47" s="214">
        <f t="shared" si="15"/>
        <v>1.4645426769196039</v>
      </c>
      <c r="M47" s="214">
        <f t="shared" si="15"/>
        <v>1.2748047916820437</v>
      </c>
      <c r="N47" s="214">
        <f t="shared" si="15"/>
        <v>0.29756417234033034</v>
      </c>
      <c r="O47" s="214">
        <f t="shared" si="15"/>
        <v>0.40440085005902437</v>
      </c>
      <c r="P47" s="214">
        <f t="shared" si="15"/>
        <v>-0.19893057960036331</v>
      </c>
      <c r="Q47" s="214">
        <f t="shared" si="15"/>
        <v>0.23362439267627869</v>
      </c>
      <c r="R47" s="214">
        <f t="shared" si="15"/>
        <v>-0.26327574483222843</v>
      </c>
      <c r="S47" s="214">
        <f t="shared" si="15"/>
        <v>-1.4263417699484537</v>
      </c>
      <c r="T47" s="214">
        <f t="shared" si="15"/>
        <v>-1.8489434384526402</v>
      </c>
      <c r="U47" s="214">
        <f>MEDIAN(U24:U44)</f>
        <v>-1.2682558575765981</v>
      </c>
      <c r="V47" s="214">
        <f t="shared" ref="V47:W47" si="16">MEDIAN(V24:V44)</f>
        <v>-2.2057553415691169</v>
      </c>
      <c r="W47" s="214">
        <f t="shared" si="16"/>
        <v>-2.3664510657170412</v>
      </c>
      <c r="X47" s="214">
        <f t="shared" ref="X47:Y47" si="17">MEDIAN(X24:X44)</f>
        <v>-3.5797028795896768</v>
      </c>
      <c r="Y47" s="214">
        <f t="shared" si="17"/>
        <v>-4.0913575299308516</v>
      </c>
      <c r="Z47" s="170" t="s">
        <v>163</v>
      </c>
      <c r="AA47" s="96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86"/>
    </row>
    <row r="48" spans="1:42" s="70" customFormat="1" ht="14.1" customHeight="1">
      <c r="A48" s="125" t="s">
        <v>164</v>
      </c>
      <c r="B48" s="148"/>
      <c r="C48" s="148"/>
      <c r="D48" s="214">
        <f t="shared" ref="D48:T48" si="18">AVERAGE(D24:D44)</f>
        <v>4.7047619047619049</v>
      </c>
      <c r="E48" s="214">
        <f t="shared" si="18"/>
        <v>4.625238095238096</v>
      </c>
      <c r="F48" s="214">
        <f t="shared" si="18"/>
        <v>3.965238095238095</v>
      </c>
      <c r="G48" s="214">
        <f t="shared" si="18"/>
        <v>3.7723809523809528</v>
      </c>
      <c r="H48" s="214">
        <f t="shared" si="18"/>
        <v>3.1490476190476189</v>
      </c>
      <c r="I48" s="214">
        <f t="shared" si="18"/>
        <v>2.48</v>
      </c>
      <c r="J48" s="214">
        <f t="shared" si="18"/>
        <v>1.6306190476190474</v>
      </c>
      <c r="K48" s="214">
        <f t="shared" si="18"/>
        <v>0.89142857142857135</v>
      </c>
      <c r="L48" s="214">
        <f t="shared" si="18"/>
        <v>0.6387512951241201</v>
      </c>
      <c r="M48" s="214">
        <f t="shared" si="18"/>
        <v>0.48763671599842728</v>
      </c>
      <c r="N48" s="214">
        <f t="shared" si="18"/>
        <v>-4.7909470193424737E-2</v>
      </c>
      <c r="O48" s="214">
        <f t="shared" si="18"/>
        <v>-0.18797172630953102</v>
      </c>
      <c r="P48" s="214">
        <f t="shared" si="18"/>
        <v>-0.5577892970916466</v>
      </c>
      <c r="Q48" s="214">
        <f t="shared" si="18"/>
        <v>-1.0484591475667466</v>
      </c>
      <c r="R48" s="214">
        <f t="shared" si="18"/>
        <v>-1.7590872383280194</v>
      </c>
      <c r="S48" s="214">
        <f t="shared" si="18"/>
        <v>-2.5595746940108492</v>
      </c>
      <c r="T48" s="214">
        <f t="shared" si="18"/>
        <v>-2.8548465160464516</v>
      </c>
      <c r="U48" s="214">
        <f>AVERAGE(U24:U44)</f>
        <v>-3.0600035776470036</v>
      </c>
      <c r="V48" s="214">
        <f t="shared" ref="V48:W48" si="19">AVERAGE(V24:V44)</f>
        <v>-3.3571540897274432</v>
      </c>
      <c r="W48" s="214">
        <f t="shared" si="19"/>
        <v>-3.2769889814909789</v>
      </c>
      <c r="X48" s="214">
        <f t="shared" ref="X48:Y48" si="20">AVERAGE(X24:X44)</f>
        <v>-4.7614345059832912</v>
      </c>
      <c r="Y48" s="214">
        <f t="shared" si="20"/>
        <v>-5.2093636230096285</v>
      </c>
      <c r="Z48" s="170" t="s">
        <v>164</v>
      </c>
      <c r="AA48" s="96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86"/>
    </row>
    <row r="49" spans="1:26" ht="14.1" customHeight="1">
      <c r="A49" s="34"/>
      <c r="B49" s="31"/>
      <c r="C49" s="31"/>
      <c r="D49" s="31"/>
      <c r="E49" s="31"/>
      <c r="F49" s="31"/>
      <c r="G49" s="31"/>
      <c r="Z49" s="171" t="s">
        <v>0</v>
      </c>
    </row>
    <row r="50" spans="1:26" ht="14.1" customHeight="1">
      <c r="A50" s="1" t="str">
        <f>+$A$1</f>
        <v>K4/I4</v>
      </c>
      <c r="B50" s="2" t="str">
        <f>+$B$1</f>
        <v>Comparatif des finances cantonales et communales</v>
      </c>
      <c r="C50" s="3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45190.410039351853</v>
      </c>
    </row>
    <row r="51" spans="1:26" ht="14.1" customHeight="1">
      <c r="A51" s="292" t="str">
        <f>+$A$2</f>
        <v>Nettozinsbelastung</v>
      </c>
      <c r="B51" s="292"/>
      <c r="C51" s="292"/>
      <c r="D51" s="292"/>
      <c r="E51" s="292"/>
      <c r="F51" s="297"/>
      <c r="G51" s="297"/>
      <c r="H51" s="37"/>
      <c r="I51" s="38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4.1" customHeight="1" thickBot="1">
      <c r="A52" s="293" t="str">
        <f>+$A$3</f>
        <v>Nettozinsen in % der Steuererträge</v>
      </c>
      <c r="B52" s="293"/>
      <c r="C52" s="293"/>
      <c r="D52" s="293"/>
      <c r="E52" s="293"/>
      <c r="F52" s="293"/>
      <c r="G52" s="9"/>
      <c r="H52" s="243"/>
      <c r="I52" s="243"/>
      <c r="J52" s="24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Gewichtung_Pondération!$D$7</f>
        <v>1</v>
      </c>
    </row>
    <row r="53" spans="1:26" ht="14.1" customHeight="1" thickTop="1">
      <c r="A53" s="292" t="str">
        <f>+$A$4</f>
        <v>Poids des intérêts nets</v>
      </c>
      <c r="B53" s="292"/>
      <c r="C53" s="292"/>
      <c r="D53" s="292"/>
      <c r="E53" s="292"/>
      <c r="F53" s="298"/>
      <c r="G53" s="298"/>
      <c r="H53" s="37"/>
      <c r="I53" s="3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26" ht="14.1" customHeight="1" thickBot="1">
      <c r="A54" s="293" t="str">
        <f>+$A$5</f>
        <v>Intérêts nets en % des revenus fiscaux</v>
      </c>
      <c r="B54" s="293"/>
      <c r="C54" s="293"/>
      <c r="D54" s="293"/>
      <c r="E54" s="293"/>
      <c r="F54" s="293"/>
      <c r="G54" s="9"/>
      <c r="H54" s="243"/>
      <c r="I54" s="243"/>
      <c r="J54" s="24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Gewichtung_Pondération!$D$7</f>
        <v>1</v>
      </c>
    </row>
    <row r="55" spans="1:26" ht="14.1" customHeight="1" thickTop="1">
      <c r="A55" s="34"/>
      <c r="B55" s="31"/>
      <c r="C55" s="31"/>
      <c r="D55" s="31"/>
      <c r="E55" s="31"/>
      <c r="F55" s="31"/>
      <c r="G55" s="3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62" t="s">
        <v>81</v>
      </c>
      <c r="M57" s="21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</row>
    <row r="58" spans="1:26" ht="14.1" customHeight="1">
      <c r="A58" s="23"/>
      <c r="B58" s="24"/>
      <c r="C58" s="25"/>
      <c r="D58" s="25"/>
      <c r="E58" s="25"/>
      <c r="F58" s="25"/>
      <c r="G58" s="25"/>
      <c r="I58" s="7"/>
      <c r="K58" s="8"/>
      <c r="L58" s="8"/>
      <c r="M58" s="8"/>
      <c r="N58" s="8"/>
      <c r="O58" s="8"/>
      <c r="P58" s="202"/>
      <c r="Q58" s="8"/>
      <c r="R58" s="8"/>
      <c r="S58" s="8"/>
      <c r="T58" s="8"/>
      <c r="U58" s="8"/>
      <c r="V58" s="8"/>
      <c r="W58" s="8"/>
      <c r="X58" s="8"/>
      <c r="Y58" s="8"/>
      <c r="Z58" s="166"/>
    </row>
    <row r="59" spans="1:26" ht="14.1" customHeight="1">
      <c r="A59" s="74" t="s">
        <v>28</v>
      </c>
      <c r="B59" s="30"/>
      <c r="C59" s="30"/>
      <c r="D59" s="30"/>
      <c r="E59" s="30"/>
      <c r="F59" s="30">
        <f t="shared" ref="F59:Y74" si="21">SUM(D24:F24)/3</f>
        <v>4.4966666666666661</v>
      </c>
      <c r="G59" s="30">
        <f t="shared" si="21"/>
        <v>3.2266666666666666</v>
      </c>
      <c r="H59" s="30">
        <f t="shared" si="21"/>
        <v>2.0266666666666668</v>
      </c>
      <c r="I59" s="30">
        <f t="shared" si="21"/>
        <v>2.2933333333333334</v>
      </c>
      <c r="J59" s="30">
        <f t="shared" si="21"/>
        <v>3.2633333333333336</v>
      </c>
      <c r="K59" s="30">
        <f t="shared" si="21"/>
        <v>4.0333333333333332</v>
      </c>
      <c r="L59" s="30">
        <f t="shared" si="21"/>
        <v>3.4132922309443203</v>
      </c>
      <c r="M59" s="30">
        <f t="shared" si="21"/>
        <v>3.0454689328403948</v>
      </c>
      <c r="N59" s="178">
        <f t="shared" si="21"/>
        <v>2.9005435380790097</v>
      </c>
      <c r="O59" s="201">
        <f t="shared" si="21"/>
        <v>2.7440553560830483</v>
      </c>
      <c r="P59" s="191">
        <f t="shared" si="21"/>
        <v>2.5345061649166061</v>
      </c>
      <c r="Q59" s="211">
        <f t="shared" si="21"/>
        <v>2.0253349686416073</v>
      </c>
      <c r="R59" s="211">
        <f t="shared" si="21"/>
        <v>1.6185206286114162</v>
      </c>
      <c r="S59" s="211">
        <f t="shared" si="21"/>
        <v>1.2094120371730732</v>
      </c>
      <c r="T59" s="211">
        <f t="shared" si="21"/>
        <v>0.73240774040492707</v>
      </c>
      <c r="U59" s="211">
        <f t="shared" si="21"/>
        <v>-2.7127856056495075E-2</v>
      </c>
      <c r="V59" s="211">
        <f t="shared" si="21"/>
        <v>-0.60130450734627916</v>
      </c>
      <c r="W59" s="211">
        <f t="shared" si="21"/>
        <v>-0.80233740665455999</v>
      </c>
      <c r="X59" s="211">
        <f t="shared" si="21"/>
        <v>-0.82295851917022489</v>
      </c>
      <c r="Y59" s="211">
        <f t="shared" si="21"/>
        <v>-1.0231089195624996</v>
      </c>
      <c r="Z59" s="167" t="s">
        <v>188</v>
      </c>
    </row>
    <row r="60" spans="1:26" ht="14.1" customHeight="1">
      <c r="A60" s="75" t="s">
        <v>29</v>
      </c>
      <c r="B60" s="28"/>
      <c r="C60" s="28"/>
      <c r="D60" s="28"/>
      <c r="E60" s="28"/>
      <c r="F60" s="28">
        <f t="shared" ref="F60:R60" si="22">SUM(D25:F25)/3</f>
        <v>11.33</v>
      </c>
      <c r="G60" s="28">
        <f t="shared" si="22"/>
        <v>12.486666666666666</v>
      </c>
      <c r="H60" s="28">
        <f t="shared" si="22"/>
        <v>12.226666666666667</v>
      </c>
      <c r="I60" s="28">
        <f t="shared" si="22"/>
        <v>9.8466666666666658</v>
      </c>
      <c r="J60" s="28">
        <f t="shared" si="22"/>
        <v>7.9799999999999995</v>
      </c>
      <c r="K60" s="28">
        <f t="shared" si="22"/>
        <v>6.3966666666666656</v>
      </c>
      <c r="L60" s="28">
        <f t="shared" si="22"/>
        <v>5.3979812700678353</v>
      </c>
      <c r="M60" s="28">
        <f t="shared" si="22"/>
        <v>3.688557113674511</v>
      </c>
      <c r="N60" s="31">
        <f t="shared" si="22"/>
        <v>2.0862235090450647</v>
      </c>
      <c r="O60" s="200">
        <f t="shared" si="22"/>
        <v>1.2973115877298793</v>
      </c>
      <c r="P60" s="192">
        <f t="shared" si="22"/>
        <v>0.60709221758975007</v>
      </c>
      <c r="Q60" s="212">
        <f t="shared" si="22"/>
        <v>-2.8988906519320885</v>
      </c>
      <c r="R60" s="212">
        <f t="shared" si="22"/>
        <v>-5.3891821937056799</v>
      </c>
      <c r="S60" s="212">
        <f t="shared" ref="S60:U75" si="23">SUM(Q25:S25)/3</f>
        <v>-7.7186589100785428</v>
      </c>
      <c r="T60" s="212">
        <f t="shared" si="23"/>
        <v>-7.650231475526259</v>
      </c>
      <c r="U60" s="212">
        <f t="shared" si="23"/>
        <v>-8.1704986597319973</v>
      </c>
      <c r="V60" s="212">
        <f t="shared" si="21"/>
        <v>-8.8214683911760599</v>
      </c>
      <c r="W60" s="212">
        <f t="shared" si="21"/>
        <v>-9.0412561540453442</v>
      </c>
      <c r="X60" s="212">
        <f t="shared" si="21"/>
        <v>-9.7347786624757173</v>
      </c>
      <c r="Y60" s="212">
        <f t="shared" si="21"/>
        <v>-9.7726713879446496</v>
      </c>
      <c r="Z60" s="168" t="s">
        <v>168</v>
      </c>
    </row>
    <row r="61" spans="1:26" ht="14.1" customHeight="1">
      <c r="A61" s="74" t="s">
        <v>54</v>
      </c>
      <c r="B61" s="30"/>
      <c r="C61" s="30"/>
      <c r="D61" s="30"/>
      <c r="E61" s="30"/>
      <c r="F61" s="30">
        <f t="shared" ref="F61:U76" si="24">SUM(D26:F26)/3</f>
        <v>1.3233333333333333</v>
      </c>
      <c r="G61" s="30">
        <f t="shared" si="24"/>
        <v>0.60666666666666658</v>
      </c>
      <c r="H61" s="30">
        <f t="shared" si="24"/>
        <v>-0.18333333333333335</v>
      </c>
      <c r="I61" s="30">
        <f t="shared" si="24"/>
        <v>-1.5466666666666666</v>
      </c>
      <c r="J61" s="30">
        <f t="shared" si="24"/>
        <v>-2.8666666666666671</v>
      </c>
      <c r="K61" s="30">
        <f t="shared" si="24"/>
        <v>-3.4666666666666668</v>
      </c>
      <c r="L61" s="30">
        <f t="shared" si="24"/>
        <v>-2.8652083904065027</v>
      </c>
      <c r="M61" s="30">
        <f t="shared" si="24"/>
        <v>-1.8997967511748362</v>
      </c>
      <c r="N61" s="178">
        <f t="shared" si="24"/>
        <v>-1.4126002273630203</v>
      </c>
      <c r="O61" s="201">
        <f t="shared" si="24"/>
        <v>-1.6960303258358291</v>
      </c>
      <c r="P61" s="191">
        <f t="shared" si="24"/>
        <v>-1.9647284734049728</v>
      </c>
      <c r="Q61" s="211">
        <f t="shared" si="24"/>
        <v>-0.90915933461056964</v>
      </c>
      <c r="R61" s="211">
        <f t="shared" si="24"/>
        <v>-0.41423295975600699</v>
      </c>
      <c r="S61" s="211">
        <f t="shared" si="23"/>
        <v>-1.9471908910468851</v>
      </c>
      <c r="T61" s="211">
        <f t="shared" si="23"/>
        <v>-4.5339904268197362</v>
      </c>
      <c r="U61" s="211">
        <f t="shared" si="23"/>
        <v>-7.0936533539166575</v>
      </c>
      <c r="V61" s="211">
        <f t="shared" si="21"/>
        <v>-8.0318715119822812</v>
      </c>
      <c r="W61" s="211">
        <f t="shared" si="21"/>
        <v>-7.6727993085255157</v>
      </c>
      <c r="X61" s="211">
        <f t="shared" si="21"/>
        <v>-7.6554343796361515</v>
      </c>
      <c r="Y61" s="211">
        <f t="shared" si="21"/>
        <v>-7.4446300521794599</v>
      </c>
      <c r="Z61" s="167" t="s">
        <v>169</v>
      </c>
    </row>
    <row r="62" spans="1:26" ht="14.1" customHeight="1">
      <c r="A62" s="75" t="s">
        <v>30</v>
      </c>
      <c r="B62" s="28"/>
      <c r="C62" s="28"/>
      <c r="D62" s="28"/>
      <c r="E62" s="28"/>
      <c r="F62" s="28">
        <f t="shared" si="24"/>
        <v>0.49666666666666665</v>
      </c>
      <c r="G62" s="28">
        <f t="shared" si="24"/>
        <v>0.51666666666666672</v>
      </c>
      <c r="H62" s="28">
        <f t="shared" si="24"/>
        <v>0.28999999999999998</v>
      </c>
      <c r="I62" s="28">
        <f t="shared" si="24"/>
        <v>-0.20333333333333334</v>
      </c>
      <c r="J62" s="28">
        <f t="shared" si="24"/>
        <v>-0.88666666666666671</v>
      </c>
      <c r="K62" s="28">
        <f t="shared" si="24"/>
        <v>-1.7933333333333332</v>
      </c>
      <c r="L62" s="28">
        <f t="shared" si="24"/>
        <v>-2.4998618165778494</v>
      </c>
      <c r="M62" s="28">
        <f t="shared" si="24"/>
        <v>-3.1203191659962424</v>
      </c>
      <c r="N62" s="31">
        <f t="shared" si="24"/>
        <v>-3.5265588680033741</v>
      </c>
      <c r="O62" s="200">
        <f t="shared" si="24"/>
        <v>-3.7557769704889599</v>
      </c>
      <c r="P62" s="192">
        <f t="shared" si="24"/>
        <v>-4.0483315145731344</v>
      </c>
      <c r="Q62" s="212">
        <f t="shared" si="24"/>
        <v>-4.3111968206616815</v>
      </c>
      <c r="R62" s="212">
        <f t="shared" si="24"/>
        <v>-5.8271274443833248</v>
      </c>
      <c r="S62" s="212">
        <f t="shared" si="23"/>
        <v>-6.9135210285092761</v>
      </c>
      <c r="T62" s="212">
        <f t="shared" si="23"/>
        <v>-8.1013228242576769</v>
      </c>
      <c r="U62" s="212">
        <f t="shared" si="23"/>
        <v>-8.3595018599587974</v>
      </c>
      <c r="V62" s="212">
        <f t="shared" si="21"/>
        <v>-9.1198520992709078</v>
      </c>
      <c r="W62" s="212">
        <f t="shared" si="21"/>
        <v>-9.4740453185196785</v>
      </c>
      <c r="X62" s="212">
        <f t="shared" si="21"/>
        <v>-9.531958905194136</v>
      </c>
      <c r="Y62" s="212">
        <f t="shared" si="21"/>
        <v>-9.750641793965654</v>
      </c>
      <c r="Z62" s="168" t="s">
        <v>170</v>
      </c>
    </row>
    <row r="63" spans="1:26" ht="14.1" customHeight="1">
      <c r="A63" s="74" t="s">
        <v>31</v>
      </c>
      <c r="B63" s="30"/>
      <c r="C63" s="30"/>
      <c r="D63" s="30"/>
      <c r="E63" s="30"/>
      <c r="F63" s="30">
        <f t="shared" si="24"/>
        <v>8.4</v>
      </c>
      <c r="G63" s="30">
        <f t="shared" si="24"/>
        <v>7.87</v>
      </c>
      <c r="H63" s="30">
        <f t="shared" si="24"/>
        <v>7.95</v>
      </c>
      <c r="I63" s="30">
        <f t="shared" si="24"/>
        <v>8.2533333333333321</v>
      </c>
      <c r="J63" s="30">
        <f t="shared" si="24"/>
        <v>8.5966666666666658</v>
      </c>
      <c r="K63" s="30">
        <f t="shared" si="24"/>
        <v>8.5499999999999989</v>
      </c>
      <c r="L63" s="30">
        <f t="shared" si="24"/>
        <v>8.1166666666666671</v>
      </c>
      <c r="M63" s="30">
        <f t="shared" si="24"/>
        <v>7.496666666666667</v>
      </c>
      <c r="N63" s="178">
        <f t="shared" si="24"/>
        <v>6.5</v>
      </c>
      <c r="O63" s="201">
        <f t="shared" si="24"/>
        <v>5.66</v>
      </c>
      <c r="P63" s="191">
        <f t="shared" si="24"/>
        <v>4.964946632261908</v>
      </c>
      <c r="Q63" s="211">
        <f t="shared" si="24"/>
        <v>4.1905706631698907</v>
      </c>
      <c r="R63" s="211">
        <f t="shared" si="24"/>
        <v>3.4052716268028367</v>
      </c>
      <c r="S63" s="211">
        <f t="shared" si="23"/>
        <v>2.6432987890293185</v>
      </c>
      <c r="T63" s="211">
        <f t="shared" si="23"/>
        <v>0.96802694530378897</v>
      </c>
      <c r="U63" s="211">
        <f t="shared" si="23"/>
        <v>2.9214149326720035E-2</v>
      </c>
      <c r="V63" s="211">
        <f t="shared" si="21"/>
        <v>-0.32627387954832221</v>
      </c>
      <c r="W63" s="211">
        <f t="shared" si="21"/>
        <v>-0.5084375868759432</v>
      </c>
      <c r="X63" s="211">
        <f t="shared" si="21"/>
        <v>-1.3680774549286208</v>
      </c>
      <c r="Y63" s="211">
        <f t="shared" si="21"/>
        <v>-2.7072837834759187</v>
      </c>
      <c r="Z63" s="167" t="s">
        <v>171</v>
      </c>
    </row>
    <row r="64" spans="1:26" ht="14.1" customHeight="1">
      <c r="A64" s="75" t="s">
        <v>48</v>
      </c>
      <c r="B64" s="28"/>
      <c r="C64" s="28"/>
      <c r="D64" s="28"/>
      <c r="E64" s="28"/>
      <c r="F64" s="28">
        <f t="shared" si="24"/>
        <v>5.4033333333333333</v>
      </c>
      <c r="G64" s="28">
        <f t="shared" si="24"/>
        <v>5.003333333333333</v>
      </c>
      <c r="H64" s="28">
        <f t="shared" si="24"/>
        <v>4.6566666666666672</v>
      </c>
      <c r="I64" s="28">
        <f t="shared" si="24"/>
        <v>4.21</v>
      </c>
      <c r="J64" s="28">
        <f t="shared" si="24"/>
        <v>4.0200000000000005</v>
      </c>
      <c r="K64" s="28">
        <f t="shared" si="24"/>
        <v>3.5133333333333336</v>
      </c>
      <c r="L64" s="28">
        <f t="shared" si="24"/>
        <v>3.3510975529399332</v>
      </c>
      <c r="M64" s="28">
        <f t="shared" si="24"/>
        <v>3.1723804339316573</v>
      </c>
      <c r="N64" s="31">
        <f t="shared" si="24"/>
        <v>3.1878384475748991</v>
      </c>
      <c r="O64" s="200">
        <f t="shared" si="24"/>
        <v>3.0109408755566576</v>
      </c>
      <c r="P64" s="192">
        <f t="shared" si="24"/>
        <v>2.8732255948351644</v>
      </c>
      <c r="Q64" s="212">
        <f t="shared" si="24"/>
        <v>2.8966310298463043</v>
      </c>
      <c r="R64" s="212">
        <f t="shared" si="24"/>
        <v>2.8634925884483606</v>
      </c>
      <c r="S64" s="212">
        <f t="shared" si="23"/>
        <v>2.6935319120166525</v>
      </c>
      <c r="T64" s="212">
        <f t="shared" si="23"/>
        <v>2.5587724124451716</v>
      </c>
      <c r="U64" s="212">
        <f t="shared" si="23"/>
        <v>1.9423383291468437</v>
      </c>
      <c r="V64" s="212">
        <f t="shared" si="21"/>
        <v>1.3817440054840426</v>
      </c>
      <c r="W64" s="212">
        <f t="shared" si="21"/>
        <v>0.68532139202206865</v>
      </c>
      <c r="X64" s="212">
        <f t="shared" si="21"/>
        <v>0.48364235394310845</v>
      </c>
      <c r="Y64" s="212">
        <f t="shared" si="21"/>
        <v>0.32672283715406952</v>
      </c>
      <c r="Z64" s="168" t="s">
        <v>172</v>
      </c>
    </row>
    <row r="65" spans="1:35" ht="14.1" customHeight="1">
      <c r="A65" s="74" t="s">
        <v>49</v>
      </c>
      <c r="B65" s="30"/>
      <c r="C65" s="30"/>
      <c r="D65" s="30"/>
      <c r="E65" s="30"/>
      <c r="F65" s="30">
        <f t="shared" si="24"/>
        <v>4.91</v>
      </c>
      <c r="G65" s="30">
        <f t="shared" si="24"/>
        <v>4.2966666666666669</v>
      </c>
      <c r="H65" s="30">
        <f t="shared" si="24"/>
        <v>3.4233333333333333</v>
      </c>
      <c r="I65" s="30">
        <f t="shared" si="24"/>
        <v>2.1366666666666667</v>
      </c>
      <c r="J65" s="30">
        <f t="shared" si="24"/>
        <v>1.0033333333333334</v>
      </c>
      <c r="K65" s="30">
        <f t="shared" si="24"/>
        <v>0.21333333333333335</v>
      </c>
      <c r="L65" s="30">
        <f t="shared" si="24"/>
        <v>-0.42838203657809965</v>
      </c>
      <c r="M65" s="30">
        <f t="shared" si="24"/>
        <v>-1.0628901725187021</v>
      </c>
      <c r="N65" s="178">
        <f t="shared" si="24"/>
        <v>-1.5097362586853913</v>
      </c>
      <c r="O65" s="201">
        <f t="shared" si="24"/>
        <v>-1.7917892631226442</v>
      </c>
      <c r="P65" s="191">
        <f t="shared" si="24"/>
        <v>-1.8878296797936969</v>
      </c>
      <c r="Q65" s="211">
        <f t="shared" si="24"/>
        <v>-2.293335316967374</v>
      </c>
      <c r="R65" s="211">
        <f t="shared" si="24"/>
        <v>-3.592900275952021</v>
      </c>
      <c r="S65" s="211">
        <f t="shared" si="23"/>
        <v>-5.0956850566736991</v>
      </c>
      <c r="T65" s="211">
        <f t="shared" si="23"/>
        <v>-6.6999999999999993</v>
      </c>
      <c r="U65" s="211">
        <f t="shared" si="23"/>
        <v>-6.8748681761555837</v>
      </c>
      <c r="V65" s="211">
        <f t="shared" si="21"/>
        <v>-6.7414384737272037</v>
      </c>
      <c r="W65" s="211">
        <f t="shared" si="21"/>
        <v>-6.4295947298951175</v>
      </c>
      <c r="X65" s="211">
        <f t="shared" si="21"/>
        <v>-6.1963463316063523</v>
      </c>
      <c r="Y65" s="211">
        <f t="shared" si="21"/>
        <v>-5.82439369735431</v>
      </c>
      <c r="Z65" s="167" t="s">
        <v>173</v>
      </c>
    </row>
    <row r="66" spans="1:35" ht="14.1" customHeight="1">
      <c r="A66" s="75" t="s">
        <v>32</v>
      </c>
      <c r="B66" s="28"/>
      <c r="C66" s="28"/>
      <c r="D66" s="28"/>
      <c r="E66" s="28"/>
      <c r="F66" s="28">
        <f t="shared" si="24"/>
        <v>4.2033333333333331</v>
      </c>
      <c r="G66" s="28">
        <f t="shared" si="24"/>
        <v>4.003333333333333</v>
      </c>
      <c r="H66" s="28">
        <f t="shared" si="24"/>
        <v>3.706666666666667</v>
      </c>
      <c r="I66" s="28">
        <f t="shared" si="24"/>
        <v>3.6166666666666667</v>
      </c>
      <c r="J66" s="28">
        <f t="shared" si="24"/>
        <v>3.4843333333333333</v>
      </c>
      <c r="K66" s="28">
        <f t="shared" si="24"/>
        <v>3.4476666666666667</v>
      </c>
      <c r="L66" s="28">
        <f t="shared" si="24"/>
        <v>3.0276909792809992</v>
      </c>
      <c r="M66" s="28">
        <f t="shared" si="24"/>
        <v>2.228292576508347</v>
      </c>
      <c r="N66" s="31">
        <f t="shared" si="24"/>
        <v>1.3301346171989927</v>
      </c>
      <c r="O66" s="200">
        <f t="shared" si="24"/>
        <v>0.68157725460433527</v>
      </c>
      <c r="P66" s="192">
        <f t="shared" si="24"/>
        <v>0.30912253304761589</v>
      </c>
      <c r="Q66" s="212">
        <f t="shared" si="24"/>
        <v>0.47891215858393926</v>
      </c>
      <c r="R66" s="212">
        <f t="shared" si="24"/>
        <v>0.51233989273436131</v>
      </c>
      <c r="S66" s="212">
        <f t="shared" si="23"/>
        <v>0.69923019871565872</v>
      </c>
      <c r="T66" s="212">
        <f t="shared" si="23"/>
        <v>0.75423003306984493</v>
      </c>
      <c r="U66" s="212">
        <f t="shared" si="23"/>
        <v>0.81889767542752612</v>
      </c>
      <c r="V66" s="212">
        <f t="shared" si="21"/>
        <v>1.0593927502211939</v>
      </c>
      <c r="W66" s="212">
        <f t="shared" si="21"/>
        <v>1.0178425650174494</v>
      </c>
      <c r="X66" s="212">
        <f t="shared" si="21"/>
        <v>-0.58131164812595149</v>
      </c>
      <c r="Y66" s="212">
        <f t="shared" si="21"/>
        <v>-2.3088083605267613</v>
      </c>
      <c r="Z66" s="168" t="s">
        <v>189</v>
      </c>
    </row>
    <row r="67" spans="1:35" ht="14.1" customHeight="1">
      <c r="A67" s="74" t="s">
        <v>33</v>
      </c>
      <c r="B67" s="30"/>
      <c r="C67" s="30"/>
      <c r="D67" s="30"/>
      <c r="E67" s="30"/>
      <c r="F67" s="30">
        <f t="shared" si="24"/>
        <v>-2.7866666666666666</v>
      </c>
      <c r="G67" s="30">
        <f t="shared" si="24"/>
        <v>-3.7266666666666666</v>
      </c>
      <c r="H67" s="30">
        <f t="shared" si="24"/>
        <v>-4.4666666666666659</v>
      </c>
      <c r="I67" s="30">
        <f t="shared" si="24"/>
        <v>-4.5933333333333337</v>
      </c>
      <c r="J67" s="30">
        <f t="shared" si="24"/>
        <v>-5.1433333333333335</v>
      </c>
      <c r="K67" s="30">
        <f t="shared" si="24"/>
        <v>-5.206666666666667</v>
      </c>
      <c r="L67" s="30">
        <f t="shared" si="24"/>
        <v>-5.9172344335338254</v>
      </c>
      <c r="M67" s="30">
        <f t="shared" si="24"/>
        <v>-6.7446909436485392</v>
      </c>
      <c r="N67" s="178">
        <f t="shared" si="24"/>
        <v>-8.0719478290100692</v>
      </c>
      <c r="O67" s="201">
        <f t="shared" si="24"/>
        <v>-8.245402413167243</v>
      </c>
      <c r="P67" s="191">
        <f t="shared" si="24"/>
        <v>-8.5694563390710918</v>
      </c>
      <c r="Q67" s="211">
        <f t="shared" si="24"/>
        <v>-8.652654759350618</v>
      </c>
      <c r="R67" s="211">
        <f t="shared" si="24"/>
        <v>-8.6082595382189648</v>
      </c>
      <c r="S67" s="211">
        <f t="shared" si="23"/>
        <v>-8.5416031741981282</v>
      </c>
      <c r="T67" s="211">
        <f t="shared" si="23"/>
        <v>-8.5328926566288015</v>
      </c>
      <c r="U67" s="211">
        <f t="shared" si="23"/>
        <v>-8.4338476830998435</v>
      </c>
      <c r="V67" s="211">
        <f t="shared" si="21"/>
        <v>-8.0158333711731746</v>
      </c>
      <c r="W67" s="211">
        <f t="shared" si="21"/>
        <v>-7.1974743974795219</v>
      </c>
      <c r="X67" s="211">
        <f t="shared" si="21"/>
        <v>-6.7271372266761125</v>
      </c>
      <c r="Y67" s="211">
        <f t="shared" si="21"/>
        <v>-6.3415916307952225</v>
      </c>
      <c r="Z67" s="167" t="s">
        <v>175</v>
      </c>
    </row>
    <row r="68" spans="1:35" ht="14.1" customHeight="1">
      <c r="A68" s="75" t="s">
        <v>50</v>
      </c>
      <c r="B68" s="28"/>
      <c r="C68" s="28"/>
      <c r="D68" s="28"/>
      <c r="E68" s="28"/>
      <c r="F68" s="28">
        <f t="shared" si="24"/>
        <v>4.1166666666666663</v>
      </c>
      <c r="G68" s="28">
        <f t="shared" si="24"/>
        <v>4.3999999999999995</v>
      </c>
      <c r="H68" s="28">
        <f t="shared" si="24"/>
        <v>3.9733333333333332</v>
      </c>
      <c r="I68" s="28">
        <f t="shared" si="24"/>
        <v>3.5700000000000003</v>
      </c>
      <c r="J68" s="28">
        <f t="shared" si="24"/>
        <v>3.0533333333333332</v>
      </c>
      <c r="K68" s="28">
        <f t="shared" si="24"/>
        <v>2.39</v>
      </c>
      <c r="L68" s="28">
        <f t="shared" si="24"/>
        <v>2.0290788989701127</v>
      </c>
      <c r="M68" s="28">
        <f t="shared" si="24"/>
        <v>1.8096760384589718</v>
      </c>
      <c r="N68" s="31">
        <f t="shared" si="24"/>
        <v>1.3533623799542347</v>
      </c>
      <c r="O68" s="200">
        <f t="shared" si="24"/>
        <v>0.77810521658767495</v>
      </c>
      <c r="P68" s="192">
        <f t="shared" si="24"/>
        <v>5.1359274771477538E-2</v>
      </c>
      <c r="Q68" s="212">
        <f t="shared" si="24"/>
        <v>-0.37190037284328414</v>
      </c>
      <c r="R68" s="212">
        <f t="shared" si="24"/>
        <v>-0.79988695933957088</v>
      </c>
      <c r="S68" s="212">
        <f t="shared" si="23"/>
        <v>-1.4809601186440073</v>
      </c>
      <c r="T68" s="212">
        <f t="shared" si="23"/>
        <v>-1.8378827077398501</v>
      </c>
      <c r="U68" s="212">
        <f t="shared" si="23"/>
        <v>-2.242992808116719</v>
      </c>
      <c r="V68" s="212">
        <f t="shared" si="21"/>
        <v>-2.1839165795230193</v>
      </c>
      <c r="W68" s="212">
        <f t="shared" si="21"/>
        <v>-2.2675168365942695</v>
      </c>
      <c r="X68" s="212">
        <f t="shared" si="21"/>
        <v>-2.561785251768828</v>
      </c>
      <c r="Y68" s="212">
        <f t="shared" si="21"/>
        <v>-2.7909356376224594</v>
      </c>
      <c r="Z68" s="168" t="s">
        <v>176</v>
      </c>
    </row>
    <row r="69" spans="1:35" ht="14.1" customHeight="1">
      <c r="A69" s="74" t="s">
        <v>57</v>
      </c>
      <c r="B69" s="30"/>
      <c r="C69" s="30"/>
      <c r="D69" s="30"/>
      <c r="E69" s="30"/>
      <c r="F69" s="30">
        <f t="shared" si="24"/>
        <v>8.2366666666666664</v>
      </c>
      <c r="G69" s="30">
        <f t="shared" si="24"/>
        <v>7.496666666666667</v>
      </c>
      <c r="H69" s="30">
        <f t="shared" si="24"/>
        <v>5.4833333333333334</v>
      </c>
      <c r="I69" s="30">
        <f t="shared" si="24"/>
        <v>5.0100000000000007</v>
      </c>
      <c r="J69" s="30">
        <f t="shared" si="24"/>
        <v>2.8566666666666669</v>
      </c>
      <c r="K69" s="30">
        <f t="shared" si="24"/>
        <v>0.66666666666666663</v>
      </c>
      <c r="L69" s="30">
        <f t="shared" si="24"/>
        <v>-6.8242011956119272E-2</v>
      </c>
      <c r="M69" s="30">
        <f t="shared" si="24"/>
        <v>-1.9706151098122653</v>
      </c>
      <c r="N69" s="178">
        <f t="shared" si="24"/>
        <v>-2.5787771419356349</v>
      </c>
      <c r="O69" s="201">
        <f t="shared" si="24"/>
        <v>-3.1429426511521825</v>
      </c>
      <c r="P69" s="191">
        <f t="shared" si="24"/>
        <v>-3.3600524431892702</v>
      </c>
      <c r="Q69" s="211">
        <f t="shared" si="24"/>
        <v>-2.5441448827013864</v>
      </c>
      <c r="R69" s="211">
        <f t="shared" si="24"/>
        <v>-1.6962944535052193</v>
      </c>
      <c r="S69" s="211">
        <f t="shared" si="23"/>
        <v>-0.22429615043053172</v>
      </c>
      <c r="T69" s="211">
        <f t="shared" si="23"/>
        <v>0.79991416226872813</v>
      </c>
      <c r="U69" s="211">
        <f t="shared" si="23"/>
        <v>1.6406453618885426</v>
      </c>
      <c r="V69" s="211">
        <f t="shared" si="21"/>
        <v>1.8222659849945504</v>
      </c>
      <c r="W69" s="211">
        <f t="shared" si="21"/>
        <v>2.2375609723043892</v>
      </c>
      <c r="X69" s="211">
        <f t="shared" si="21"/>
        <v>2.9153797069332179</v>
      </c>
      <c r="Y69" s="211">
        <f t="shared" si="21"/>
        <v>2.8473556119105985</v>
      </c>
      <c r="Z69" s="167" t="s">
        <v>177</v>
      </c>
    </row>
    <row r="70" spans="1:35" ht="14.1" customHeight="1">
      <c r="A70" s="75" t="s">
        <v>34</v>
      </c>
      <c r="B70" s="28"/>
      <c r="C70" s="28"/>
      <c r="D70" s="28"/>
      <c r="E70" s="28"/>
      <c r="F70" s="28">
        <f t="shared" si="24"/>
        <v>12.49</v>
      </c>
      <c r="G70" s="28">
        <f t="shared" si="24"/>
        <v>12.733333333333334</v>
      </c>
      <c r="H70" s="28">
        <f t="shared" si="24"/>
        <v>12.51</v>
      </c>
      <c r="I70" s="28">
        <f t="shared" si="24"/>
        <v>11.713333333333333</v>
      </c>
      <c r="J70" s="28">
        <f t="shared" si="24"/>
        <v>10.436666666666666</v>
      </c>
      <c r="K70" s="28">
        <f t="shared" si="24"/>
        <v>9.3866666666666685</v>
      </c>
      <c r="L70" s="28">
        <f t="shared" si="24"/>
        <v>8.5922321513961943</v>
      </c>
      <c r="M70" s="28">
        <f t="shared" si="24"/>
        <v>8.4183616690753791</v>
      </c>
      <c r="N70" s="31">
        <f t="shared" si="24"/>
        <v>8.2222883481049056</v>
      </c>
      <c r="O70" s="200">
        <f t="shared" si="24"/>
        <v>7.8372377573443153</v>
      </c>
      <c r="P70" s="192">
        <f t="shared" si="24"/>
        <v>7.0539005708243003</v>
      </c>
      <c r="Q70" s="212">
        <f t="shared" si="24"/>
        <v>6.4880007398099657</v>
      </c>
      <c r="R70" s="212">
        <f t="shared" si="24"/>
        <v>6.1036205461911051</v>
      </c>
      <c r="S70" s="212">
        <f t="shared" si="23"/>
        <v>5.160554093983829</v>
      </c>
      <c r="T70" s="212">
        <f t="shared" si="23"/>
        <v>4.0272086915233274</v>
      </c>
      <c r="U70" s="212">
        <f t="shared" si="23"/>
        <v>2.8791533766242114</v>
      </c>
      <c r="V70" s="212">
        <f t="shared" si="21"/>
        <v>2.2308496475536752</v>
      </c>
      <c r="W70" s="212">
        <f t="shared" si="21"/>
        <v>1.2840609698343664</v>
      </c>
      <c r="X70" s="212">
        <f t="shared" si="21"/>
        <v>-0.33653667926499614</v>
      </c>
      <c r="Y70" s="212">
        <f t="shared" si="21"/>
        <v>-2.1889151311804178</v>
      </c>
      <c r="Z70" s="168" t="s">
        <v>190</v>
      </c>
    </row>
    <row r="71" spans="1:35" ht="14.1" customHeight="1">
      <c r="A71" s="74" t="s">
        <v>167</v>
      </c>
      <c r="B71" s="30"/>
      <c r="C71" s="30"/>
      <c r="D71" s="30"/>
      <c r="E71" s="30"/>
      <c r="F71" s="30">
        <f t="shared" si="24"/>
        <v>2.6666666666666689E-2</v>
      </c>
      <c r="G71" s="30">
        <f t="shared" si="24"/>
        <v>0.26333333333333336</v>
      </c>
      <c r="H71" s="30">
        <f t="shared" si="24"/>
        <v>0.97000000000000008</v>
      </c>
      <c r="I71" s="30">
        <f t="shared" si="24"/>
        <v>1.0199999999999998</v>
      </c>
      <c r="J71" s="30">
        <f t="shared" si="24"/>
        <v>1.5266666666666666</v>
      </c>
      <c r="K71" s="30">
        <f t="shared" si="24"/>
        <v>1.5999999999999999</v>
      </c>
      <c r="L71" s="30">
        <f t="shared" si="24"/>
        <v>2.1466666666666665</v>
      </c>
      <c r="M71" s="30">
        <f t="shared" si="24"/>
        <v>2.6397515376723435</v>
      </c>
      <c r="N71" s="178">
        <f t="shared" si="24"/>
        <v>3.0085622935541232</v>
      </c>
      <c r="O71" s="201">
        <f t="shared" si="24"/>
        <v>3.0890256816906341</v>
      </c>
      <c r="P71" s="191">
        <f t="shared" si="24"/>
        <v>3.3170942968389983</v>
      </c>
      <c r="Q71" s="211">
        <f t="shared" si="24"/>
        <v>3.2494642475615483</v>
      </c>
      <c r="R71" s="211">
        <f t="shared" si="24"/>
        <v>3.0707488052384799</v>
      </c>
      <c r="S71" s="211">
        <f t="shared" si="23"/>
        <v>2.4263266679137305</v>
      </c>
      <c r="T71" s="211">
        <f t="shared" si="23"/>
        <v>1.7102515229173829</v>
      </c>
      <c r="U71" s="211">
        <f t="shared" si="23"/>
        <v>0.78749258654099108</v>
      </c>
      <c r="V71" s="211">
        <f t="shared" si="21"/>
        <v>0.22824894469791904</v>
      </c>
      <c r="W71" s="211">
        <f t="shared" si="21"/>
        <v>-2.2510494244856932E-2</v>
      </c>
      <c r="X71" s="211">
        <f t="shared" si="21"/>
        <v>-0.13151447558491416</v>
      </c>
      <c r="Y71" s="211">
        <f t="shared" si="21"/>
        <v>-0.36000608414983043</v>
      </c>
      <c r="Z71" s="167" t="s">
        <v>179</v>
      </c>
    </row>
    <row r="72" spans="1:35" ht="14.1" customHeight="1">
      <c r="A72" s="75" t="s">
        <v>35</v>
      </c>
      <c r="B72" s="28"/>
      <c r="C72" s="28"/>
      <c r="D72" s="28"/>
      <c r="E72" s="28"/>
      <c r="F72" s="28">
        <f t="shared" si="24"/>
        <v>1.666666666666668E-2</v>
      </c>
      <c r="G72" s="28">
        <f t="shared" si="24"/>
        <v>-0.77333333333333343</v>
      </c>
      <c r="H72" s="28">
        <f t="shared" si="24"/>
        <v>-2.3233333333333337</v>
      </c>
      <c r="I72" s="28">
        <f t="shared" si="24"/>
        <v>-3.4466666666666668</v>
      </c>
      <c r="J72" s="28">
        <f t="shared" si="24"/>
        <v>-4.6100000000000003</v>
      </c>
      <c r="K72" s="28">
        <f t="shared" si="24"/>
        <v>-5.5500000000000007</v>
      </c>
      <c r="L72" s="28">
        <f t="shared" si="24"/>
        <v>-6.194912324996185</v>
      </c>
      <c r="M72" s="28">
        <f t="shared" si="24"/>
        <v>-6.6576455417484581</v>
      </c>
      <c r="N72" s="31">
        <f t="shared" si="24"/>
        <v>-6.7377504887121304</v>
      </c>
      <c r="O72" s="200">
        <f t="shared" si="24"/>
        <v>-6.9798693345812373</v>
      </c>
      <c r="P72" s="192">
        <f t="shared" si="24"/>
        <v>-6.6521748592851395</v>
      </c>
      <c r="Q72" s="212">
        <f t="shared" si="24"/>
        <v>-6.6180227615911873</v>
      </c>
      <c r="R72" s="212">
        <f t="shared" si="24"/>
        <v>-6.7734320818483864</v>
      </c>
      <c r="S72" s="212">
        <f t="shared" si="23"/>
        <v>-7.7415289788629691</v>
      </c>
      <c r="T72" s="212">
        <f t="shared" si="23"/>
        <v>-8.3974402388420071</v>
      </c>
      <c r="U72" s="212">
        <f t="shared" si="23"/>
        <v>-8.5146184308118134</v>
      </c>
      <c r="V72" s="212">
        <f t="shared" si="21"/>
        <v>-7.4781353651168745</v>
      </c>
      <c r="W72" s="212">
        <f t="shared" si="21"/>
        <v>-6.2393735927753893</v>
      </c>
      <c r="X72" s="212">
        <f t="shared" si="21"/>
        <v>-5.2155949534181136</v>
      </c>
      <c r="Y72" s="212">
        <f t="shared" si="21"/>
        <v>-5.183363236818944</v>
      </c>
      <c r="Z72" s="168" t="s">
        <v>180</v>
      </c>
    </row>
    <row r="73" spans="1:35" ht="14.1" customHeight="1">
      <c r="A73" s="74" t="s">
        <v>36</v>
      </c>
      <c r="B73" s="30"/>
      <c r="C73" s="30"/>
      <c r="D73" s="30"/>
      <c r="E73" s="30"/>
      <c r="F73" s="30">
        <f t="shared" si="24"/>
        <v>12.339999999999998</v>
      </c>
      <c r="G73" s="30">
        <f t="shared" si="24"/>
        <v>12.339999999999998</v>
      </c>
      <c r="H73" s="30">
        <f t="shared" si="24"/>
        <v>13.476666666666667</v>
      </c>
      <c r="I73" s="30">
        <f t="shared" si="24"/>
        <v>13.676666666666668</v>
      </c>
      <c r="J73" s="30">
        <f t="shared" si="24"/>
        <v>12.036666666666667</v>
      </c>
      <c r="K73" s="30">
        <f t="shared" si="24"/>
        <v>8.2299999999999986</v>
      </c>
      <c r="L73" s="30">
        <f t="shared" si="24"/>
        <v>4.3774738420630523</v>
      </c>
      <c r="M73" s="30">
        <f t="shared" si="24"/>
        <v>2.1171323386104137</v>
      </c>
      <c r="N73" s="178">
        <f t="shared" si="24"/>
        <v>0.97145718537806358</v>
      </c>
      <c r="O73" s="201">
        <f t="shared" si="24"/>
        <v>-0.25374456538616652</v>
      </c>
      <c r="P73" s="191">
        <f t="shared" si="24"/>
        <v>-1.2294519802238042</v>
      </c>
      <c r="Q73" s="211">
        <f t="shared" si="24"/>
        <v>-2.1851482883012738</v>
      </c>
      <c r="R73" s="211">
        <f t="shared" si="24"/>
        <v>-4.4555091652541945</v>
      </c>
      <c r="S73" s="211">
        <f t="shared" si="23"/>
        <v>-7.0318449486052517</v>
      </c>
      <c r="T73" s="211">
        <f t="shared" si="23"/>
        <v>-9.5948145301156931</v>
      </c>
      <c r="U73" s="211">
        <f t="shared" si="23"/>
        <v>-10.405977953295086</v>
      </c>
      <c r="V73" s="211">
        <f t="shared" si="21"/>
        <v>-10.880099317608639</v>
      </c>
      <c r="W73" s="211">
        <f t="shared" si="21"/>
        <v>-10.988703046942286</v>
      </c>
      <c r="X73" s="211">
        <f t="shared" si="21"/>
        <v>-11.073878988104111</v>
      </c>
      <c r="Y73" s="211">
        <f t="shared" si="21"/>
        <v>-10.828651028980218</v>
      </c>
      <c r="Z73" s="167" t="s">
        <v>181</v>
      </c>
    </row>
    <row r="74" spans="1:35" ht="14.1" customHeight="1">
      <c r="A74" s="75" t="s">
        <v>37</v>
      </c>
      <c r="B74" s="28"/>
      <c r="C74" s="28"/>
      <c r="D74" s="28"/>
      <c r="E74" s="28"/>
      <c r="F74" s="28">
        <f t="shared" si="24"/>
        <v>1.0766666666666669</v>
      </c>
      <c r="G74" s="28">
        <f t="shared" si="24"/>
        <v>0.64666666666666672</v>
      </c>
      <c r="H74" s="28">
        <f t="shared" si="24"/>
        <v>0.18333333333333335</v>
      </c>
      <c r="I74" s="28">
        <f t="shared" si="24"/>
        <v>1.1966666666666665</v>
      </c>
      <c r="J74" s="28">
        <f t="shared" si="24"/>
        <v>0.52666666666666673</v>
      </c>
      <c r="K74" s="28">
        <f t="shared" si="24"/>
        <v>0.13999999999999999</v>
      </c>
      <c r="L74" s="28">
        <f t="shared" si="24"/>
        <v>-1.4007495853932781</v>
      </c>
      <c r="M74" s="28">
        <f t="shared" si="24"/>
        <v>-1.2285813628440672</v>
      </c>
      <c r="N74" s="31">
        <f t="shared" si="24"/>
        <v>-1.2799469907795105</v>
      </c>
      <c r="O74" s="200">
        <f t="shared" si="24"/>
        <v>-1.4087457809262425</v>
      </c>
      <c r="P74" s="192">
        <f t="shared" si="24"/>
        <v>-1.7546953231848945</v>
      </c>
      <c r="Q74" s="212">
        <f t="shared" si="24"/>
        <v>-2.353993968694327</v>
      </c>
      <c r="R74" s="212">
        <f t="shared" si="24"/>
        <v>-2.9362375901529436</v>
      </c>
      <c r="S74" s="212">
        <f t="shared" si="23"/>
        <v>-3.3700218286393553</v>
      </c>
      <c r="T74" s="212">
        <f t="shared" si="23"/>
        <v>-3.5173649793861004</v>
      </c>
      <c r="U74" s="212">
        <f t="shared" si="23"/>
        <v>-3.7218014107048689</v>
      </c>
      <c r="V74" s="212">
        <f t="shared" si="21"/>
        <v>-3.3739653083538106</v>
      </c>
      <c r="W74" s="212">
        <f t="shared" si="21"/>
        <v>-3.2323149829687243</v>
      </c>
      <c r="X74" s="212">
        <f t="shared" si="21"/>
        <v>-2.6804758780334903</v>
      </c>
      <c r="Y74" s="212">
        <f t="shared" si="21"/>
        <v>-2.8020081038658411</v>
      </c>
      <c r="Z74" s="168" t="s">
        <v>182</v>
      </c>
    </row>
    <row r="75" spans="1:35" ht="14.1" customHeight="1">
      <c r="A75" s="74" t="s">
        <v>38</v>
      </c>
      <c r="B75" s="30"/>
      <c r="C75" s="30"/>
      <c r="D75" s="30"/>
      <c r="E75" s="30"/>
      <c r="F75" s="30">
        <f t="shared" si="24"/>
        <v>2.61</v>
      </c>
      <c r="G75" s="30">
        <f t="shared" si="24"/>
        <v>2.42</v>
      </c>
      <c r="H75" s="30">
        <f t="shared" si="24"/>
        <v>2.6999999999999997</v>
      </c>
      <c r="I75" s="30">
        <f t="shared" si="24"/>
        <v>2.5966666666666667</v>
      </c>
      <c r="J75" s="30">
        <f t="shared" si="24"/>
        <v>2.4333333333333331</v>
      </c>
      <c r="K75" s="30">
        <f t="shared" si="24"/>
        <v>2.1466666666666669</v>
      </c>
      <c r="L75" s="30">
        <f t="shared" si="24"/>
        <v>1.8981808923065346</v>
      </c>
      <c r="M75" s="30">
        <f t="shared" si="24"/>
        <v>1.5502218878187755</v>
      </c>
      <c r="N75" s="178">
        <f t="shared" si="24"/>
        <v>1.325794554151708</v>
      </c>
      <c r="O75" s="201">
        <f t="shared" si="24"/>
        <v>1.0001794492935612</v>
      </c>
      <c r="P75" s="191">
        <f t="shared" si="24"/>
        <v>0.93859482941266892</v>
      </c>
      <c r="Q75" s="211">
        <f t="shared" si="24"/>
        <v>0.91763432295357672</v>
      </c>
      <c r="R75" s="211">
        <f t="shared" si="24"/>
        <v>1.1033458435954075</v>
      </c>
      <c r="S75" s="211">
        <f t="shared" si="23"/>
        <v>1.3431985573431253</v>
      </c>
      <c r="T75" s="211">
        <f t="shared" si="23"/>
        <v>1.4714488420874152</v>
      </c>
      <c r="U75" s="211">
        <f t="shared" si="23"/>
        <v>1.4266999174478947</v>
      </c>
      <c r="V75" s="211">
        <f t="shared" ref="V75:V79" si="25">SUM(T40:V40)/3</f>
        <v>1.0460455955773813</v>
      </c>
      <c r="W75" s="211">
        <f t="shared" ref="W75:Y79" si="26">SUM(U40:W40)/3</f>
        <v>0.76082540638401375</v>
      </c>
      <c r="X75" s="211">
        <f t="shared" si="26"/>
        <v>-5.1215043342500692</v>
      </c>
      <c r="Y75" s="211">
        <f t="shared" si="26"/>
        <v>-11.183713098341912</v>
      </c>
      <c r="Z75" s="167" t="s">
        <v>183</v>
      </c>
    </row>
    <row r="76" spans="1:35" ht="14.1" customHeight="1">
      <c r="A76" s="75" t="s">
        <v>66</v>
      </c>
      <c r="B76" s="28"/>
      <c r="C76" s="28"/>
      <c r="D76" s="28"/>
      <c r="E76" s="28"/>
      <c r="F76" s="28">
        <f t="shared" si="24"/>
        <v>3.9833333333333329</v>
      </c>
      <c r="G76" s="28">
        <f t="shared" si="24"/>
        <v>3.7233333333333327</v>
      </c>
      <c r="H76" s="28">
        <f t="shared" si="24"/>
        <v>3.1366666666666667</v>
      </c>
      <c r="I76" s="28">
        <f t="shared" si="24"/>
        <v>2.6833333333333336</v>
      </c>
      <c r="J76" s="28">
        <f t="shared" si="24"/>
        <v>1.8699999999999999</v>
      </c>
      <c r="K76" s="28">
        <f t="shared" si="24"/>
        <v>1.1900000000000002</v>
      </c>
      <c r="L76" s="28">
        <f t="shared" si="24"/>
        <v>0.71024644726951325</v>
      </c>
      <c r="M76" s="28">
        <f t="shared" si="24"/>
        <v>0.42566631390573256</v>
      </c>
      <c r="N76" s="31">
        <f t="shared" si="24"/>
        <v>0.36818770468584266</v>
      </c>
      <c r="O76" s="200">
        <f t="shared" si="24"/>
        <v>0.53323082261815502</v>
      </c>
      <c r="P76" s="192">
        <f t="shared" si="24"/>
        <v>0.78031974765330681</v>
      </c>
      <c r="Q76" s="212">
        <f t="shared" si="24"/>
        <v>0.75900648776528967</v>
      </c>
      <c r="R76" s="212">
        <f t="shared" si="24"/>
        <v>0.2926250076193877</v>
      </c>
      <c r="S76" s="212">
        <f t="shared" si="24"/>
        <v>-0.15366655624749984</v>
      </c>
      <c r="T76" s="212">
        <f t="shared" si="24"/>
        <v>-0.64973694526350922</v>
      </c>
      <c r="U76" s="212">
        <f t="shared" si="24"/>
        <v>-1.1112697144939105</v>
      </c>
      <c r="V76" s="212">
        <f t="shared" si="25"/>
        <v>-1.666511436973064</v>
      </c>
      <c r="W76" s="212">
        <f t="shared" si="26"/>
        <v>-2.0274717025153404</v>
      </c>
      <c r="X76" s="212">
        <f t="shared" si="26"/>
        <v>-2.3991905816470513</v>
      </c>
      <c r="Y76" s="212">
        <f t="shared" si="26"/>
        <v>-3.1134481382255523</v>
      </c>
      <c r="Z76" s="168" t="s">
        <v>184</v>
      </c>
    </row>
    <row r="77" spans="1:35" ht="14.1" customHeight="1">
      <c r="A77" s="74" t="s">
        <v>51</v>
      </c>
      <c r="B77" s="30"/>
      <c r="C77" s="30"/>
      <c r="D77" s="30"/>
      <c r="E77" s="30"/>
      <c r="F77" s="30">
        <f t="shared" ref="F77:U79" si="27">SUM(D42:F42)/3</f>
        <v>-0.18000000000000002</v>
      </c>
      <c r="G77" s="30">
        <f t="shared" si="27"/>
        <v>-0.43</v>
      </c>
      <c r="H77" s="30">
        <f t="shared" si="27"/>
        <v>-0.80333333333333334</v>
      </c>
      <c r="I77" s="30">
        <f t="shared" si="27"/>
        <v>-0.49666666666666665</v>
      </c>
      <c r="J77" s="30">
        <f t="shared" si="27"/>
        <v>-0.58000000000000007</v>
      </c>
      <c r="K77" s="30">
        <f t="shared" si="27"/>
        <v>-0.77</v>
      </c>
      <c r="L77" s="30">
        <f t="shared" si="27"/>
        <v>-1.5612106708660001</v>
      </c>
      <c r="M77" s="30">
        <f t="shared" si="27"/>
        <v>-1.8979883798826105</v>
      </c>
      <c r="N77" s="178">
        <f t="shared" si="27"/>
        <v>-2.3640664504984272</v>
      </c>
      <c r="O77" s="201">
        <f t="shared" si="27"/>
        <v>-2.6257517760815579</v>
      </c>
      <c r="P77" s="191">
        <f t="shared" si="27"/>
        <v>-3.0667930313838192</v>
      </c>
      <c r="Q77" s="211">
        <f t="shared" si="27"/>
        <v>-3.2184706227908451</v>
      </c>
      <c r="R77" s="211">
        <f t="shared" si="27"/>
        <v>-3.3882000167330282</v>
      </c>
      <c r="S77" s="211">
        <f t="shared" si="27"/>
        <v>-3.8776362645741571</v>
      </c>
      <c r="T77" s="211">
        <f t="shared" si="27"/>
        <v>-3.9905826030808869</v>
      </c>
      <c r="U77" s="211"/>
      <c r="V77" s="211"/>
      <c r="W77" s="211"/>
      <c r="X77" s="211"/>
      <c r="Y77" s="211"/>
      <c r="Z77" s="167" t="s">
        <v>185</v>
      </c>
    </row>
    <row r="78" spans="1:35" ht="14.1" customHeight="1">
      <c r="A78" s="75" t="s">
        <v>52</v>
      </c>
      <c r="B78" s="28"/>
      <c r="C78" s="28"/>
      <c r="D78" s="28"/>
      <c r="E78" s="28"/>
      <c r="F78" s="28">
        <f t="shared" si="27"/>
        <v>9.61</v>
      </c>
      <c r="G78" s="28">
        <f t="shared" si="27"/>
        <v>9.3566666666666674</v>
      </c>
      <c r="H78" s="28">
        <f t="shared" si="27"/>
        <v>7.9266666666666659</v>
      </c>
      <c r="I78" s="28">
        <f t="shared" si="27"/>
        <v>6.416666666666667</v>
      </c>
      <c r="J78" s="28">
        <f t="shared" si="27"/>
        <v>4.6700000000000008</v>
      </c>
      <c r="K78" s="28">
        <f t="shared" si="27"/>
        <v>3.6833333333333336</v>
      </c>
      <c r="L78" s="28">
        <f t="shared" si="27"/>
        <v>3.2001000326404996</v>
      </c>
      <c r="M78" s="28">
        <f t="shared" si="27"/>
        <v>3.7347176647004958</v>
      </c>
      <c r="N78" s="31">
        <f t="shared" si="27"/>
        <v>3.635248645468645</v>
      </c>
      <c r="O78" s="200">
        <f t="shared" si="27"/>
        <v>3.4775922492953089</v>
      </c>
      <c r="P78" s="192">
        <f t="shared" si="27"/>
        <v>2.2398421186402531</v>
      </c>
      <c r="Q78" s="212">
        <f t="shared" si="27"/>
        <v>1.7932079131746759</v>
      </c>
      <c r="R78" s="212">
        <f t="shared" si="27"/>
        <v>1.0332356034996775</v>
      </c>
      <c r="S78" s="212">
        <f t="shared" si="27"/>
        <v>0.78034402751259968</v>
      </c>
      <c r="T78" s="212">
        <f t="shared" si="27"/>
        <v>0.92342844022487058</v>
      </c>
      <c r="U78" s="212">
        <f t="shared" si="27"/>
        <v>0.69574344700138691</v>
      </c>
      <c r="V78" s="212">
        <f t="shared" si="25"/>
        <v>0.75206422880191048</v>
      </c>
      <c r="W78" s="212">
        <f t="shared" si="26"/>
        <v>0.41633786122874206</v>
      </c>
      <c r="X78" s="212">
        <f t="shared" si="26"/>
        <v>0.23462094004403192</v>
      </c>
      <c r="Y78" s="212">
        <f t="shared" si="26"/>
        <v>-0.57512369897561844</v>
      </c>
      <c r="Z78" s="168" t="s">
        <v>186</v>
      </c>
    </row>
    <row r="79" spans="1:35" ht="14.1" customHeight="1">
      <c r="A79" s="74" t="s">
        <v>39</v>
      </c>
      <c r="B79" s="30"/>
      <c r="C79" s="30"/>
      <c r="D79" s="30"/>
      <c r="E79" s="30"/>
      <c r="F79" s="30">
        <f t="shared" si="27"/>
        <v>0.96333333333333337</v>
      </c>
      <c r="G79" s="30">
        <f t="shared" si="27"/>
        <v>0.08</v>
      </c>
      <c r="H79" s="30">
        <f t="shared" si="27"/>
        <v>-0.65666666666666673</v>
      </c>
      <c r="I79" s="30">
        <f t="shared" si="27"/>
        <v>-2.1433333333333335</v>
      </c>
      <c r="J79" s="30">
        <f t="shared" si="27"/>
        <v>-2.8533333333333335</v>
      </c>
      <c r="K79" s="30">
        <f t="shared" si="27"/>
        <v>-3.7866666666666671</v>
      </c>
      <c r="L79" s="30">
        <f t="shared" si="27"/>
        <v>-3.1993139617022961</v>
      </c>
      <c r="M79" s="30">
        <f t="shared" si="27"/>
        <v>-1.6196496683801378</v>
      </c>
      <c r="N79" s="178">
        <f t="shared" si="27"/>
        <v>0.14109281829592865</v>
      </c>
      <c r="O79" s="201">
        <f t="shared" si="27"/>
        <v>1.5530854664067946</v>
      </c>
      <c r="P79" s="191">
        <f t="shared" si="27"/>
        <v>1.30781620815556</v>
      </c>
      <c r="Q79" s="211">
        <f t="shared" si="27"/>
        <v>0.99861405216236843</v>
      </c>
      <c r="R79" s="211">
        <f t="shared" si="27"/>
        <v>0.32071235520342317</v>
      </c>
      <c r="S79" s="211">
        <f t="shared" si="27"/>
        <v>-0.42912993651698511</v>
      </c>
      <c r="T79" s="211">
        <f t="shared" si="27"/>
        <v>-0.65398854128217632</v>
      </c>
      <c r="U79" s="211">
        <f t="shared" si="27"/>
        <v>-0.70704204575390805</v>
      </c>
      <c r="V79" s="211">
        <f t="shared" si="25"/>
        <v>-2.8242156431562786</v>
      </c>
      <c r="W79" s="211">
        <f t="shared" si="26"/>
        <v>-5.125757934523997</v>
      </c>
      <c r="X79" s="211">
        <f t="shared" si="26"/>
        <v>-7.4656759123802763</v>
      </c>
      <c r="Y79" s="211">
        <f t="shared" si="26"/>
        <v>-7.2933654016587246</v>
      </c>
      <c r="Z79" s="167" t="s">
        <v>187</v>
      </c>
    </row>
    <row r="80" spans="1:35" s="69" customFormat="1" ht="14.1" customHeight="1">
      <c r="A80" s="91" t="s">
        <v>24</v>
      </c>
      <c r="B80" s="92"/>
      <c r="C80" s="92"/>
      <c r="D80" s="92"/>
      <c r="E80" s="92"/>
      <c r="F80" s="78">
        <f>MIN(F59:F79)</f>
        <v>-2.7866666666666666</v>
      </c>
      <c r="G80" s="78">
        <f t="shared" ref="G80:S80" si="28">MIN(G59:G79)</f>
        <v>-3.7266666666666666</v>
      </c>
      <c r="H80" s="78">
        <f t="shared" si="28"/>
        <v>-4.4666666666666659</v>
      </c>
      <c r="I80" s="78">
        <f t="shared" si="28"/>
        <v>-4.5933333333333337</v>
      </c>
      <c r="J80" s="79">
        <f t="shared" si="28"/>
        <v>-5.1433333333333335</v>
      </c>
      <c r="K80" s="78">
        <f t="shared" si="28"/>
        <v>-5.5500000000000007</v>
      </c>
      <c r="L80" s="78">
        <f t="shared" si="28"/>
        <v>-6.194912324996185</v>
      </c>
      <c r="M80" s="78">
        <f t="shared" si="28"/>
        <v>-6.7446909436485392</v>
      </c>
      <c r="N80" s="163">
        <f t="shared" si="28"/>
        <v>-8.0719478290100692</v>
      </c>
      <c r="O80" s="163">
        <f t="shared" si="28"/>
        <v>-8.245402413167243</v>
      </c>
      <c r="P80" s="197">
        <f t="shared" si="28"/>
        <v>-8.5694563390710918</v>
      </c>
      <c r="Q80" s="213">
        <f t="shared" si="28"/>
        <v>-8.652654759350618</v>
      </c>
      <c r="R80" s="197">
        <f t="shared" si="28"/>
        <v>-8.6082595382189648</v>
      </c>
      <c r="S80" s="163">
        <f t="shared" si="28"/>
        <v>-8.5416031741981282</v>
      </c>
      <c r="T80" s="197">
        <f t="shared" ref="T80:Y80" si="29">MIN(T59:T79)</f>
        <v>-9.5948145301156931</v>
      </c>
      <c r="U80" s="197">
        <f t="shared" si="29"/>
        <v>-10.405977953295086</v>
      </c>
      <c r="V80" s="213">
        <f t="shared" si="29"/>
        <v>-10.880099317608639</v>
      </c>
      <c r="W80" s="213">
        <f t="shared" si="29"/>
        <v>-10.988703046942286</v>
      </c>
      <c r="X80" s="213">
        <f t="shared" si="29"/>
        <v>-11.073878988104111</v>
      </c>
      <c r="Y80" s="213">
        <f t="shared" si="29"/>
        <v>-11.183713098341912</v>
      </c>
      <c r="Z80" s="180" t="s">
        <v>24</v>
      </c>
      <c r="AB80" s="85"/>
      <c r="AC80" s="85"/>
      <c r="AD80" s="85"/>
      <c r="AE80" s="85"/>
      <c r="AF80" s="85"/>
      <c r="AG80" s="85"/>
      <c r="AH80" s="85"/>
      <c r="AI80" s="85"/>
    </row>
    <row r="81" spans="1:35" s="128" customFormat="1" ht="14.1" customHeight="1">
      <c r="A81" s="147" t="s">
        <v>25</v>
      </c>
      <c r="B81" s="148"/>
      <c r="C81" s="148"/>
      <c r="D81" s="148"/>
      <c r="E81" s="148"/>
      <c r="F81" s="126">
        <f>MAX(F59:F79)</f>
        <v>12.49</v>
      </c>
      <c r="G81" s="126">
        <f t="shared" ref="G81:R81" si="30">MAX(G59:G79)</f>
        <v>12.733333333333334</v>
      </c>
      <c r="H81" s="126">
        <f t="shared" si="30"/>
        <v>13.476666666666667</v>
      </c>
      <c r="I81" s="126">
        <f t="shared" si="30"/>
        <v>13.676666666666668</v>
      </c>
      <c r="J81" s="127">
        <f t="shared" si="30"/>
        <v>12.036666666666667</v>
      </c>
      <c r="K81" s="126">
        <f t="shared" si="30"/>
        <v>9.3866666666666685</v>
      </c>
      <c r="L81" s="126">
        <f t="shared" si="30"/>
        <v>8.5922321513961943</v>
      </c>
      <c r="M81" s="127">
        <f t="shared" si="30"/>
        <v>8.4183616690753791</v>
      </c>
      <c r="N81" s="127">
        <f t="shared" si="30"/>
        <v>8.2222883481049056</v>
      </c>
      <c r="O81" s="127">
        <f t="shared" si="30"/>
        <v>7.8372377573443153</v>
      </c>
      <c r="P81" s="198">
        <f t="shared" si="30"/>
        <v>7.0539005708243003</v>
      </c>
      <c r="Q81" s="214">
        <f t="shared" si="30"/>
        <v>6.4880007398099657</v>
      </c>
      <c r="R81" s="198">
        <f t="shared" si="30"/>
        <v>6.1036205461911051</v>
      </c>
      <c r="S81" s="164">
        <f t="shared" ref="S81:X81" si="31">MAX(S59:S79)</f>
        <v>5.160554093983829</v>
      </c>
      <c r="T81" s="198">
        <f t="shared" si="31"/>
        <v>4.0272086915233274</v>
      </c>
      <c r="U81" s="198">
        <f t="shared" si="31"/>
        <v>2.8791533766242114</v>
      </c>
      <c r="V81" s="284">
        <f t="shared" si="31"/>
        <v>2.2308496475536752</v>
      </c>
      <c r="W81" s="214">
        <f t="shared" si="31"/>
        <v>2.2375609723043892</v>
      </c>
      <c r="X81" s="214">
        <f t="shared" si="31"/>
        <v>2.9153797069332179</v>
      </c>
      <c r="Y81" s="214">
        <f t="shared" ref="Y81" si="32">MAX(Y59:Y79)</f>
        <v>2.8473556119105985</v>
      </c>
      <c r="Z81" s="181" t="s">
        <v>25</v>
      </c>
      <c r="AB81" s="132"/>
      <c r="AC81" s="132"/>
      <c r="AD81" s="132"/>
      <c r="AE81" s="132"/>
      <c r="AF81" s="132"/>
      <c r="AG81" s="132"/>
      <c r="AH81" s="132"/>
      <c r="AI81" s="132"/>
    </row>
    <row r="82" spans="1:35" s="70" customFormat="1" ht="14.1" customHeight="1">
      <c r="A82" s="125" t="s">
        <v>163</v>
      </c>
      <c r="B82" s="148"/>
      <c r="C82" s="148"/>
      <c r="D82" s="148"/>
      <c r="E82" s="148"/>
      <c r="F82" s="126">
        <f t="shared" ref="F82:Q82" si="33">MEDIAN(F59:F79)</f>
        <v>4.1166666666666663</v>
      </c>
      <c r="G82" s="126">
        <f t="shared" si="33"/>
        <v>3.7233333333333327</v>
      </c>
      <c r="H82" s="126">
        <f t="shared" si="33"/>
        <v>3.1366666666666667</v>
      </c>
      <c r="I82" s="126">
        <f t="shared" si="33"/>
        <v>2.5966666666666667</v>
      </c>
      <c r="J82" s="127">
        <f t="shared" si="33"/>
        <v>2.4333333333333331</v>
      </c>
      <c r="K82" s="126">
        <f t="shared" si="33"/>
        <v>1.5999999999999999</v>
      </c>
      <c r="L82" s="126">
        <f t="shared" si="33"/>
        <v>1.8981808923065346</v>
      </c>
      <c r="M82" s="127">
        <f t="shared" si="33"/>
        <v>1.5502218878187755</v>
      </c>
      <c r="N82" s="127">
        <f t="shared" si="33"/>
        <v>0.97145718537806358</v>
      </c>
      <c r="O82" s="127">
        <f t="shared" si="33"/>
        <v>0.68157725460433527</v>
      </c>
      <c r="P82" s="198">
        <f t="shared" si="33"/>
        <v>0.30912253304761589</v>
      </c>
      <c r="Q82" s="214">
        <f t="shared" si="33"/>
        <v>-0.37190037284328414</v>
      </c>
      <c r="R82" s="198">
        <f t="shared" ref="R82:W82" si="34">MEDIAN(R59:R79)</f>
        <v>-0.41423295975600699</v>
      </c>
      <c r="S82" s="164">
        <f t="shared" si="34"/>
        <v>-0.42912993651698511</v>
      </c>
      <c r="T82" s="198">
        <f t="shared" si="34"/>
        <v>-0.65398854128217632</v>
      </c>
      <c r="U82" s="198">
        <f t="shared" si="34"/>
        <v>-0.90915588012390924</v>
      </c>
      <c r="V82" s="284">
        <f t="shared" si="34"/>
        <v>-1.9252140082480418</v>
      </c>
      <c r="W82" s="213">
        <f t="shared" si="34"/>
        <v>-2.1474942695548052</v>
      </c>
      <c r="X82" s="213">
        <f t="shared" ref="X82:Y82" si="35">MEDIAN(X59:X79)</f>
        <v>-2.6211305649011591</v>
      </c>
      <c r="Y82" s="213">
        <f t="shared" si="35"/>
        <v>-2.9577281210456965</v>
      </c>
      <c r="Z82" s="170" t="s">
        <v>163</v>
      </c>
      <c r="AB82" s="230"/>
      <c r="AC82" s="230"/>
      <c r="AD82" s="230"/>
      <c r="AE82" s="230"/>
      <c r="AF82" s="230"/>
      <c r="AG82" s="230"/>
      <c r="AH82" s="230"/>
      <c r="AI82" s="230"/>
    </row>
    <row r="83" spans="1:35" s="70" customFormat="1" ht="14.1" customHeight="1">
      <c r="A83" s="125" t="s">
        <v>164</v>
      </c>
      <c r="B83" s="148"/>
      <c r="C83" s="148"/>
      <c r="D83" s="148"/>
      <c r="E83" s="148"/>
      <c r="F83" s="126">
        <f t="shared" ref="F83:Q83" si="36">AVERAGE(F59:F79)</f>
        <v>4.431746031746032</v>
      </c>
      <c r="G83" s="126">
        <f t="shared" si="36"/>
        <v>4.1209523809523807</v>
      </c>
      <c r="H83" s="126">
        <f t="shared" si="36"/>
        <v>3.6288888888888886</v>
      </c>
      <c r="I83" s="126">
        <f t="shared" si="36"/>
        <v>3.133809523809524</v>
      </c>
      <c r="J83" s="127">
        <f t="shared" si="36"/>
        <v>2.4198888888888885</v>
      </c>
      <c r="K83" s="126">
        <f t="shared" si="36"/>
        <v>1.6673492063492064</v>
      </c>
      <c r="L83" s="126">
        <f t="shared" si="36"/>
        <v>1.0535996380572463</v>
      </c>
      <c r="M83" s="127">
        <f t="shared" si="36"/>
        <v>0.6726055275170395</v>
      </c>
      <c r="N83" s="127">
        <f t="shared" si="36"/>
        <v>0.35949284697637429</v>
      </c>
      <c r="O83" s="127">
        <f t="shared" si="36"/>
        <v>8.3918506498490614E-2</v>
      </c>
      <c r="P83" s="198">
        <f t="shared" si="36"/>
        <v>-0.26455683119820078</v>
      </c>
      <c r="Q83" s="214">
        <f t="shared" si="36"/>
        <v>-0.5980733903226414</v>
      </c>
      <c r="R83" s="198">
        <f t="shared" ref="R83:W83" si="37">AVERAGE(R59:R79)</f>
        <v>-1.1217785609954709</v>
      </c>
      <c r="S83" s="164">
        <f t="shared" si="37"/>
        <v>-1.7890403599685385</v>
      </c>
      <c r="T83" s="198">
        <f t="shared" si="37"/>
        <v>-2.3911694827951075</v>
      </c>
      <c r="U83" s="198">
        <f t="shared" si="37"/>
        <v>-2.7721507554345783</v>
      </c>
      <c r="V83" s="284">
        <f t="shared" si="37"/>
        <v>-3.0772137363812626</v>
      </c>
      <c r="W83" s="213">
        <f t="shared" si="37"/>
        <v>-3.231382216288476</v>
      </c>
      <c r="X83" s="213">
        <f t="shared" ref="X83:Y83" si="38">AVERAGE(X59:X79)</f>
        <v>-3.7985258590672375</v>
      </c>
      <c r="Y83" s="213">
        <f t="shared" si="38"/>
        <v>-4.4159290368279658</v>
      </c>
      <c r="Z83" s="170" t="s">
        <v>164</v>
      </c>
      <c r="AB83" s="230"/>
      <c r="AC83" s="230"/>
      <c r="AD83" s="230"/>
      <c r="AE83" s="230"/>
      <c r="AF83" s="230"/>
      <c r="AG83" s="230"/>
      <c r="AH83" s="230"/>
      <c r="AI83" s="230"/>
    </row>
    <row r="84" spans="1:35" ht="14.1" customHeight="1">
      <c r="A84" s="34"/>
      <c r="B84" s="31"/>
      <c r="C84" s="31"/>
      <c r="D84" s="31"/>
      <c r="E84" s="31"/>
      <c r="F84" s="31"/>
      <c r="G84" s="31"/>
      <c r="Z84" s="171" t="s">
        <v>0</v>
      </c>
    </row>
    <row r="85" spans="1:35" ht="14.1" customHeight="1">
      <c r="A85" s="1" t="str">
        <f>+$A$1</f>
        <v>K4/I4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45190.410039351853</v>
      </c>
    </row>
    <row r="86" spans="1:35" ht="14.1" customHeight="1">
      <c r="A86" s="292" t="str">
        <f>+$A$2</f>
        <v>Nettozinsbelastung</v>
      </c>
      <c r="B86" s="292"/>
      <c r="C86" s="292"/>
      <c r="D86" s="292"/>
      <c r="E86" s="292"/>
      <c r="F86" s="297"/>
      <c r="G86" s="297"/>
      <c r="H86" s="37"/>
      <c r="I86" s="38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35" ht="14.1" customHeight="1" thickBot="1">
      <c r="A87" s="293" t="str">
        <f>+$A$3</f>
        <v>Nettozinsen in % der Steuererträge</v>
      </c>
      <c r="B87" s="293"/>
      <c r="C87" s="293"/>
      <c r="D87" s="293"/>
      <c r="E87" s="293"/>
      <c r="F87" s="293"/>
      <c r="G87" s="9"/>
      <c r="H87" s="243"/>
      <c r="I87" s="243"/>
      <c r="J87" s="24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Gewichtung_Pondération!$D$7</f>
        <v>1</v>
      </c>
    </row>
    <row r="88" spans="1:35" ht="14.1" customHeight="1" thickTop="1">
      <c r="A88" s="292" t="str">
        <f>+$A$4</f>
        <v>Poids des intérêts nets</v>
      </c>
      <c r="B88" s="292"/>
      <c r="C88" s="292"/>
      <c r="D88" s="292"/>
      <c r="E88" s="292"/>
      <c r="F88" s="298"/>
      <c r="G88" s="298"/>
      <c r="H88" s="37"/>
      <c r="I88" s="38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35" ht="14.1" customHeight="1" thickBot="1">
      <c r="A89" s="293" t="str">
        <f>+$A$5</f>
        <v>Intérêts nets en % des revenus fiscaux</v>
      </c>
      <c r="B89" s="293"/>
      <c r="C89" s="293"/>
      <c r="D89" s="293"/>
      <c r="E89" s="293"/>
      <c r="F89" s="293"/>
      <c r="G89" s="9"/>
      <c r="H89" s="243"/>
      <c r="I89" s="243"/>
      <c r="J89" s="24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Gewichtung_Pondération!$D$7</f>
        <v>1</v>
      </c>
    </row>
    <row r="90" spans="1:35" ht="14.1" customHeight="1" thickTop="1">
      <c r="A90" s="34"/>
      <c r="B90" s="31"/>
      <c r="C90" s="31"/>
      <c r="D90" s="31"/>
      <c r="E90" s="31"/>
      <c r="F90" s="31"/>
      <c r="G90" s="3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35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35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1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</row>
    <row r="93" spans="1:35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</row>
    <row r="94" spans="1:35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 t="shared" ref="K94:K114" si="39">SUM(D24:K24)/8</f>
        <v>3.4412500000000001</v>
      </c>
      <c r="L94" s="30">
        <f t="shared" ref="L94:L114" si="40">SUM(E24:L24)/8</f>
        <v>3.2374845866041202</v>
      </c>
      <c r="M94" s="30">
        <f t="shared" ref="M94:Y109" si="41">SUM(D24:M24)/10</f>
        <v>3.3316406798521188</v>
      </c>
      <c r="N94" s="87">
        <f t="shared" si="41"/>
        <v>3.1521630614237028</v>
      </c>
      <c r="O94" s="201">
        <f t="shared" si="41"/>
        <v>2.9492042761082105</v>
      </c>
      <c r="P94" s="191">
        <f t="shared" si="41"/>
        <v>2.7429925293271005</v>
      </c>
      <c r="Q94" s="211">
        <f t="shared" si="41"/>
        <v>2.7917635520161848</v>
      </c>
      <c r="R94" s="211">
        <f t="shared" si="41"/>
        <v>2.8267604646916351</v>
      </c>
      <c r="S94" s="211">
        <f t="shared" si="41"/>
        <v>2.4178161404790219</v>
      </c>
      <c r="T94" s="211">
        <f t="shared" si="41"/>
        <v>2.0324858741376635</v>
      </c>
      <c r="U94" s="211">
        <f t="shared" si="41"/>
        <v>1.6086221078746867</v>
      </c>
      <c r="V94" s="211">
        <f t="shared" si="41"/>
        <v>1.2134371189918423</v>
      </c>
      <c r="W94" s="211">
        <f t="shared" si="41"/>
        <v>0.87814397228917707</v>
      </c>
      <c r="X94" s="211">
        <f t="shared" si="41"/>
        <v>0.4915714906999164</v>
      </c>
      <c r="Y94" s="211">
        <f t="shared" si="41"/>
        <v>8.3287836298178E-2</v>
      </c>
      <c r="Z94" s="167" t="s">
        <v>188</v>
      </c>
    </row>
    <row r="95" spans="1:35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 t="shared" si="39"/>
        <v>9.588750000000001</v>
      </c>
      <c r="L95" s="28">
        <f t="shared" si="40"/>
        <v>8.8242429762754391</v>
      </c>
      <c r="M95" s="28">
        <f t="shared" si="41"/>
        <v>8.159567134102355</v>
      </c>
      <c r="N95" s="31">
        <f t="shared" si="41"/>
        <v>7.3838670527135193</v>
      </c>
      <c r="O95" s="200">
        <f t="shared" si="41"/>
        <v>6.2775878573393147</v>
      </c>
      <c r="P95" s="192">
        <f t="shared" si="41"/>
        <v>4.9426947993792778</v>
      </c>
      <c r="Q95" s="212">
        <f t="shared" si="41"/>
        <v>2.7681998571338924</v>
      </c>
      <c r="R95" s="212">
        <f t="shared" si="41"/>
        <v>0.9928331992276096</v>
      </c>
      <c r="S95" s="212">
        <f t="shared" si="41"/>
        <v>-0.32690287364428494</v>
      </c>
      <c r="T95" s="212">
        <f t="shared" si="41"/>
        <v>-1.9208695855239852</v>
      </c>
      <c r="U95" s="212">
        <f t="shared" si="41"/>
        <v>-3.3773163986919892</v>
      </c>
      <c r="V95" s="212">
        <f t="shared" si="41"/>
        <v>-4.5927377720174531</v>
      </c>
      <c r="W95" s="212">
        <f t="shared" si="41"/>
        <v>-5.7398135658399427</v>
      </c>
      <c r="X95" s="212">
        <f t="shared" si="41"/>
        <v>-6.9236170501482235</v>
      </c>
      <c r="Y95" s="212">
        <f t="shared" si="41"/>
        <v>-7.9137326647198121</v>
      </c>
      <c r="Z95" s="168" t="s">
        <v>168</v>
      </c>
    </row>
    <row r="96" spans="1:35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si="39"/>
        <v>-1.0649999999999999</v>
      </c>
      <c r="L96" s="30">
        <f t="shared" si="40"/>
        <v>-1.3932031464024386</v>
      </c>
      <c r="M96" s="30">
        <f t="shared" si="41"/>
        <v>-1.0599390253524508</v>
      </c>
      <c r="N96" s="87">
        <f t="shared" si="41"/>
        <v>-1.4637800682089062</v>
      </c>
      <c r="O96" s="201">
        <f t="shared" si="41"/>
        <v>-1.6783716148726995</v>
      </c>
      <c r="P96" s="191">
        <f t="shared" si="41"/>
        <v>-2.0463575673739425</v>
      </c>
      <c r="Q96" s="211">
        <f t="shared" si="41"/>
        <v>-1.918527868592077</v>
      </c>
      <c r="R96" s="211">
        <f t="shared" si="41"/>
        <v>-1.7476415027995018</v>
      </c>
      <c r="S96" s="211">
        <f t="shared" si="41"/>
        <v>-2.1665148346880083</v>
      </c>
      <c r="T96" s="211">
        <f t="shared" si="41"/>
        <v>-2.418724996637998</v>
      </c>
      <c r="U96" s="211">
        <f t="shared" si="41"/>
        <v>-2.8357375089744989</v>
      </c>
      <c r="V96" s="211">
        <f t="shared" si="41"/>
        <v>-3.7165137711607414</v>
      </c>
      <c r="W96" s="211">
        <f t="shared" si="41"/>
        <v>-4.1506257638432018</v>
      </c>
      <c r="X96" s="211">
        <f t="shared" si="41"/>
        <v>-4.7085877546564392</v>
      </c>
      <c r="Y96" s="211">
        <f t="shared" si="41"/>
        <v>-5.4410936890638322</v>
      </c>
      <c r="Z96" s="167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39"/>
        <v>-0.45</v>
      </c>
      <c r="L97" s="28">
        <f t="shared" si="40"/>
        <v>-0.86244818121669353</v>
      </c>
      <c r="M97" s="28">
        <f t="shared" si="41"/>
        <v>-1.0190957497988726</v>
      </c>
      <c r="N97" s="31">
        <f t="shared" si="41"/>
        <v>-1.4459676604010123</v>
      </c>
      <c r="O97" s="200">
        <f t="shared" si="41"/>
        <v>-1.8796916361200426</v>
      </c>
      <c r="P97" s="192">
        <f t="shared" si="41"/>
        <v>-2.3825952041708129</v>
      </c>
      <c r="Q97" s="212">
        <f t="shared" si="41"/>
        <v>-2.8943267065995171</v>
      </c>
      <c r="R97" s="212">
        <f t="shared" si="41"/>
        <v>-3.7148298694350403</v>
      </c>
      <c r="S97" s="212">
        <f t="shared" si="41"/>
        <v>-4.395651512723596</v>
      </c>
      <c r="T97" s="212">
        <f t="shared" si="41"/>
        <v>-5.0587235538768196</v>
      </c>
      <c r="U97" s="212">
        <f t="shared" si="41"/>
        <v>-5.6846804274226796</v>
      </c>
      <c r="V97" s="212">
        <f t="shared" si="41"/>
        <v>-6.3816485975315134</v>
      </c>
      <c r="W97" s="212">
        <f t="shared" si="41"/>
        <v>-6.9648413996338521</v>
      </c>
      <c r="X97" s="212">
        <f t="shared" si="41"/>
        <v>-7.4863004385799083</v>
      </c>
      <c r="Y97" s="212">
        <f t="shared" si="41"/>
        <v>-8.1801080445745207</v>
      </c>
      <c r="Z97" s="168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39"/>
        <v>8.3112499999999994</v>
      </c>
      <c r="L98" s="30">
        <f t="shared" si="40"/>
        <v>8.213750000000001</v>
      </c>
      <c r="M98" s="30">
        <f t="shared" si="41"/>
        <v>8.0490000000000013</v>
      </c>
      <c r="N98" s="87">
        <f t="shared" si="41"/>
        <v>7.7390000000000017</v>
      </c>
      <c r="O98" s="201">
        <f t="shared" si="41"/>
        <v>7.43</v>
      </c>
      <c r="P98" s="191">
        <f t="shared" si="41"/>
        <v>7.0184839896785736</v>
      </c>
      <c r="Q98" s="211">
        <f t="shared" si="41"/>
        <v>6.6351711989509665</v>
      </c>
      <c r="R98" s="211">
        <f t="shared" si="41"/>
        <v>6.0665814880408506</v>
      </c>
      <c r="S98" s="211">
        <f t="shared" si="41"/>
        <v>5.3354736263873672</v>
      </c>
      <c r="T98" s="211">
        <f t="shared" si="41"/>
        <v>4.3465792825421037</v>
      </c>
      <c r="U98" s="211">
        <f t="shared" si="41"/>
        <v>3.510345732838867</v>
      </c>
      <c r="V98" s="211">
        <f t="shared" si="41"/>
        <v>2.8025914625228721</v>
      </c>
      <c r="W98" s="211">
        <f t="shared" si="41"/>
        <v>1.9450480064793212</v>
      </c>
      <c r="X98" s="211">
        <f t="shared" si="41"/>
        <v>1.1499224963602805</v>
      </c>
      <c r="Y98" s="211">
        <f t="shared" si="41"/>
        <v>0.29240632748009543</v>
      </c>
      <c r="Z98" s="167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39"/>
        <v>4.4349999999999996</v>
      </c>
      <c r="L99" s="28">
        <f t="shared" si="40"/>
        <v>4.1616615823524743</v>
      </c>
      <c r="M99" s="28">
        <f t="shared" si="41"/>
        <v>4.2187141301794968</v>
      </c>
      <c r="N99" s="31">
        <f t="shared" si="41"/>
        <v>3.9443515342724695</v>
      </c>
      <c r="O99" s="200">
        <f t="shared" si="41"/>
        <v>3.6956115285489779</v>
      </c>
      <c r="P99" s="192">
        <f t="shared" si="41"/>
        <v>3.4596818086300467</v>
      </c>
      <c r="Q99" s="212">
        <f t="shared" si="41"/>
        <v>3.312340843226361</v>
      </c>
      <c r="R99" s="212">
        <f t="shared" si="41"/>
        <v>3.1576593050834854</v>
      </c>
      <c r="S99" s="212">
        <f t="shared" si="41"/>
        <v>3.0047413822350419</v>
      </c>
      <c r="T99" s="212">
        <f t="shared" si="41"/>
        <v>2.873972566959913</v>
      </c>
      <c r="U99" s="212">
        <f t="shared" si="41"/>
        <v>2.6863608038275384</v>
      </c>
      <c r="V99" s="212">
        <f t="shared" si="41"/>
        <v>2.4139353179982748</v>
      </c>
      <c r="W99" s="212">
        <f t="shared" si="41"/>
        <v>2.1278548543870359</v>
      </c>
      <c r="X99" s="212">
        <f t="shared" si="41"/>
        <v>1.875101975738001</v>
      </c>
      <c r="Y99" s="212">
        <f t="shared" si="41"/>
        <v>1.6086699064774987</v>
      </c>
      <c r="Z99" s="168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39"/>
        <v>2.645</v>
      </c>
      <c r="L100" s="30">
        <f t="shared" si="40"/>
        <v>1.8343567362832125</v>
      </c>
      <c r="M100" s="30">
        <f t="shared" si="41"/>
        <v>1.7891329482443894</v>
      </c>
      <c r="N100" s="87">
        <f t="shared" si="41"/>
        <v>1.1450791223943824</v>
      </c>
      <c r="O100" s="201">
        <f t="shared" si="41"/>
        <v>0.42294861008977669</v>
      </c>
      <c r="P100" s="191">
        <f t="shared" si="41"/>
        <v>-0.25021595569371974</v>
      </c>
      <c r="Q100" s="211">
        <f t="shared" si="41"/>
        <v>-0.8319214726958295</v>
      </c>
      <c r="R100" s="211">
        <f t="shared" si="41"/>
        <v>-1.6819214726958296</v>
      </c>
      <c r="S100" s="211">
        <f t="shared" si="41"/>
        <v>-2.4199214726958296</v>
      </c>
      <c r="T100" s="211">
        <f t="shared" si="41"/>
        <v>-3.1429214726958294</v>
      </c>
      <c r="U100" s="211">
        <f t="shared" si="41"/>
        <v>-3.8083819255425042</v>
      </c>
      <c r="V100" s="211">
        <f t="shared" si="41"/>
        <v>-4.3138384038405606</v>
      </c>
      <c r="W100" s="211">
        <f t="shared" si="41"/>
        <v>-4.7529328399087536</v>
      </c>
      <c r="X100" s="211">
        <f t="shared" si="41"/>
        <v>-5.2143649474187921</v>
      </c>
      <c r="Y100" s="211">
        <f t="shared" si="41"/>
        <v>-5.5236197341100599</v>
      </c>
      <c r="Z100" s="167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39"/>
        <v>3.7741250000000002</v>
      </c>
      <c r="L101" s="28">
        <f t="shared" si="40"/>
        <v>3.4841341172303744</v>
      </c>
      <c r="M101" s="28">
        <f t="shared" si="41"/>
        <v>3.3817877729525043</v>
      </c>
      <c r="N101" s="31">
        <f t="shared" si="41"/>
        <v>2.9513403851596975</v>
      </c>
      <c r="O101" s="200">
        <f t="shared" si="41"/>
        <v>2.5857804701655995</v>
      </c>
      <c r="P101" s="192">
        <f t="shared" si="41"/>
        <v>2.2135245328667885</v>
      </c>
      <c r="Q101" s="212">
        <f t="shared" si="41"/>
        <v>1.8940140327348796</v>
      </c>
      <c r="R101" s="212">
        <f t="shared" si="41"/>
        <v>1.6274824379859087</v>
      </c>
      <c r="S101" s="212">
        <f t="shared" si="41"/>
        <v>1.3382935924814867</v>
      </c>
      <c r="T101" s="212">
        <f t="shared" si="41"/>
        <v>1.0749830426558331</v>
      </c>
      <c r="U101" s="212">
        <f t="shared" si="41"/>
        <v>0.83885174061416645</v>
      </c>
      <c r="V101" s="212">
        <f t="shared" si="41"/>
        <v>0.74780412376354488</v>
      </c>
      <c r="W101" s="212">
        <f t="shared" si="41"/>
        <v>0.71184803920856388</v>
      </c>
      <c r="X101" s="212">
        <f t="shared" si="41"/>
        <v>0.26541786101668319</v>
      </c>
      <c r="Y101" s="212">
        <f t="shared" si="41"/>
        <v>-0.14931156077578409</v>
      </c>
      <c r="Z101" s="168" t="s">
        <v>189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39"/>
        <v>-4.07125</v>
      </c>
      <c r="L102" s="30">
        <f t="shared" si="40"/>
        <v>-4.8414629125751851</v>
      </c>
      <c r="M102" s="30">
        <f t="shared" si="41"/>
        <v>-4.8004072830945619</v>
      </c>
      <c r="N102" s="87">
        <f t="shared" si="41"/>
        <v>-5.5625843487030213</v>
      </c>
      <c r="O102" s="201">
        <f t="shared" si="41"/>
        <v>-6.1077910540103204</v>
      </c>
      <c r="P102" s="191">
        <f t="shared" si="41"/>
        <v>-6.5352441848158893</v>
      </c>
      <c r="Q102" s="211">
        <f t="shared" si="41"/>
        <v>-7.0403807765082052</v>
      </c>
      <c r="R102" s="211">
        <f t="shared" si="41"/>
        <v>-7.3502689154760104</v>
      </c>
      <c r="S102" s="211">
        <f t="shared" si="41"/>
        <v>-7.7197251370753275</v>
      </c>
      <c r="T102" s="211">
        <f t="shared" si="41"/>
        <v>-8.057248573496846</v>
      </c>
      <c r="U102" s="211">
        <f t="shared" si="41"/>
        <v>-8.3184232204059647</v>
      </c>
      <c r="V102" s="211">
        <f t="shared" si="41"/>
        <v>-8.3493048183671323</v>
      </c>
      <c r="W102" s="211">
        <f t="shared" si="41"/>
        <v>-8.1930836096461412</v>
      </c>
      <c r="X102" s="211">
        <f t="shared" si="41"/>
        <v>-7.9149800397057772</v>
      </c>
      <c r="Y102" s="211">
        <f t="shared" si="41"/>
        <v>-7.7781615836555265</v>
      </c>
      <c r="Z102" s="167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39"/>
        <v>3.3874999999999997</v>
      </c>
      <c r="L103" s="28">
        <f t="shared" si="40"/>
        <v>3.2571545871137921</v>
      </c>
      <c r="M103" s="28">
        <f t="shared" si="41"/>
        <v>3.0879028115376914</v>
      </c>
      <c r="N103" s="31">
        <f t="shared" si="41"/>
        <v>2.8070087139862703</v>
      </c>
      <c r="O103" s="200">
        <f t="shared" si="41"/>
        <v>2.3471552346673361</v>
      </c>
      <c r="P103" s="192">
        <f t="shared" si="41"/>
        <v>1.8683105939691349</v>
      </c>
      <c r="Q103" s="212">
        <f t="shared" si="41"/>
        <v>1.3754386021332852</v>
      </c>
      <c r="R103" s="212">
        <f t="shared" si="41"/>
        <v>0.91518914686546504</v>
      </c>
      <c r="S103" s="212">
        <f t="shared" si="41"/>
        <v>0.35302255837593272</v>
      </c>
      <c r="T103" s="212">
        <f t="shared" si="41"/>
        <v>-9.1926210188669935E-2</v>
      </c>
      <c r="U103" s="212">
        <f t="shared" si="41"/>
        <v>-0.4747086955695507</v>
      </c>
      <c r="V103" s="212">
        <f t="shared" si="41"/>
        <v>-0.91087608517200691</v>
      </c>
      <c r="W103" s="212">
        <f t="shared" si="41"/>
        <v>-1.3150840727046424</v>
      </c>
      <c r="X103" s="212">
        <f t="shared" si="41"/>
        <v>-1.6492529850864694</v>
      </c>
      <c r="Y103" s="212">
        <f t="shared" si="41"/>
        <v>-1.9815883414350473</v>
      </c>
      <c r="Z103" s="168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39"/>
        <v>5.0787499999999994</v>
      </c>
      <c r="L104" s="30">
        <f t="shared" si="40"/>
        <v>3.4706592455164555</v>
      </c>
      <c r="M104" s="30">
        <f t="shared" si="41"/>
        <v>3.6918154670563204</v>
      </c>
      <c r="N104" s="87">
        <f t="shared" si="41"/>
        <v>2.1123668574193095</v>
      </c>
      <c r="O104" s="201">
        <f t="shared" si="41"/>
        <v>0.79264460106750934</v>
      </c>
      <c r="P104" s="191">
        <f t="shared" si="41"/>
        <v>0.21279973409953962</v>
      </c>
      <c r="Q104" s="211">
        <f t="shared" si="41"/>
        <v>-0.89987660739110642</v>
      </c>
      <c r="R104" s="211">
        <f t="shared" si="41"/>
        <v>-1.3612437349840563</v>
      </c>
      <c r="S104" s="211">
        <f t="shared" si="41"/>
        <v>-1.3574891110296203</v>
      </c>
      <c r="T104" s="211">
        <f t="shared" si="41"/>
        <v>-1.516902358710488</v>
      </c>
      <c r="U104" s="211">
        <f t="shared" si="41"/>
        <v>-1.0690501264174936</v>
      </c>
      <c r="V104" s="211">
        <f t="shared" si="41"/>
        <v>-0.79033671194441923</v>
      </c>
      <c r="W104" s="211">
        <f t="shared" si="41"/>
        <v>-0.25444953407549137</v>
      </c>
      <c r="X104" s="211">
        <f t="shared" si="41"/>
        <v>0.57919692824316227</v>
      </c>
      <c r="Y104" s="211">
        <f t="shared" si="41"/>
        <v>1.006752766974415</v>
      </c>
      <c r="Z104" s="167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39"/>
        <v>11.3125</v>
      </c>
      <c r="L105" s="28">
        <f t="shared" si="40"/>
        <v>10.753337056773573</v>
      </c>
      <c r="M105" s="28">
        <f t="shared" si="41"/>
        <v>10.712508500722613</v>
      </c>
      <c r="N105" s="31">
        <f t="shared" si="41"/>
        <v>10.28068650443147</v>
      </c>
      <c r="O105" s="200">
        <f t="shared" si="41"/>
        <v>9.7088409726221521</v>
      </c>
      <c r="P105" s="192">
        <f t="shared" si="41"/>
        <v>9.0816786719699021</v>
      </c>
      <c r="Q105" s="212">
        <f t="shared" si="41"/>
        <v>8.4070867263744589</v>
      </c>
      <c r="R105" s="212">
        <f t="shared" si="41"/>
        <v>7.7869271364794859</v>
      </c>
      <c r="S105" s="212">
        <f t="shared" si="41"/>
        <v>7.1158449001650528</v>
      </c>
      <c r="T105" s="212">
        <f t="shared" si="41"/>
        <v>6.4842493338314586</v>
      </c>
      <c r="U105" s="212">
        <f t="shared" si="41"/>
        <v>5.8346731494667496</v>
      </c>
      <c r="V105" s="212">
        <f t="shared" si="41"/>
        <v>5.2074301490122981</v>
      </c>
      <c r="W105" s="212">
        <f t="shared" si="41"/>
        <v>4.3439591240591566</v>
      </c>
      <c r="X105" s="212">
        <f t="shared" si="41"/>
        <v>3.2670256412557777</v>
      </c>
      <c r="Y105" s="212">
        <f t="shared" si="41"/>
        <v>2.1995842824548766</v>
      </c>
      <c r="Z105" s="168" t="s">
        <v>190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39"/>
        <v>0.81499999999999995</v>
      </c>
      <c r="L106" s="30">
        <f t="shared" si="40"/>
        <v>1.29</v>
      </c>
      <c r="M106" s="30">
        <f t="shared" si="41"/>
        <v>1.2549254613017031</v>
      </c>
      <c r="N106" s="87">
        <f t="shared" si="41"/>
        <v>1.6285686880662369</v>
      </c>
      <c r="O106" s="201">
        <f t="shared" si="41"/>
        <v>2.0037077045071898</v>
      </c>
      <c r="P106" s="191">
        <f t="shared" si="41"/>
        <v>2.2420537503534019</v>
      </c>
      <c r="Q106" s="211">
        <f t="shared" si="41"/>
        <v>2.5244079623347013</v>
      </c>
      <c r="R106" s="211">
        <f t="shared" si="41"/>
        <v>2.6339323460787338</v>
      </c>
      <c r="S106" s="211">
        <f t="shared" si="41"/>
        <v>2.6639517507275214</v>
      </c>
      <c r="T106" s="211">
        <f t="shared" si="41"/>
        <v>2.5794834192099163</v>
      </c>
      <c r="U106" s="211">
        <f t="shared" si="41"/>
        <v>2.3901801220410315</v>
      </c>
      <c r="V106" s="211">
        <f t="shared" si="41"/>
        <v>2.0884264341368972</v>
      </c>
      <c r="W106" s="211">
        <f t="shared" si="41"/>
        <v>1.7808048096347562</v>
      </c>
      <c r="X106" s="211">
        <f t="shared" si="41"/>
        <v>1.4481570912993202</v>
      </c>
      <c r="Y106" s="211">
        <f t="shared" si="41"/>
        <v>1.0537169043847578</v>
      </c>
      <c r="Z106" s="167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39"/>
        <v>-2.7637499999999999</v>
      </c>
      <c r="L107" s="28">
        <f t="shared" si="40"/>
        <v>-3.6718421218735697</v>
      </c>
      <c r="M107" s="28">
        <f t="shared" si="41"/>
        <v>-3.5622936625245374</v>
      </c>
      <c r="N107" s="31">
        <f t="shared" si="41"/>
        <v>-4.2823251466136396</v>
      </c>
      <c r="O107" s="200">
        <f t="shared" si="41"/>
        <v>-5.132434497873227</v>
      </c>
      <c r="P107" s="192">
        <f t="shared" si="41"/>
        <v>-5.5629461203100803</v>
      </c>
      <c r="Q107" s="212">
        <f t="shared" si="41"/>
        <v>-6.0357319750909957</v>
      </c>
      <c r="R107" s="212">
        <f t="shared" si="41"/>
        <v>-6.4674641224277423</v>
      </c>
      <c r="S107" s="212">
        <f t="shared" si="41"/>
        <v>-6.8514048139689709</v>
      </c>
      <c r="T107" s="212">
        <f t="shared" si="41"/>
        <v>-7.1719640467435966</v>
      </c>
      <c r="U107" s="212">
        <f t="shared" si="41"/>
        <v>-7.3568496516712854</v>
      </c>
      <c r="V107" s="212">
        <f t="shared" si="41"/>
        <v>-7.236371726005177</v>
      </c>
      <c r="W107" s="212">
        <f t="shared" si="41"/>
        <v>-7.0464824620516762</v>
      </c>
      <c r="X107" s="212">
        <f t="shared" si="41"/>
        <v>-6.9002029910830815</v>
      </c>
      <c r="Y107" s="212">
        <f t="shared" si="41"/>
        <v>-6.6974198966764886</v>
      </c>
      <c r="Z107" s="168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39"/>
        <v>11.1625</v>
      </c>
      <c r="L108" s="30">
        <f t="shared" si="40"/>
        <v>9.8103026907736446</v>
      </c>
      <c r="M108" s="30">
        <f t="shared" si="41"/>
        <v>9.218139701583123</v>
      </c>
      <c r="N108" s="87">
        <f t="shared" si="41"/>
        <v>7.9514371556134176</v>
      </c>
      <c r="O108" s="201">
        <f t="shared" si="41"/>
        <v>6.6241187830030652</v>
      </c>
      <c r="P108" s="191">
        <f t="shared" si="41"/>
        <v>5.1473041075159829</v>
      </c>
      <c r="Q108" s="211">
        <f t="shared" si="41"/>
        <v>3.5938926691230364</v>
      </c>
      <c r="R108" s="211">
        <f t="shared" si="41"/>
        <v>1.2444660334268076</v>
      </c>
      <c r="S108" s="211">
        <f t="shared" si="41"/>
        <v>-1.0652493770655926</v>
      </c>
      <c r="T108" s="211">
        <f t="shared" si="41"/>
        <v>-2.8955516899116707</v>
      </c>
      <c r="U108" s="211">
        <f t="shared" si="41"/>
        <v>-4.3463273525617181</v>
      </c>
      <c r="V108" s="211">
        <f t="shared" si="41"/>
        <v>-5.6425213249671007</v>
      </c>
      <c r="W108" s="211">
        <f t="shared" si="41"/>
        <v>-6.8273023055774802</v>
      </c>
      <c r="X108" s="211">
        <f t="shared" si="41"/>
        <v>-7.9599282046063706</v>
      </c>
      <c r="Y108" s="211">
        <f t="shared" si="41"/>
        <v>-8.8149932640453166</v>
      </c>
      <c r="Z108" s="167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39"/>
        <v>0.49500000000000005</v>
      </c>
      <c r="L109" s="28">
        <f t="shared" si="40"/>
        <v>0.1234689054775206</v>
      </c>
      <c r="M109" s="28">
        <f t="shared" si="41"/>
        <v>0.14642559114677992</v>
      </c>
      <c r="N109" s="31">
        <f t="shared" si="41"/>
        <v>-0.15098409723385314</v>
      </c>
      <c r="O109" s="200">
        <f t="shared" si="41"/>
        <v>-0.45984860989585619</v>
      </c>
      <c r="P109" s="192">
        <f t="shared" si="41"/>
        <v>-0.70298300580868833</v>
      </c>
      <c r="Q109" s="212">
        <f t="shared" si="41"/>
        <v>-1.0511822878421513</v>
      </c>
      <c r="R109" s="212">
        <f t="shared" si="41"/>
        <v>-1.3957198869417391</v>
      </c>
      <c r="S109" s="212">
        <f t="shared" si="41"/>
        <v>-2.072989554400495</v>
      </c>
      <c r="T109" s="212">
        <f t="shared" si="41"/>
        <v>-2.2643917816579813</v>
      </c>
      <c r="U109" s="212">
        <f t="shared" si="41"/>
        <v>-2.5542603101532002</v>
      </c>
      <c r="V109" s="212">
        <f t="shared" si="41"/>
        <v>-2.6649542712886549</v>
      </c>
      <c r="W109" s="212">
        <f t="shared" si="41"/>
        <v>-2.8655118676953788</v>
      </c>
      <c r="X109" s="212">
        <f t="shared" si="41"/>
        <v>-2.9744189763293942</v>
      </c>
      <c r="Y109" s="212">
        <f t="shared" si="41"/>
        <v>-3.0829329681705344</v>
      </c>
      <c r="Z109" s="168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si="39"/>
        <v>2.4812500000000002</v>
      </c>
      <c r="L110" s="30">
        <f t="shared" si="40"/>
        <v>2.2268178346149505</v>
      </c>
      <c r="M110" s="30">
        <f t="shared" ref="M110:Y114" si="42">SUM(D40:M40)/10</f>
        <v>2.2710665663456324</v>
      </c>
      <c r="N110" s="87">
        <f t="shared" si="42"/>
        <v>2.0327383662455123</v>
      </c>
      <c r="O110" s="201">
        <f t="shared" si="42"/>
        <v>1.9005081024800283</v>
      </c>
      <c r="P110" s="191">
        <f t="shared" si="42"/>
        <v>1.7696450151694332</v>
      </c>
      <c r="Q110" s="211">
        <f t="shared" si="42"/>
        <v>1.5820286631315856</v>
      </c>
      <c r="R110" s="211">
        <f t="shared" si="42"/>
        <v>1.421511855558651</v>
      </c>
      <c r="S110" s="211">
        <f t="shared" si="42"/>
        <v>1.3936045823723708</v>
      </c>
      <c r="T110" s="211">
        <f t="shared" si="42"/>
        <v>1.2934633157578102</v>
      </c>
      <c r="U110" s="211">
        <f t="shared" si="42"/>
        <v>1.2055218307930196</v>
      </c>
      <c r="V110" s="211">
        <f t="shared" si="42"/>
        <v>1.1379639933536247</v>
      </c>
      <c r="W110" s="211">
        <f t="shared" si="42"/>
        <v>1.0566443713273814</v>
      </c>
      <c r="X110" s="211">
        <f t="shared" si="42"/>
        <v>-0.72866783572751381</v>
      </c>
      <c r="Y110" s="211">
        <f t="shared" si="42"/>
        <v>-2.5172037709370172</v>
      </c>
      <c r="Z110" s="167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39"/>
        <v>2.6862499999999998</v>
      </c>
      <c r="L111" s="28">
        <f t="shared" si="40"/>
        <v>2.2363424177260671</v>
      </c>
      <c r="M111" s="28">
        <f t="shared" si="42"/>
        <v>2.2296998941717194</v>
      </c>
      <c r="N111" s="31">
        <f t="shared" si="42"/>
        <v>1.8354563114057523</v>
      </c>
      <c r="O111" s="200">
        <f t="shared" si="42"/>
        <v>1.5220431809663006</v>
      </c>
      <c r="P111" s="192">
        <f t="shared" si="42"/>
        <v>1.2687958184677119</v>
      </c>
      <c r="Q111" s="212">
        <f t="shared" si="42"/>
        <v>0.94615825773533935</v>
      </c>
      <c r="R111" s="212">
        <f t="shared" si="42"/>
        <v>0.66883068325211681</v>
      </c>
      <c r="S111" s="212">
        <f t="shared" si="42"/>
        <v>0.41769585159346184</v>
      </c>
      <c r="T111" s="212">
        <f t="shared" si="42"/>
        <v>0.19023717415628688</v>
      </c>
      <c r="U111" s="212">
        <f t="shared" si="42"/>
        <v>-2.1550231096056315E-2</v>
      </c>
      <c r="V111" s="212">
        <f t="shared" si="42"/>
        <v>-0.29533151367931137</v>
      </c>
      <c r="W111" s="212">
        <f t="shared" si="42"/>
        <v>-0.54570423077003505</v>
      </c>
      <c r="X111" s="212">
        <f t="shared" si="42"/>
        <v>-0.85176371699592457</v>
      </c>
      <c r="Y111" s="212">
        <f t="shared" si="42"/>
        <v>-1.3893352019324237</v>
      </c>
      <c r="Z111" s="168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si="39"/>
        <v>-0.57624999999999993</v>
      </c>
      <c r="L112" s="30">
        <f t="shared" si="40"/>
        <v>-0.82545400157475002</v>
      </c>
      <c r="M112" s="30">
        <f t="shared" si="42"/>
        <v>-0.88339651396478303</v>
      </c>
      <c r="N112" s="87">
        <f t="shared" si="42"/>
        <v>-1.1592199351495283</v>
      </c>
      <c r="O112" s="201">
        <f t="shared" si="42"/>
        <v>-1.4700887340842674</v>
      </c>
      <c r="P112" s="191">
        <f t="shared" si="42"/>
        <v>-1.7494344233799288</v>
      </c>
      <c r="Q112" s="211">
        <f t="shared" si="42"/>
        <v>-1.9957611219867819</v>
      </c>
      <c r="R112" s="211">
        <f t="shared" si="42"/>
        <v>-2.2455487391041755</v>
      </c>
      <c r="S112" s="211">
        <f t="shared" si="42"/>
        <v>-2.7637253027521762</v>
      </c>
      <c r="T112" s="211">
        <f t="shared" si="42"/>
        <v>-3.0189359029110481</v>
      </c>
      <c r="U112" s="211"/>
      <c r="V112" s="211"/>
      <c r="W112" s="211"/>
      <c r="X112" s="211"/>
      <c r="Y112" s="211"/>
      <c r="Z112" s="167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39"/>
        <v>6.8387499999999992</v>
      </c>
      <c r="L113" s="28">
        <f t="shared" si="40"/>
        <v>6.0387875122401873</v>
      </c>
      <c r="M113" s="28">
        <f t="shared" si="42"/>
        <v>6.2654152994101482</v>
      </c>
      <c r="N113" s="31">
        <f t="shared" si="42"/>
        <v>5.6245745936405935</v>
      </c>
      <c r="O113" s="200">
        <f t="shared" si="42"/>
        <v>4.8233076845807421</v>
      </c>
      <c r="P113" s="192">
        <f t="shared" si="42"/>
        <v>4.054367935002225</v>
      </c>
      <c r="Q113" s="212">
        <f t="shared" si="42"/>
        <v>3.3555369675929958</v>
      </c>
      <c r="R113" s="212">
        <f t="shared" si="42"/>
        <v>2.7552783656306454</v>
      </c>
      <c r="S113" s="212">
        <f t="shared" si="42"/>
        <v>2.363471143256004</v>
      </c>
      <c r="T113" s="212">
        <f t="shared" si="42"/>
        <v>2.2315654996604573</v>
      </c>
      <c r="U113" s="212">
        <f t="shared" si="42"/>
        <v>1.8590013997310622</v>
      </c>
      <c r="V113" s="212">
        <f t="shared" si="42"/>
        <v>1.6290604021044277</v>
      </c>
      <c r="W113" s="212">
        <f t="shared" si="42"/>
        <v>1.2360515586189309</v>
      </c>
      <c r="X113" s="212">
        <f t="shared" si="42"/>
        <v>0.83881308810367794</v>
      </c>
      <c r="Y113" s="212">
        <f t="shared" si="42"/>
        <v>0.41324561762314954</v>
      </c>
      <c r="Z113" s="168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39"/>
        <v>-1.3275000000000001</v>
      </c>
      <c r="L114" s="30">
        <f t="shared" si="40"/>
        <v>-1.8422427356383611</v>
      </c>
      <c r="M114" s="30">
        <f t="shared" si="42"/>
        <v>-1.1578949005140413</v>
      </c>
      <c r="N114" s="87">
        <f t="shared" si="42"/>
        <v>-1.1796721545112214</v>
      </c>
      <c r="O114" s="201">
        <f t="shared" si="42"/>
        <v>-1.1188685485886505</v>
      </c>
      <c r="P114" s="191">
        <f t="shared" si="42"/>
        <v>-1.0545500380673736</v>
      </c>
      <c r="Q114" s="211">
        <f t="shared" si="42"/>
        <v>-0.90408793886251093</v>
      </c>
      <c r="R114" s="211">
        <f t="shared" si="42"/>
        <v>-0.82565484202762351</v>
      </c>
      <c r="S114" s="211">
        <f t="shared" si="42"/>
        <v>-0.54028901902246884</v>
      </c>
      <c r="T114" s="211">
        <f t="shared" si="42"/>
        <v>-0.24428450124716372</v>
      </c>
      <c r="U114" s="211">
        <f t="shared" si="42"/>
        <v>9.8232544246204173E-2</v>
      </c>
      <c r="V114" s="211">
        <f t="shared" si="42"/>
        <v>-0.42775952345866364</v>
      </c>
      <c r="W114" s="211">
        <f t="shared" si="42"/>
        <v>-1.2961169810903217</v>
      </c>
      <c r="X114" s="211">
        <f t="shared" si="42"/>
        <v>-2.1837980749566572</v>
      </c>
      <c r="Y114" s="211">
        <f t="shared" si="42"/>
        <v>-3.0816947838783193</v>
      </c>
      <c r="Z114" s="167" t="s">
        <v>187</v>
      </c>
    </row>
    <row r="115" spans="1:35" s="69" customFormat="1" ht="14.1" customHeight="1">
      <c r="A115" s="91" t="s">
        <v>24</v>
      </c>
      <c r="B115" s="92"/>
      <c r="C115" s="92"/>
      <c r="D115" s="92"/>
      <c r="E115" s="92"/>
      <c r="F115" s="92"/>
      <c r="G115" s="92"/>
      <c r="H115" s="92"/>
      <c r="I115" s="92"/>
      <c r="J115" s="93"/>
      <c r="K115" s="79">
        <f t="shared" ref="K115:P115" si="43">MIN(K94:K114)</f>
        <v>-4.07125</v>
      </c>
      <c r="L115" s="79">
        <f t="shared" si="43"/>
        <v>-4.8414629125751851</v>
      </c>
      <c r="M115" s="79">
        <f t="shared" si="43"/>
        <v>-4.8004072830945619</v>
      </c>
      <c r="N115" s="79">
        <f t="shared" si="43"/>
        <v>-5.5625843487030213</v>
      </c>
      <c r="O115" s="79">
        <f t="shared" si="43"/>
        <v>-6.1077910540103204</v>
      </c>
      <c r="P115" s="197">
        <f t="shared" si="43"/>
        <v>-6.5352441848158893</v>
      </c>
      <c r="Q115" s="163">
        <f t="shared" ref="Q115:V115" si="44">MIN(Q94:Q114)</f>
        <v>-7.0403807765082052</v>
      </c>
      <c r="R115" s="197">
        <f t="shared" si="44"/>
        <v>-7.3502689154760104</v>
      </c>
      <c r="S115" s="163">
        <f t="shared" si="44"/>
        <v>-7.7197251370753275</v>
      </c>
      <c r="T115" s="197">
        <f t="shared" si="44"/>
        <v>-8.057248573496846</v>
      </c>
      <c r="U115" s="197">
        <f t="shared" si="44"/>
        <v>-8.3184232204059647</v>
      </c>
      <c r="V115" s="286">
        <f t="shared" si="44"/>
        <v>-8.3493048183671323</v>
      </c>
      <c r="W115" s="213">
        <f t="shared" ref="W115:X115" si="45">MIN(W94:W114)</f>
        <v>-8.1930836096461412</v>
      </c>
      <c r="X115" s="213">
        <f t="shared" si="45"/>
        <v>-7.9599282046063706</v>
      </c>
      <c r="Y115" s="213">
        <f t="shared" ref="Y115" si="46">MIN(Y94:Y114)</f>
        <v>-8.8149932640453166</v>
      </c>
      <c r="Z115" s="180" t="s">
        <v>24</v>
      </c>
      <c r="AB115" s="85"/>
      <c r="AC115" s="85"/>
      <c r="AD115" s="85"/>
      <c r="AE115" s="85"/>
      <c r="AF115" s="85"/>
      <c r="AG115" s="85"/>
      <c r="AH115" s="85"/>
      <c r="AI115" s="85"/>
    </row>
    <row r="116" spans="1:35" s="128" customFormat="1" ht="14.1" customHeight="1">
      <c r="A116" s="147" t="s">
        <v>25</v>
      </c>
      <c r="B116" s="148"/>
      <c r="C116" s="148"/>
      <c r="D116" s="148"/>
      <c r="E116" s="148"/>
      <c r="F116" s="148"/>
      <c r="G116" s="148"/>
      <c r="H116" s="148"/>
      <c r="I116" s="148"/>
      <c r="J116" s="149"/>
      <c r="K116" s="127">
        <f t="shared" ref="K116:P116" si="47">MAX(K94:K114)</f>
        <v>11.3125</v>
      </c>
      <c r="L116" s="127">
        <f t="shared" si="47"/>
        <v>10.753337056773573</v>
      </c>
      <c r="M116" s="127">
        <f t="shared" si="47"/>
        <v>10.712508500722613</v>
      </c>
      <c r="N116" s="127">
        <f t="shared" si="47"/>
        <v>10.28068650443147</v>
      </c>
      <c r="O116" s="127">
        <f t="shared" si="47"/>
        <v>9.7088409726221521</v>
      </c>
      <c r="P116" s="198">
        <f t="shared" si="47"/>
        <v>9.0816786719699021</v>
      </c>
      <c r="Q116" s="164">
        <f t="shared" ref="Q116:V116" si="48">MAX(Q94:Q114)</f>
        <v>8.4070867263744589</v>
      </c>
      <c r="R116" s="198">
        <f t="shared" si="48"/>
        <v>7.7869271364794859</v>
      </c>
      <c r="S116" s="164">
        <f t="shared" si="48"/>
        <v>7.1158449001650528</v>
      </c>
      <c r="T116" s="198">
        <f t="shared" si="48"/>
        <v>6.4842493338314586</v>
      </c>
      <c r="U116" s="198">
        <f t="shared" si="48"/>
        <v>5.8346731494667496</v>
      </c>
      <c r="V116" s="284">
        <f t="shared" si="48"/>
        <v>5.2074301490122981</v>
      </c>
      <c r="W116" s="214">
        <f t="shared" ref="W116:X116" si="49">MAX(W94:W114)</f>
        <v>4.3439591240591566</v>
      </c>
      <c r="X116" s="214">
        <f t="shared" si="49"/>
        <v>3.2670256412557777</v>
      </c>
      <c r="Y116" s="214">
        <f t="shared" ref="Y116" si="50">MAX(Y94:Y114)</f>
        <v>2.1995842824548766</v>
      </c>
      <c r="Z116" s="181" t="s">
        <v>25</v>
      </c>
      <c r="AB116" s="132"/>
      <c r="AC116" s="132"/>
      <c r="AD116" s="132"/>
      <c r="AE116" s="132"/>
      <c r="AF116" s="132"/>
      <c r="AG116" s="132"/>
      <c r="AH116" s="132"/>
      <c r="AI116" s="132"/>
    </row>
    <row r="117" spans="1:35" s="70" customFormat="1" ht="14.1" customHeight="1">
      <c r="A117" s="170" t="s">
        <v>163</v>
      </c>
      <c r="B117" s="148"/>
      <c r="C117" s="148"/>
      <c r="D117" s="148"/>
      <c r="E117" s="148"/>
      <c r="F117" s="148"/>
      <c r="G117" s="148"/>
      <c r="H117" s="148"/>
      <c r="I117" s="148"/>
      <c r="J117" s="149"/>
      <c r="K117" s="127">
        <f t="shared" ref="K117:Q117" si="51">MEDIAN(K94:K114)</f>
        <v>2.6862499999999998</v>
      </c>
      <c r="L117" s="127">
        <f t="shared" si="51"/>
        <v>2.2363424177260671</v>
      </c>
      <c r="M117" s="127">
        <f t="shared" si="51"/>
        <v>2.2710665663456324</v>
      </c>
      <c r="N117" s="127">
        <f t="shared" si="51"/>
        <v>2.0327383662455123</v>
      </c>
      <c r="O117" s="127">
        <f t="shared" si="51"/>
        <v>1.9005081024800283</v>
      </c>
      <c r="P117" s="198">
        <f t="shared" si="51"/>
        <v>1.7696450151694332</v>
      </c>
      <c r="Q117" s="164">
        <f t="shared" si="51"/>
        <v>1.3754386021332852</v>
      </c>
      <c r="R117" s="198">
        <f t="shared" ref="R117:W117" si="52">MEDIAN(R94:R114)</f>
        <v>0.91518914686546504</v>
      </c>
      <c r="S117" s="164">
        <f t="shared" si="52"/>
        <v>-0.32690287364428494</v>
      </c>
      <c r="T117" s="198">
        <f t="shared" si="52"/>
        <v>-0.24428450124716372</v>
      </c>
      <c r="U117" s="198">
        <f t="shared" si="52"/>
        <v>-0.2481294633328035</v>
      </c>
      <c r="V117" s="284">
        <f t="shared" si="52"/>
        <v>-0.60904811770154144</v>
      </c>
      <c r="W117" s="214">
        <f t="shared" si="52"/>
        <v>-0.92091060593017837</v>
      </c>
      <c r="X117" s="214">
        <f t="shared" ref="X117:Y117" si="53">MEDIAN(X94:X114)</f>
        <v>-1.250508351041197</v>
      </c>
      <c r="Y117" s="214">
        <f t="shared" si="53"/>
        <v>-2.2493960561860322</v>
      </c>
      <c r="Z117" s="170" t="s">
        <v>163</v>
      </c>
      <c r="AB117" s="230"/>
      <c r="AC117" s="230"/>
      <c r="AD117" s="230"/>
      <c r="AE117" s="230"/>
      <c r="AF117" s="230"/>
      <c r="AG117" s="230"/>
      <c r="AH117" s="230"/>
      <c r="AI117" s="230"/>
    </row>
    <row r="118" spans="1:35" s="70" customFormat="1" ht="14.1" customHeight="1">
      <c r="A118" s="170" t="s">
        <v>164</v>
      </c>
      <c r="B118" s="148"/>
      <c r="C118" s="148"/>
      <c r="D118" s="148"/>
      <c r="E118" s="148"/>
      <c r="F118" s="148"/>
      <c r="G118" s="148"/>
      <c r="H118" s="148"/>
      <c r="I118" s="148"/>
      <c r="J118" s="149"/>
      <c r="K118" s="127">
        <f t="shared" ref="K118:Q118" si="54">AVERAGE(K94:K114)</f>
        <v>3.1523392857142856</v>
      </c>
      <c r="L118" s="127">
        <f t="shared" si="54"/>
        <v>2.6440879595095628</v>
      </c>
      <c r="M118" s="127">
        <f t="shared" si="54"/>
        <v>2.6345102296836829</v>
      </c>
      <c r="N118" s="127">
        <f t="shared" si="54"/>
        <v>2.15924309218815</v>
      </c>
      <c r="O118" s="127">
        <f t="shared" si="54"/>
        <v>1.6779221100333874</v>
      </c>
      <c r="P118" s="198">
        <f t="shared" si="54"/>
        <v>1.2256193708004135</v>
      </c>
      <c r="Q118" s="164">
        <f t="shared" si="54"/>
        <v>0.74353536080564353</v>
      </c>
      <c r="R118" s="198">
        <f t="shared" ref="R118:W118" si="55">AVERAGE(R94:R114)</f>
        <v>0.2527218750680798</v>
      </c>
      <c r="S118" s="164">
        <f t="shared" si="55"/>
        <v>-0.25123559433300519</v>
      </c>
      <c r="T118" s="198">
        <f t="shared" si="55"/>
        <v>-0.69978215069955474</v>
      </c>
      <c r="U118" s="198">
        <f t="shared" si="55"/>
        <v>-0.99077482085368085</v>
      </c>
      <c r="V118" s="284">
        <f t="shared" si="55"/>
        <v>-1.4040772758774476</v>
      </c>
      <c r="W118" s="214">
        <f t="shared" si="55"/>
        <v>-1.79357969484163</v>
      </c>
      <c r="X118" s="214">
        <f t="shared" ref="X118:Y118" si="56">AVERAGE(X94:X114)</f>
        <v>-2.2790338221288868</v>
      </c>
      <c r="Y118" s="214">
        <f t="shared" si="56"/>
        <v>-2.7946765931140862</v>
      </c>
      <c r="Z118" s="170" t="s">
        <v>164</v>
      </c>
      <c r="AB118" s="230"/>
      <c r="AC118" s="230"/>
      <c r="AD118" s="230"/>
      <c r="AE118" s="230"/>
      <c r="AF118" s="230"/>
      <c r="AG118" s="230"/>
      <c r="AH118" s="230"/>
      <c r="AI118" s="230"/>
    </row>
    <row r="119" spans="1:35" ht="14.1" customHeight="1">
      <c r="A119" s="34"/>
      <c r="B119" s="31"/>
      <c r="C119" s="31"/>
      <c r="D119" s="31"/>
      <c r="E119" s="31"/>
      <c r="F119" s="31"/>
      <c r="G119" s="31"/>
      <c r="Z119" s="171" t="s">
        <v>0</v>
      </c>
    </row>
  </sheetData>
  <mergeCells count="22">
    <mergeCell ref="A17:F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  <mergeCell ref="A86:G86"/>
    <mergeCell ref="A87:F87"/>
    <mergeCell ref="A88:G88"/>
    <mergeCell ref="A89:F89"/>
    <mergeCell ref="A18:G18"/>
    <mergeCell ref="A19:F19"/>
    <mergeCell ref="A51:G51"/>
    <mergeCell ref="A52:F52"/>
    <mergeCell ref="A53:G53"/>
    <mergeCell ref="A54:F54"/>
  </mergeCells>
  <conditionalFormatting sqref="B24:Y44">
    <cfRule type="cellIs" dxfId="87" priority="5" stopIfTrue="1" operator="equal">
      <formula>B$45</formula>
    </cfRule>
    <cfRule type="cellIs" dxfId="86" priority="6" stopIfTrue="1" operator="equal">
      <formula>B$46</formula>
    </cfRule>
  </conditionalFormatting>
  <conditionalFormatting sqref="F59:Y79">
    <cfRule type="cellIs" dxfId="85" priority="3" stopIfTrue="1" operator="equal">
      <formula>F$80</formula>
    </cfRule>
    <cfRule type="cellIs" dxfId="84" priority="4" stopIfTrue="1" operator="equal">
      <formula>F$81</formula>
    </cfRule>
  </conditionalFormatting>
  <conditionalFormatting sqref="I94:Y114">
    <cfRule type="cellIs" dxfId="83" priority="1" stopIfTrue="1" operator="equal">
      <formula>I$115</formula>
    </cfRule>
    <cfRule type="cellIs" dxfId="82" priority="2" stopIfTrue="1" operator="equal">
      <formula>I$116</formula>
    </cfRule>
  </conditionalFormatting>
  <hyperlinks>
    <hyperlink ref="B15" r:id="rId1" display="www.idheap.ch/idheap.nsf/go/comparatif" xr:uid="{00000000-0004-0000-0400-000000000000}"/>
    <hyperlink ref="B50" r:id="rId2" display="www.idheap.ch/idheap.nsf/go/comparatif" xr:uid="{00000000-0004-0000-0400-000001000000}"/>
    <hyperlink ref="B85" r:id="rId3" display="www.idheap.ch/idheap.nsf/go/comparatif" xr:uid="{00000000-0004-0000-0400-000002000000}"/>
    <hyperlink ref="B7:F7" location="'I2'!A59" display="&gt;&gt;&gt; Jährlicher Wert des Indikators - Valeur annuelle de l'indicateur" xr:uid="{00000000-0004-0000-0400-000003000000}"/>
    <hyperlink ref="B8:F8" location="'I2'!A99" display="&gt;&gt;&gt; Gleitender Mittelwert über 4 Jahren - Moyenne mobile sur 4 années" xr:uid="{00000000-0004-0000-0400-000004000000}"/>
    <hyperlink ref="B9:F9" location="'I2'!A139" display="&gt;&gt;&gt; Gleitender Mittelwert über 8 Jahren - Moyenne mobile sur 8 années" xr:uid="{00000000-0004-0000-0400-000005000000}"/>
    <hyperlink ref="B7:G7" location="'I4'!A45" display="&gt;&gt;&gt; Jährlicher Wert des Indikators - Valeur annuelle de l'indicateur" xr:uid="{00000000-0004-0000-0400-000006000000}"/>
    <hyperlink ref="B8:G8" location="'I4'!A77" display="&gt;&gt;&gt; Gleitender Mittelwert über 4 Jahre - Moyenne mobile sur 4 années" xr:uid="{00000000-0004-0000-0400-000007000000}"/>
    <hyperlink ref="B9:G9" location="'I4'!A109" display="&gt;&gt;&gt; Gleitender Mittelwert über 8 Jahre - Moyenne mobile sur 8 années" xr:uid="{00000000-0004-0000-0400-000008000000}"/>
    <hyperlink ref="B1" r:id="rId4" display="www.idheap.ch/idheap.nsf/go/comparatif" xr:uid="{00000000-0004-0000-0400-000009000000}"/>
    <hyperlink ref="B7:I7" location="K4_I4!M45" display="&gt;&gt;&gt; Jährlicher Wert der Kennzahl - Valeur annuelle de l'indicateur" xr:uid="{00000000-0004-0000-0400-00000A000000}"/>
    <hyperlink ref="B8:I8" location="K4_I4!M77" display="&gt;&gt;&gt; Gleitender Mittelwert über 3 Jahre - Moyenne mobile sur 3 années" xr:uid="{00000000-0004-0000-0400-00000B000000}"/>
    <hyperlink ref="B9:I9" location="K4_I4!M109" display="&gt;&gt;&gt; Gleitender Mittelwert über 8/10 Jahre - Moyenne mobile sur 8/10 années" xr:uid="{00000000-0004-0000-0400-00000C000000}"/>
    <hyperlink ref="Z49" location="'K4_I4 '!A1" display=" &gt;&gt;&gt; Top" xr:uid="{00000000-0004-0000-0400-00000D000000}"/>
    <hyperlink ref="Z84" location="'K4_I4 '!A1" display=" &gt;&gt;&gt; Top" xr:uid="{00000000-0004-0000-0400-00000E000000}"/>
    <hyperlink ref="Z119" location="'K4_I4 '!A1" display=" &gt;&gt;&gt; Top" xr:uid="{00000000-0004-0000-04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10" width="11.5703125" style="8" customWidth="1"/>
    <col min="11" max="26" width="11.5703125" style="7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'!K11</f>
        <v>K5/I5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4.1" customHeight="1">
      <c r="A2" s="292" t="str">
        <f>'Intro '!I11</f>
        <v>Beherrschung der laufenden Ausgaben pro Einwohner</v>
      </c>
      <c r="B2" s="292"/>
      <c r="C2" s="292"/>
      <c r="D2" s="292"/>
      <c r="E2" s="292"/>
      <c r="F2" s="298"/>
      <c r="G2" s="298"/>
      <c r="H2" s="298"/>
      <c r="I2" s="29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8"/>
      <c r="AB2" s="67"/>
      <c r="AC2" s="67"/>
      <c r="AD2" s="67"/>
      <c r="AE2" s="67"/>
      <c r="AF2" s="67"/>
      <c r="AG2" s="67"/>
      <c r="AH2" s="67"/>
      <c r="AI2" s="67"/>
    </row>
    <row r="3" spans="1:41" ht="14.1" customHeight="1" thickBot="1">
      <c r="A3" s="293" t="s">
        <v>232</v>
      </c>
      <c r="B3" s="293"/>
      <c r="C3" s="293"/>
      <c r="D3" s="293"/>
      <c r="E3" s="293"/>
      <c r="F3" s="293"/>
      <c r="G3" s="293"/>
      <c r="H3" s="243"/>
      <c r="I3" s="243"/>
      <c r="J3" s="243" t="s">
        <v>14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Gewichtung_Pondération!$E$8</f>
        <v>2</v>
      </c>
      <c r="AA3" s="8"/>
      <c r="AB3" s="67"/>
      <c r="AC3" s="67"/>
      <c r="AD3" s="67"/>
      <c r="AE3" s="67"/>
      <c r="AF3" s="67"/>
      <c r="AG3" s="67"/>
      <c r="AH3" s="67"/>
      <c r="AI3" s="67"/>
    </row>
    <row r="4" spans="1:41" ht="14.1" customHeight="1" thickTop="1">
      <c r="A4" s="292" t="str">
        <f>'Intro '!J11</f>
        <v>Maîtrise des dépenses courantes par habitant</v>
      </c>
      <c r="B4" s="292"/>
      <c r="C4" s="292"/>
      <c r="D4" s="292"/>
      <c r="E4" s="292"/>
      <c r="F4" s="298"/>
      <c r="G4" s="298"/>
      <c r="H4" s="298"/>
      <c r="I4" s="29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8"/>
      <c r="AB4" s="67"/>
      <c r="AC4" s="67"/>
      <c r="AD4" s="67"/>
      <c r="AE4" s="67"/>
      <c r="AF4" s="67"/>
      <c r="AG4" s="67"/>
      <c r="AH4" s="67"/>
      <c r="AI4" s="67"/>
    </row>
    <row r="5" spans="1:41" ht="14.1" customHeight="1" thickBot="1">
      <c r="A5" s="299" t="s">
        <v>233</v>
      </c>
      <c r="B5" s="299"/>
      <c r="C5" s="299"/>
      <c r="D5" s="299"/>
      <c r="E5" s="299"/>
      <c r="F5" s="299"/>
      <c r="G5" s="299"/>
      <c r="H5" s="299"/>
      <c r="I5" s="243"/>
      <c r="J5" s="243" t="s">
        <v>13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Gewichtung_Pondération!$E$8</f>
        <v>2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AA6" s="8"/>
      <c r="AB6" s="67"/>
      <c r="AC6" s="67"/>
      <c r="AD6" s="67"/>
      <c r="AE6" s="67"/>
      <c r="AF6" s="67"/>
      <c r="AG6" s="67"/>
      <c r="AH6" s="67"/>
      <c r="AI6" s="67"/>
    </row>
    <row r="7" spans="1:41" ht="14.1" customHeight="1" thickTop="1" thickBot="1">
      <c r="A7" s="7"/>
      <c r="B7" s="295" t="s">
        <v>151</v>
      </c>
      <c r="C7" s="295"/>
      <c r="D7" s="295"/>
      <c r="E7" s="295"/>
      <c r="F7" s="295"/>
      <c r="G7" s="295"/>
      <c r="H7" s="295"/>
      <c r="I7" s="29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41" ht="14.1" customHeight="1" thickTop="1" thickBot="1">
      <c r="A8" s="7"/>
      <c r="B8" s="295" t="s">
        <v>71</v>
      </c>
      <c r="C8" s="295"/>
      <c r="D8" s="295"/>
      <c r="E8" s="295"/>
      <c r="F8" s="295"/>
      <c r="G8" s="295"/>
      <c r="H8" s="295"/>
      <c r="I8" s="29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41" ht="14.1" customHeight="1" thickTop="1" thickBot="1">
      <c r="A9" s="7"/>
      <c r="B9" s="295" t="s">
        <v>72</v>
      </c>
      <c r="C9" s="295"/>
      <c r="D9" s="295"/>
      <c r="E9" s="295"/>
      <c r="F9" s="295"/>
      <c r="G9" s="295"/>
      <c r="H9" s="295"/>
      <c r="I9" s="29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41" ht="14.1" customHeight="1" thickTop="1" thickBot="1">
      <c r="A10" s="7"/>
      <c r="B10" s="296"/>
      <c r="C10" s="296"/>
      <c r="D10" s="296"/>
      <c r="E10" s="296"/>
      <c r="F10" s="296"/>
      <c r="G10" s="296"/>
      <c r="H10" s="296"/>
      <c r="I10" s="29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41" ht="14.1" customHeight="1" thickTop="1" thickBot="1">
      <c r="A11" s="7"/>
      <c r="B11" s="296"/>
      <c r="C11" s="296"/>
      <c r="D11" s="296"/>
      <c r="E11" s="296"/>
      <c r="F11" s="296"/>
      <c r="G11" s="296"/>
      <c r="H11" s="296"/>
      <c r="I11" s="29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41" ht="14.1" customHeight="1" thickTop="1" thickBot="1">
      <c r="A12" s="7"/>
      <c r="B12" s="296"/>
      <c r="C12" s="296"/>
      <c r="D12" s="296"/>
      <c r="E12" s="296"/>
      <c r="F12" s="296"/>
      <c r="G12" s="296"/>
      <c r="H12" s="296"/>
      <c r="I12" s="29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K5/I5</v>
      </c>
      <c r="B15" s="2" t="str">
        <f>+$B$1</f>
        <v>Comparatif des finances cantonales et communales</v>
      </c>
      <c r="C15" s="3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45190.410039351853</v>
      </c>
    </row>
    <row r="16" spans="1:41" ht="14.1" customHeight="1">
      <c r="A16" s="292" t="str">
        <f>+$A$2</f>
        <v>Beherrschung der laufenden Ausgaben pro Einwohner</v>
      </c>
      <c r="B16" s="292"/>
      <c r="C16" s="292"/>
      <c r="D16" s="292"/>
      <c r="E16" s="292"/>
      <c r="F16" s="297"/>
      <c r="G16" s="297"/>
      <c r="H16" s="37"/>
      <c r="I16" s="38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+$A$3</f>
        <v xml:space="preserve">Veränderung der laufenden Ausgaben pro Einwohner in % </v>
      </c>
      <c r="B17" s="293"/>
      <c r="C17" s="293"/>
      <c r="D17" s="293"/>
      <c r="E17" s="293"/>
      <c r="F17" s="293"/>
      <c r="G17" s="293"/>
      <c r="H17" s="243"/>
      <c r="I17" s="243"/>
      <c r="J17" s="243" t="s">
        <v>14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Gewichtung_Pondération!$E$8</f>
        <v>2</v>
      </c>
    </row>
    <row r="18" spans="1:42" ht="14.1" customHeight="1" thickTop="1">
      <c r="A18" s="292" t="str">
        <f>+$A$4</f>
        <v>Maîtrise des dépenses courantes par habitant</v>
      </c>
      <c r="B18" s="292"/>
      <c r="C18" s="292"/>
      <c r="D18" s="292"/>
      <c r="E18" s="292"/>
      <c r="F18" s="298"/>
      <c r="G18" s="298"/>
      <c r="H18" s="37"/>
      <c r="I18" s="38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42" ht="14.1" customHeight="1" thickBot="1">
      <c r="A19" s="293" t="str">
        <f>+$A$5</f>
        <v>Variation des dépenses courantes par habitant en %</v>
      </c>
      <c r="B19" s="293"/>
      <c r="C19" s="293"/>
      <c r="D19" s="293"/>
      <c r="E19" s="293"/>
      <c r="F19" s="293"/>
      <c r="G19" s="293"/>
      <c r="H19" s="293"/>
      <c r="I19" s="243"/>
      <c r="J19" s="243" t="s">
        <v>13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Gewichtung_Pondération!$E$8</f>
        <v>2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>+D22+1</f>
        <v>2002</v>
      </c>
      <c r="F22" s="21">
        <f>+E22+1</f>
        <v>2003</v>
      </c>
      <c r="G22" s="21">
        <f>+F22+1</f>
        <v>2004</v>
      </c>
      <c r="H22" s="21">
        <f>+G22+1</f>
        <v>2005</v>
      </c>
      <c r="I22" s="22">
        <f>+H22+1</f>
        <v>2006</v>
      </c>
      <c r="J22" s="21"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67"/>
      <c r="K23" s="67"/>
      <c r="L23" s="67"/>
      <c r="M23" s="26"/>
      <c r="N23" s="26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B23" s="183"/>
      <c r="AC23" s="183"/>
      <c r="AD23" s="183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30">
        <v>9.1808563484703301E-2</v>
      </c>
      <c r="E24" s="30">
        <v>1.538957928933814</v>
      </c>
      <c r="F24" s="30">
        <v>0.37248439834439384</v>
      </c>
      <c r="G24" s="30">
        <v>2.0275256247566218</v>
      </c>
      <c r="H24" s="30">
        <v>1.5246050947136784</v>
      </c>
      <c r="I24" s="30">
        <v>0.3442723767044612</v>
      </c>
      <c r="J24" s="30">
        <v>-0.11395191173237784</v>
      </c>
      <c r="K24" s="30">
        <v>2.3481537033089674</v>
      </c>
      <c r="L24" s="87">
        <v>2.9404351585609629</v>
      </c>
      <c r="M24" s="178">
        <v>0.33342706520550025</v>
      </c>
      <c r="N24" s="178">
        <v>1.9867645692369325</v>
      </c>
      <c r="O24" s="178">
        <v>0.9696510448308594</v>
      </c>
      <c r="P24" s="191">
        <v>0.20200304792627227</v>
      </c>
      <c r="Q24" s="211">
        <v>-1.894632979458525</v>
      </c>
      <c r="R24" s="211">
        <v>-1.0556632322455732</v>
      </c>
      <c r="S24" s="211">
        <v>3.4780050398485689</v>
      </c>
      <c r="T24" s="211">
        <v>11.54318683498728</v>
      </c>
      <c r="U24" s="211">
        <v>-1.482271259935803</v>
      </c>
      <c r="V24" s="211">
        <v>-7.4946831231281887</v>
      </c>
      <c r="W24" s="211">
        <v>2.6744700896377078</v>
      </c>
      <c r="X24" s="211">
        <v>0.60795049820355529</v>
      </c>
      <c r="Y24" s="211">
        <v>0.25366607165935584</v>
      </c>
      <c r="Z24" s="167" t="s">
        <v>188</v>
      </c>
      <c r="AB24" s="184">
        <f>AVEDEV(E24:L24)</f>
        <v>0.87890650669499215</v>
      </c>
      <c r="AC24" s="184">
        <f t="shared" ref="AC24:AC46" si="0">AVEDEV(D24:M24)</f>
        <v>0.93516370182673647</v>
      </c>
      <c r="AD24" s="184">
        <f t="shared" ref="AD24:AD46" si="1">AVEDEV(E24:N24)</f>
        <v>0.87696753493824087</v>
      </c>
      <c r="AE24" s="199">
        <f t="shared" ref="AE24:AE46" si="2">AVEDEV(F24:O24)</f>
        <v>0.89216011772243264</v>
      </c>
      <c r="AF24" s="203">
        <f t="shared" ref="AF24:AF46" si="3">AVEDEV(G24:P24)</f>
        <v>0.909208252764245</v>
      </c>
      <c r="AG24" s="203">
        <f t="shared" ref="AG24:AG46" si="4">AVEDEV(H24:Q24)</f>
        <v>1.089849197200607</v>
      </c>
      <c r="AH24" s="83">
        <f t="shared" ref="AH24:AH46" si="5">AVEDEV(I24:R24)</f>
        <v>1.1641641878005462</v>
      </c>
      <c r="AI24" s="83">
        <f t="shared" ref="AI24:AI46" si="6">AVEDEV(J24:S24)</f>
        <v>1.4251827526090994</v>
      </c>
      <c r="AJ24" s="83">
        <f t="shared" ref="AJ24:AO46" si="7">AVEDEV(K24:T24)</f>
        <v>2.3938497271650561</v>
      </c>
      <c r="AK24" s="83">
        <f t="shared" si="7"/>
        <v>2.6280058974102305</v>
      </c>
      <c r="AL24" s="83">
        <f t="shared" si="7"/>
        <v>3.0686585371993425</v>
      </c>
      <c r="AM24" s="83">
        <f t="shared" si="7"/>
        <v>3.2377325125383161</v>
      </c>
      <c r="AN24" s="83">
        <f t="shared" si="7"/>
        <v>3.1292213250075909</v>
      </c>
      <c r="AO24" s="83">
        <f t="shared" si="7"/>
        <v>3.1292105336450318</v>
      </c>
      <c r="AP24" s="86"/>
    </row>
    <row r="25" spans="1:42" ht="14.1" customHeight="1">
      <c r="A25" s="75" t="s">
        <v>29</v>
      </c>
      <c r="B25" s="28"/>
      <c r="C25" s="28"/>
      <c r="D25" s="28">
        <v>-1.553012759960722</v>
      </c>
      <c r="E25" s="28">
        <v>-7.9694042179354687</v>
      </c>
      <c r="F25" s="28">
        <v>3.7006800418908963</v>
      </c>
      <c r="G25" s="28">
        <v>-3.7454669986511875</v>
      </c>
      <c r="H25" s="28">
        <v>3.4973294123889338</v>
      </c>
      <c r="I25" s="28">
        <v>4.7091408080127701</v>
      </c>
      <c r="J25" s="28">
        <v>2.2435606154496561</v>
      </c>
      <c r="K25" s="28">
        <v>-1.1404423000208299</v>
      </c>
      <c r="L25" s="31">
        <v>1.5519054839947173</v>
      </c>
      <c r="M25" s="137">
        <v>1.6527370506223666</v>
      </c>
      <c r="N25" s="137">
        <v>-0.94648516805189131</v>
      </c>
      <c r="O25" s="137">
        <v>7.3683183108225316</v>
      </c>
      <c r="P25" s="192">
        <v>-3.1766545085416835</v>
      </c>
      <c r="Q25" s="212">
        <v>-3.4974937824378722</v>
      </c>
      <c r="R25" s="212">
        <v>-0.20020092143803553</v>
      </c>
      <c r="S25" s="212">
        <v>2.3195639465174533</v>
      </c>
      <c r="T25" s="212">
        <v>2.9782606203783022</v>
      </c>
      <c r="U25" s="212">
        <v>0.32852487335862929</v>
      </c>
      <c r="V25" s="212">
        <v>-7.1613067194573402E-3</v>
      </c>
      <c r="W25" s="212">
        <v>1.3020685145184174</v>
      </c>
      <c r="X25" s="212">
        <v>1.0771943292649517</v>
      </c>
      <c r="Y25" s="212">
        <v>9.287713281219627E-2</v>
      </c>
      <c r="Z25" s="168" t="s">
        <v>168</v>
      </c>
      <c r="AB25" s="185">
        <f t="shared" ref="AB25:AB46" si="8">AVEDEV(E25:L25)</f>
        <v>3.4807630208827609</v>
      </c>
      <c r="AC25" s="185">
        <f t="shared" si="0"/>
        <v>3.1174274261769321</v>
      </c>
      <c r="AD25" s="185">
        <f t="shared" si="1"/>
        <v>3.0446441151478725</v>
      </c>
      <c r="AE25" s="86">
        <f t="shared" si="2"/>
        <v>2.4146781120671608</v>
      </c>
      <c r="AF25" s="204">
        <f t="shared" si="3"/>
        <v>2.762925211535149</v>
      </c>
      <c r="AG25" s="204">
        <f t="shared" si="4"/>
        <v>2.7331684255895512</v>
      </c>
      <c r="AH25" s="86">
        <f t="shared" si="5"/>
        <v>2.6486938949392358</v>
      </c>
      <c r="AI25" s="86">
        <f t="shared" si="6"/>
        <v>2.4097362087897038</v>
      </c>
      <c r="AJ25" s="86">
        <f t="shared" si="7"/>
        <v>2.4832062092825682</v>
      </c>
      <c r="AK25" s="86">
        <f t="shared" si="7"/>
        <v>2.3363094919446223</v>
      </c>
      <c r="AL25" s="86">
        <f t="shared" si="7"/>
        <v>2.3182232565073031</v>
      </c>
      <c r="AM25" s="86">
        <f t="shared" si="7"/>
        <v>2.2761430321748293</v>
      </c>
      <c r="AN25" s="86">
        <f t="shared" si="7"/>
        <v>2.1598391367280074</v>
      </c>
      <c r="AO25" s="86">
        <f t="shared" si="7"/>
        <v>1.4794245670362605</v>
      </c>
      <c r="AP25" s="86"/>
    </row>
    <row r="26" spans="1:42" ht="14.1" customHeight="1">
      <c r="A26" s="74" t="s">
        <v>54</v>
      </c>
      <c r="B26" s="30"/>
      <c r="C26" s="30"/>
      <c r="D26" s="30">
        <v>2.6535090392520768</v>
      </c>
      <c r="E26" s="30">
        <v>-13.861502517953491</v>
      </c>
      <c r="F26" s="30">
        <v>1.8150798374362076</v>
      </c>
      <c r="G26" s="30">
        <v>5.0433517354519637</v>
      </c>
      <c r="H26" s="30">
        <v>3.8225918853308256</v>
      </c>
      <c r="I26" s="30">
        <v>1.6086938552654664</v>
      </c>
      <c r="J26" s="30">
        <v>4.9874963235620777</v>
      </c>
      <c r="K26" s="30">
        <v>-2.4435639619863716</v>
      </c>
      <c r="L26" s="87">
        <v>-3.1122078633607071</v>
      </c>
      <c r="M26" s="178">
        <v>2.0104051044697195</v>
      </c>
      <c r="N26" s="178">
        <v>2.5640986585491703</v>
      </c>
      <c r="O26" s="178">
        <v>3.4410598325516766</v>
      </c>
      <c r="P26" s="191">
        <v>4.1917137385616279</v>
      </c>
      <c r="Q26" s="211">
        <v>-9.1341168620611701E-3</v>
      </c>
      <c r="R26" s="211">
        <v>-2.8890043160473375</v>
      </c>
      <c r="S26" s="211">
        <v>23.558166784033734</v>
      </c>
      <c r="T26" s="211">
        <v>-9.6737441824352205E-2</v>
      </c>
      <c r="U26" s="211">
        <v>7.1703882213204668</v>
      </c>
      <c r="V26" s="211">
        <v>-1.5947968425022472</v>
      </c>
      <c r="W26" s="211">
        <v>1.229245850653264</v>
      </c>
      <c r="X26" s="211">
        <v>2.1357131908445059</v>
      </c>
      <c r="Y26" s="211">
        <v>-1.8831761540846002</v>
      </c>
      <c r="Z26" s="167" t="s">
        <v>169</v>
      </c>
      <c r="AB26" s="184">
        <f t="shared" si="8"/>
        <v>4.6536878946138271</v>
      </c>
      <c r="AC26" s="184">
        <f t="shared" si="0"/>
        <v>4.0348860749081812</v>
      </c>
      <c r="AD26" s="184">
        <f t="shared" si="1"/>
        <v>4.029521452066005</v>
      </c>
      <c r="AE26" s="199">
        <f t="shared" si="2"/>
        <v>2.0053600591106835</v>
      </c>
      <c r="AF26" s="203">
        <f t="shared" si="3"/>
        <v>2.156425717794014</v>
      </c>
      <c r="AG26" s="203">
        <f t="shared" si="4"/>
        <v>2.1561346938752486</v>
      </c>
      <c r="AH26" s="83">
        <f t="shared" si="5"/>
        <v>2.5187466320275562</v>
      </c>
      <c r="AI26" s="83">
        <f t="shared" si="6"/>
        <v>4.6517649210641014</v>
      </c>
      <c r="AJ26" s="83">
        <f t="shared" si="7"/>
        <v>4.6053002859443009</v>
      </c>
      <c r="AK26" s="83">
        <f t="shared" si="7"/>
        <v>4.7743288326996494</v>
      </c>
      <c r="AL26" s="83">
        <f t="shared" si="7"/>
        <v>4.6832841714481415</v>
      </c>
      <c r="AM26" s="83">
        <f t="shared" si="7"/>
        <v>4.7301537266771287</v>
      </c>
      <c r="AN26" s="83">
        <f t="shared" si="7"/>
        <v>4.7558568547394104</v>
      </c>
      <c r="AO26" s="83">
        <f t="shared" si="7"/>
        <v>5.0753110139375845</v>
      </c>
      <c r="AP26" s="86"/>
    </row>
    <row r="27" spans="1:42" ht="14.1" customHeight="1">
      <c r="A27" s="75" t="s">
        <v>30</v>
      </c>
      <c r="B27" s="28"/>
      <c r="C27" s="28"/>
      <c r="D27" s="28">
        <v>4.2150707174387847</v>
      </c>
      <c r="E27" s="28">
        <v>2.2885487694196516</v>
      </c>
      <c r="F27" s="28">
        <v>2.8072451262977425</v>
      </c>
      <c r="G27" s="28">
        <v>1.190250270777939</v>
      </c>
      <c r="H27" s="28">
        <v>6.5632214135905542</v>
      </c>
      <c r="I27" s="28">
        <v>-7.4215037793895558E-2</v>
      </c>
      <c r="J27" s="28">
        <v>1.5173164310324827</v>
      </c>
      <c r="K27" s="28">
        <v>1.0284067538670787</v>
      </c>
      <c r="L27" s="31">
        <v>0.22749721123196667</v>
      </c>
      <c r="M27" s="137">
        <v>-1.5965765736880737</v>
      </c>
      <c r="N27" s="137">
        <v>-1.2256440846374765</v>
      </c>
      <c r="O27" s="137">
        <v>-0.52928100202432338</v>
      </c>
      <c r="P27" s="192">
        <v>-2.7231619242614387</v>
      </c>
      <c r="Q27" s="212">
        <v>-2.1674496400607492</v>
      </c>
      <c r="R27" s="212">
        <v>3.8730676562160595</v>
      </c>
      <c r="S27" s="212">
        <v>-1.792254885541569</v>
      </c>
      <c r="T27" s="212">
        <v>0.57760258874279047</v>
      </c>
      <c r="U27" s="212">
        <v>1.0640399908414315</v>
      </c>
      <c r="V27" s="212">
        <v>1.7654030316264495</v>
      </c>
      <c r="W27" s="212">
        <v>-1.4505576354181569</v>
      </c>
      <c r="X27" s="212">
        <v>-1.3094839036037651</v>
      </c>
      <c r="Y27" s="212">
        <v>0.63914832730880511</v>
      </c>
      <c r="Z27" s="168" t="s">
        <v>170</v>
      </c>
      <c r="AB27" s="185">
        <f t="shared" si="8"/>
        <v>1.4571034268497822</v>
      </c>
      <c r="AC27" s="185">
        <f t="shared" si="0"/>
        <v>1.7214759987754078</v>
      </c>
      <c r="AD27" s="185">
        <f t="shared" si="1"/>
        <v>1.6171823256602487</v>
      </c>
      <c r="AE27" s="86">
        <f t="shared" si="2"/>
        <v>1.6304659482477599</v>
      </c>
      <c r="AF27" s="204">
        <f t="shared" si="3"/>
        <v>1.709613897206026</v>
      </c>
      <c r="AG27" s="204">
        <f t="shared" si="4"/>
        <v>1.7856792781639264</v>
      </c>
      <c r="AH27" s="86">
        <f t="shared" si="5"/>
        <v>1.4814186239225753</v>
      </c>
      <c r="AI27" s="86">
        <f t="shared" si="6"/>
        <v>1.600304015098801</v>
      </c>
      <c r="AJ27" s="86">
        <f t="shared" si="7"/>
        <v>1.4875383540240379</v>
      </c>
      <c r="AK27" s="86">
        <f t="shared" si="7"/>
        <v>1.4918143424609602</v>
      </c>
      <c r="AL27" s="86">
        <f t="shared" si="7"/>
        <v>1.6763630409082981</v>
      </c>
      <c r="AM27" s="86">
        <f t="shared" si="7"/>
        <v>1.6646815258467051</v>
      </c>
      <c r="AN27" s="86">
        <f t="shared" si="7"/>
        <v>1.6713887113640076</v>
      </c>
      <c r="AO27" s="86">
        <f t="shared" si="7"/>
        <v>1.7362169583621214</v>
      </c>
      <c r="AP27" s="86"/>
    </row>
    <row r="28" spans="1:42" ht="14.1" customHeight="1">
      <c r="A28" s="74" t="s">
        <v>31</v>
      </c>
      <c r="B28" s="30"/>
      <c r="C28" s="30"/>
      <c r="D28" s="30">
        <v>1.9790826758754427</v>
      </c>
      <c r="E28" s="30">
        <v>2.9487651056873148</v>
      </c>
      <c r="F28" s="30">
        <v>4.875449025111692</v>
      </c>
      <c r="G28" s="30">
        <v>2.1757692698660702</v>
      </c>
      <c r="H28" s="30">
        <v>-7.3733344369229945</v>
      </c>
      <c r="I28" s="30">
        <v>1.353418569322155</v>
      </c>
      <c r="J28" s="30">
        <v>-0.21639296106231606</v>
      </c>
      <c r="K28" s="30">
        <v>3.8501321211967428</v>
      </c>
      <c r="L28" s="87">
        <v>-0.60242543537773241</v>
      </c>
      <c r="M28" s="178">
        <v>-0.34055126257140511</v>
      </c>
      <c r="N28" s="178">
        <v>4.5494453279000826</v>
      </c>
      <c r="O28" s="178">
        <v>3.3799216628867264</v>
      </c>
      <c r="P28" s="191">
        <v>-0.76654291802545127</v>
      </c>
      <c r="Q28" s="211">
        <v>-1.3500469649526061</v>
      </c>
      <c r="R28" s="211">
        <v>1.5313311655034343</v>
      </c>
      <c r="S28" s="211">
        <v>1.2913700169852369</v>
      </c>
      <c r="T28" s="211">
        <v>2.0473790024971019</v>
      </c>
      <c r="U28" s="211">
        <v>2.3537571018880223</v>
      </c>
      <c r="V28" s="211">
        <v>0.16097790361260111</v>
      </c>
      <c r="W28" s="211">
        <v>-3.2314930458957067</v>
      </c>
      <c r="X28" s="211">
        <v>2.9835295430649396</v>
      </c>
      <c r="Y28" s="211">
        <v>7.8338929332871938</v>
      </c>
      <c r="Z28" s="167" t="s">
        <v>171</v>
      </c>
      <c r="AB28" s="184">
        <f t="shared" si="8"/>
        <v>2.7053552012614732</v>
      </c>
      <c r="AC28" s="184">
        <f t="shared" si="0"/>
        <v>2.398533832876887</v>
      </c>
      <c r="AD28" s="184">
        <f t="shared" si="1"/>
        <v>2.6041628450388581</v>
      </c>
      <c r="AE28" s="199">
        <f t="shared" si="2"/>
        <v>2.6386553696148112</v>
      </c>
      <c r="AF28" s="203">
        <f t="shared" si="3"/>
        <v>2.4607933965131674</v>
      </c>
      <c r="AG28" s="203">
        <f t="shared" si="4"/>
        <v>2.4278936400696853</v>
      </c>
      <c r="AH28" s="83">
        <f t="shared" si="5"/>
        <v>1.7940208388798649</v>
      </c>
      <c r="AI28" s="83">
        <f t="shared" si="6"/>
        <v>1.7878159836461733</v>
      </c>
      <c r="AJ28" s="83">
        <f t="shared" si="7"/>
        <v>1.7126405843926045</v>
      </c>
      <c r="AK28" s="83">
        <f t="shared" si="7"/>
        <v>1.5794043319241118</v>
      </c>
      <c r="AL28" s="83">
        <f t="shared" si="7"/>
        <v>1.4877959312452718</v>
      </c>
      <c r="AM28" s="83">
        <f t="shared" si="7"/>
        <v>1.8347089452441883</v>
      </c>
      <c r="AN28" s="83">
        <f t="shared" si="7"/>
        <v>1.7094356824573764</v>
      </c>
      <c r="AO28" s="83">
        <f t="shared" si="7"/>
        <v>2.065753384089414</v>
      </c>
      <c r="AP28" s="86"/>
    </row>
    <row r="29" spans="1:42" ht="14.1" customHeight="1">
      <c r="A29" s="75" t="s">
        <v>48</v>
      </c>
      <c r="B29" s="28"/>
      <c r="C29" s="28"/>
      <c r="D29" s="28">
        <v>5.1897446761705783</v>
      </c>
      <c r="E29" s="28">
        <v>5.4825304557789805</v>
      </c>
      <c r="F29" s="28">
        <v>-3.8362073531711047</v>
      </c>
      <c r="G29" s="28">
        <v>4.3329109684058587</v>
      </c>
      <c r="H29" s="28">
        <v>1.1639913600527716</v>
      </c>
      <c r="I29" s="28">
        <v>-0.12060688153393226</v>
      </c>
      <c r="J29" s="28">
        <v>-0.40745732323805062</v>
      </c>
      <c r="K29" s="28">
        <v>-2.1165291599461242</v>
      </c>
      <c r="L29" s="31">
        <v>3.5178734413954955</v>
      </c>
      <c r="M29" s="137">
        <v>-13.304035961426569</v>
      </c>
      <c r="N29" s="137">
        <v>1.040937797975094</v>
      </c>
      <c r="O29" s="137">
        <v>-1.5443301587965104</v>
      </c>
      <c r="P29" s="192">
        <v>1.3261380734403285</v>
      </c>
      <c r="Q29" s="212">
        <v>-2.3051512045997953</v>
      </c>
      <c r="R29" s="212">
        <v>-0.42442895934850661</v>
      </c>
      <c r="S29" s="212">
        <v>3.1792376226548948</v>
      </c>
      <c r="T29" s="212">
        <v>-0.10864283773388086</v>
      </c>
      <c r="U29" s="212">
        <v>0.97081861624224441</v>
      </c>
      <c r="V29" s="212">
        <v>3.7009738804301042</v>
      </c>
      <c r="W29" s="212">
        <v>5.0104721314707108</v>
      </c>
      <c r="X29" s="212">
        <v>5.2606524725787933</v>
      </c>
      <c r="Y29" s="212">
        <v>4.4689870680229742</v>
      </c>
      <c r="Z29" s="168" t="s">
        <v>172</v>
      </c>
      <c r="AB29" s="185">
        <f t="shared" si="8"/>
        <v>2.62226336794029</v>
      </c>
      <c r="AC29" s="185">
        <f t="shared" si="0"/>
        <v>3.9471887581119462</v>
      </c>
      <c r="AD29" s="185">
        <f t="shared" si="1"/>
        <v>3.5965589355663048</v>
      </c>
      <c r="AE29" s="86">
        <f t="shared" si="2"/>
        <v>3.258344265045416</v>
      </c>
      <c r="AF29" s="204">
        <f t="shared" si="3"/>
        <v>3.0263125854135424</v>
      </c>
      <c r="AG29" s="204">
        <f t="shared" si="4"/>
        <v>2.8340756956196165</v>
      </c>
      <c r="AH29" s="86">
        <f t="shared" si="5"/>
        <v>2.7070020700675141</v>
      </c>
      <c r="AI29" s="86">
        <f t="shared" si="6"/>
        <v>2.9709896304026202</v>
      </c>
      <c r="AJ29" s="86">
        <f t="shared" si="7"/>
        <v>2.994894789242954</v>
      </c>
      <c r="AK29" s="86">
        <f t="shared" si="7"/>
        <v>2.9716084507527429</v>
      </c>
      <c r="AL29" s="86">
        <f t="shared" si="7"/>
        <v>2.9825944770948194</v>
      </c>
      <c r="AM29" s="86">
        <f t="shared" si="7"/>
        <v>1.7756823446604328</v>
      </c>
      <c r="AN29" s="86">
        <f t="shared" si="7"/>
        <v>2.22500805051983</v>
      </c>
      <c r="AO29" s="86">
        <f t="shared" si="7"/>
        <v>2.2161589487157087</v>
      </c>
      <c r="AP29" s="86"/>
    </row>
    <row r="30" spans="1:42" ht="14.1" customHeight="1">
      <c r="A30" s="74" t="s">
        <v>49</v>
      </c>
      <c r="B30" s="30"/>
      <c r="C30" s="30"/>
      <c r="D30" s="30">
        <v>0.48722395980386957</v>
      </c>
      <c r="E30" s="30">
        <v>0.35311170725893026</v>
      </c>
      <c r="F30" s="30">
        <v>3.7642667116822333</v>
      </c>
      <c r="G30" s="30">
        <v>2.1494078667498795</v>
      </c>
      <c r="H30" s="30">
        <v>5.7807290201445714</v>
      </c>
      <c r="I30" s="30">
        <v>0.66456791416377325</v>
      </c>
      <c r="J30" s="30">
        <v>-0.53602828434206184</v>
      </c>
      <c r="K30" s="30">
        <v>9.3458292750315322E-2</v>
      </c>
      <c r="L30" s="87">
        <v>1.5659936348046699</v>
      </c>
      <c r="M30" s="178">
        <v>1.172892959031296</v>
      </c>
      <c r="N30" s="178">
        <v>0.63658232247136359</v>
      </c>
      <c r="O30" s="178">
        <v>1.947096392968263</v>
      </c>
      <c r="P30" s="191">
        <v>2.2908994766229753</v>
      </c>
      <c r="Q30" s="211">
        <v>-2.4350085166374056</v>
      </c>
      <c r="R30" s="211">
        <v>-1.1295399723146065</v>
      </c>
      <c r="S30" s="211">
        <v>0.83432153564402389</v>
      </c>
      <c r="T30" s="211">
        <v>0.14703114290274438</v>
      </c>
      <c r="U30" s="211">
        <v>0.9639315528081378</v>
      </c>
      <c r="V30" s="211">
        <v>7.9521932374953044E-2</v>
      </c>
      <c r="W30" s="211">
        <v>4.5873403791977694</v>
      </c>
      <c r="X30" s="211">
        <v>1.7772563483424697</v>
      </c>
      <c r="Y30" s="211">
        <v>1.2365529059034968</v>
      </c>
      <c r="Z30" s="167" t="s">
        <v>173</v>
      </c>
      <c r="AB30" s="184">
        <f t="shared" si="8"/>
        <v>1.6265221312180169</v>
      </c>
      <c r="AC30" s="184">
        <f t="shared" si="0"/>
        <v>1.412429544112473</v>
      </c>
      <c r="AD30" s="184">
        <f t="shared" si="1"/>
        <v>1.4004808750990732</v>
      </c>
      <c r="AE30" s="199">
        <f t="shared" si="2"/>
        <v>1.3491826518750454</v>
      </c>
      <c r="AF30" s="203">
        <f t="shared" si="3"/>
        <v>1.1723785836679341</v>
      </c>
      <c r="AG30" s="203">
        <f t="shared" si="4"/>
        <v>1.4334039755165791</v>
      </c>
      <c r="AH30" s="83">
        <f t="shared" si="5"/>
        <v>1.1430968336702381</v>
      </c>
      <c r="AI30" s="83">
        <f t="shared" si="6"/>
        <v>1.1566771233886586</v>
      </c>
      <c r="AJ30" s="83">
        <f t="shared" si="7"/>
        <v>1.0747099921192815</v>
      </c>
      <c r="AK30" s="83">
        <f t="shared" si="7"/>
        <v>1.0431555009079414</v>
      </c>
      <c r="AL30" s="83">
        <f t="shared" si="7"/>
        <v>1.0282173888046025</v>
      </c>
      <c r="AM30" s="83">
        <f t="shared" si="7"/>
        <v>1.3325002428444122</v>
      </c>
      <c r="AN30" s="83">
        <f t="shared" si="7"/>
        <v>1.4070198027969905</v>
      </c>
      <c r="AO30" s="83">
        <f t="shared" si="7"/>
        <v>1.3359654540905139</v>
      </c>
      <c r="AP30" s="86"/>
    </row>
    <row r="31" spans="1:42" ht="14.1" customHeight="1">
      <c r="A31" s="75" t="s">
        <v>32</v>
      </c>
      <c r="B31" s="28"/>
      <c r="C31" s="28"/>
      <c r="D31" s="28">
        <v>-3.3516633709444985</v>
      </c>
      <c r="E31" s="28">
        <v>2.1820765086454026</v>
      </c>
      <c r="F31" s="28">
        <v>4.0060747510619867</v>
      </c>
      <c r="G31" s="28">
        <v>2.4328979487856479</v>
      </c>
      <c r="H31" s="28">
        <v>2.7343956824706126</v>
      </c>
      <c r="I31" s="28">
        <v>-1.7828383817268909</v>
      </c>
      <c r="J31" s="28">
        <v>-3.7009192686408592</v>
      </c>
      <c r="K31" s="28">
        <v>0.12152491708556487</v>
      </c>
      <c r="L31" s="31">
        <v>1.8934160038728456</v>
      </c>
      <c r="M31" s="137">
        <v>-2.5440214254989399</v>
      </c>
      <c r="N31" s="137">
        <v>0.34761371208008801</v>
      </c>
      <c r="O31" s="137">
        <v>-1.0859526311597392</v>
      </c>
      <c r="P31" s="192">
        <v>-0.90298376985529205</v>
      </c>
      <c r="Q31" s="212">
        <v>0.60291879159305739</v>
      </c>
      <c r="R31" s="212">
        <v>2.4334644488107693</v>
      </c>
      <c r="S31" s="212">
        <v>-2.675909827698284</v>
      </c>
      <c r="T31" s="212">
        <v>-0.66916336493306383</v>
      </c>
      <c r="U31" s="212">
        <v>5.6040610822813255</v>
      </c>
      <c r="V31" s="212">
        <v>1.6441804323523843</v>
      </c>
      <c r="W31" s="212">
        <v>2.2748813792974283</v>
      </c>
      <c r="X31" s="212">
        <v>3.1933923223302525</v>
      </c>
      <c r="Y31" s="212">
        <v>6.5473070782107277</v>
      </c>
      <c r="Z31" s="168" t="s">
        <v>189</v>
      </c>
      <c r="AB31" s="185">
        <f t="shared" si="8"/>
        <v>2.0799295734662628</v>
      </c>
      <c r="AC31" s="185">
        <f t="shared" si="0"/>
        <v>2.4506778424562121</v>
      </c>
      <c r="AD31" s="185">
        <f t="shared" si="1"/>
        <v>2.0807501341537531</v>
      </c>
      <c r="AE31" s="86">
        <f t="shared" si="2"/>
        <v>2.0406604888212043</v>
      </c>
      <c r="AF31" s="204">
        <f t="shared" si="3"/>
        <v>1.7546563741176477</v>
      </c>
      <c r="AG31" s="204">
        <f t="shared" si="4"/>
        <v>1.5716584583983888</v>
      </c>
      <c r="AH31" s="86">
        <f t="shared" si="5"/>
        <v>1.5415653350324048</v>
      </c>
      <c r="AI31" s="86">
        <f t="shared" si="6"/>
        <v>1.630872479629544</v>
      </c>
      <c r="AJ31" s="86">
        <f t="shared" si="7"/>
        <v>1.3276968892587644</v>
      </c>
      <c r="AK31" s="86">
        <f t="shared" si="7"/>
        <v>1.8759505057783403</v>
      </c>
      <c r="AL31" s="86">
        <f t="shared" si="7"/>
        <v>1.8510269486262945</v>
      </c>
      <c r="AM31" s="86">
        <f t="shared" si="7"/>
        <v>1.7854686483268871</v>
      </c>
      <c r="AN31" s="86">
        <f t="shared" si="7"/>
        <v>1.9881070467125483</v>
      </c>
      <c r="AO31" s="86">
        <f t="shared" si="7"/>
        <v>2.20540640494717</v>
      </c>
      <c r="AP31" s="86"/>
    </row>
    <row r="32" spans="1:42" ht="14.1" customHeight="1">
      <c r="A32" s="74" t="s">
        <v>33</v>
      </c>
      <c r="B32" s="30"/>
      <c r="C32" s="30"/>
      <c r="D32" s="30">
        <v>6.5181094465898743</v>
      </c>
      <c r="E32" s="30">
        <v>0.98647696364324278</v>
      </c>
      <c r="F32" s="30">
        <v>8.4057262252139857</v>
      </c>
      <c r="G32" s="30">
        <v>1.8077618948802177</v>
      </c>
      <c r="H32" s="30">
        <v>-0.22215223138378071</v>
      </c>
      <c r="I32" s="30">
        <v>3.7219519648745805</v>
      </c>
      <c r="J32" s="30">
        <v>2.4882448524249487</v>
      </c>
      <c r="K32" s="30">
        <v>-0.426663566402669</v>
      </c>
      <c r="L32" s="87">
        <v>-2.1234621838829573</v>
      </c>
      <c r="M32" s="178">
        <v>-1.5304683948411479</v>
      </c>
      <c r="N32" s="178">
        <v>3.0941770449752299</v>
      </c>
      <c r="O32" s="178">
        <v>3.9024082692283177</v>
      </c>
      <c r="P32" s="191">
        <v>11.539934159033058</v>
      </c>
      <c r="Q32" s="211">
        <v>-11.500588991010812</v>
      </c>
      <c r="R32" s="211">
        <v>0.58843411996039929</v>
      </c>
      <c r="S32" s="211">
        <v>-1.3530334629891121</v>
      </c>
      <c r="T32" s="211">
        <v>0.68332517724758191</v>
      </c>
      <c r="U32" s="211">
        <v>-1.7740510519136918</v>
      </c>
      <c r="V32" s="211">
        <v>6.9675063832542685</v>
      </c>
      <c r="W32" s="211">
        <v>-0.80911987903577143</v>
      </c>
      <c r="X32" s="211">
        <v>2.2839062482278516</v>
      </c>
      <c r="Y32" s="211">
        <v>-0.50667859876220889</v>
      </c>
      <c r="Z32" s="167" t="s">
        <v>175</v>
      </c>
      <c r="AB32" s="184">
        <f t="shared" si="8"/>
        <v>2.2816791431876693</v>
      </c>
      <c r="AC32" s="184">
        <f t="shared" si="0"/>
        <v>2.656764500131374</v>
      </c>
      <c r="AD32" s="184">
        <f t="shared" si="1"/>
        <v>2.2834131395236268</v>
      </c>
      <c r="AE32" s="199">
        <f t="shared" si="2"/>
        <v>2.4107492838347402</v>
      </c>
      <c r="AF32" s="203">
        <f t="shared" si="3"/>
        <v>2.7241700772166473</v>
      </c>
      <c r="AG32" s="203">
        <f t="shared" si="4"/>
        <v>4.05500516580575</v>
      </c>
      <c r="AH32" s="83">
        <f t="shared" si="5"/>
        <v>3.973946530671332</v>
      </c>
      <c r="AI32" s="83">
        <f t="shared" si="6"/>
        <v>3.8547415044748652</v>
      </c>
      <c r="AJ32" s="83">
        <f t="shared" si="7"/>
        <v>3.6742495369571282</v>
      </c>
      <c r="AK32" s="83">
        <f t="shared" si="7"/>
        <v>3.8089882855082302</v>
      </c>
      <c r="AL32" s="83">
        <f t="shared" si="7"/>
        <v>4.2513937110626472</v>
      </c>
      <c r="AM32" s="83">
        <f t="shared" si="7"/>
        <v>4.1936858297982171</v>
      </c>
      <c r="AN32" s="83">
        <f t="shared" si="7"/>
        <v>4.0964533341885314</v>
      </c>
      <c r="AO32" s="83">
        <f t="shared" si="7"/>
        <v>3.8053636652316269</v>
      </c>
      <c r="AP32" s="86"/>
    </row>
    <row r="33" spans="1:42" ht="14.1" customHeight="1">
      <c r="A33" s="75" t="s">
        <v>50</v>
      </c>
      <c r="B33" s="28"/>
      <c r="C33" s="28"/>
      <c r="D33" s="28">
        <v>3.1857044246035011</v>
      </c>
      <c r="E33" s="28">
        <v>-19.435946597147158</v>
      </c>
      <c r="F33" s="28">
        <v>-1.5480506185602629</v>
      </c>
      <c r="G33" s="28">
        <v>3.979208229376221</v>
      </c>
      <c r="H33" s="28">
        <v>3.3578229370726174</v>
      </c>
      <c r="I33" s="28">
        <v>1.2241704736436783</v>
      </c>
      <c r="J33" s="28">
        <v>-0.77891708932716597</v>
      </c>
      <c r="K33" s="28">
        <v>3.5373844613878753</v>
      </c>
      <c r="L33" s="31">
        <v>0.44501246190355237</v>
      </c>
      <c r="M33" s="137">
        <v>3.3946181793032513</v>
      </c>
      <c r="N33" s="137">
        <v>-0.76261895367871091</v>
      </c>
      <c r="O33" s="137">
        <v>0.92852994641258602</v>
      </c>
      <c r="P33" s="192">
        <v>0.60818774793545183</v>
      </c>
      <c r="Q33" s="212">
        <v>2.2329403969729205</v>
      </c>
      <c r="R33" s="212">
        <v>0.24596138935289044</v>
      </c>
      <c r="S33" s="212">
        <v>5.5549776646269446</v>
      </c>
      <c r="T33" s="212">
        <v>-3.5563491966763352</v>
      </c>
      <c r="U33" s="212">
        <v>0.23362041493154903</v>
      </c>
      <c r="V33" s="212">
        <v>0.43484222344185475</v>
      </c>
      <c r="W33" s="212">
        <v>0.28895170598062575</v>
      </c>
      <c r="X33" s="212">
        <v>2.4000100941123628</v>
      </c>
      <c r="Y33" s="212">
        <v>-1.64102030245506</v>
      </c>
      <c r="Z33" s="168" t="s">
        <v>176</v>
      </c>
      <c r="AB33" s="185">
        <f t="shared" si="8"/>
        <v>4.6697920700736901</v>
      </c>
      <c r="AC33" s="185">
        <f t="shared" si="0"/>
        <v>4.1942432727422849</v>
      </c>
      <c r="AD33" s="185">
        <f t="shared" si="1"/>
        <v>3.9781213304605707</v>
      </c>
      <c r="AE33" s="86">
        <f t="shared" si="2"/>
        <v>1.7516339592253019</v>
      </c>
      <c r="AF33" s="204">
        <f t="shared" si="3"/>
        <v>1.5791348899056445</v>
      </c>
      <c r="AG33" s="204">
        <f t="shared" si="4"/>
        <v>1.3695827500172484</v>
      </c>
      <c r="AH33" s="86">
        <f t="shared" si="5"/>
        <v>1.1918011811490388</v>
      </c>
      <c r="AI33" s="86">
        <f t="shared" si="6"/>
        <v>1.7114980440670309</v>
      </c>
      <c r="AJ33" s="86">
        <f t="shared" si="7"/>
        <v>1.9336926126549643</v>
      </c>
      <c r="AK33" s="86">
        <f t="shared" si="7"/>
        <v>1.6770144451155773</v>
      </c>
      <c r="AL33" s="86">
        <f t="shared" si="7"/>
        <v>1.6776246594232791</v>
      </c>
      <c r="AM33" s="86">
        <f t="shared" si="7"/>
        <v>1.3707470012445038</v>
      </c>
      <c r="AN33" s="86">
        <f t="shared" si="7"/>
        <v>1.4752852879169946</v>
      </c>
      <c r="AO33" s="86">
        <f t="shared" si="7"/>
        <v>1.6294583028490532</v>
      </c>
      <c r="AP33" s="86"/>
    </row>
    <row r="34" spans="1:42" ht="14.1" customHeight="1">
      <c r="A34" s="74" t="s">
        <v>57</v>
      </c>
      <c r="B34" s="30"/>
      <c r="C34" s="30"/>
      <c r="D34" s="30">
        <v>5.8342590751133985</v>
      </c>
      <c r="E34" s="30">
        <v>4.5122970361177588</v>
      </c>
      <c r="F34" s="30">
        <v>-10.07</v>
      </c>
      <c r="G34" s="30">
        <v>1.0745254126961981</v>
      </c>
      <c r="H34" s="30">
        <v>-9.85</v>
      </c>
      <c r="I34" s="30">
        <v>-37.700000000000003</v>
      </c>
      <c r="J34" s="30">
        <v>2.84</v>
      </c>
      <c r="K34" s="30">
        <v>-5.61</v>
      </c>
      <c r="L34" s="87">
        <v>2.0699999999999998</v>
      </c>
      <c r="M34" s="178">
        <v>5.8</v>
      </c>
      <c r="N34" s="178">
        <v>-2.1</v>
      </c>
      <c r="O34" s="178">
        <v>2.6016412618003826</v>
      </c>
      <c r="P34" s="191">
        <v>0.8262933728857631</v>
      </c>
      <c r="Q34" s="211">
        <v>13.819759153711924</v>
      </c>
      <c r="R34" s="211">
        <v>-6.5855324391520309</v>
      </c>
      <c r="S34" s="211">
        <v>-3.4528453732305189</v>
      </c>
      <c r="T34" s="211">
        <v>2.4846165057304974</v>
      </c>
      <c r="U34" s="211">
        <v>-0.53348386967229555</v>
      </c>
      <c r="V34" s="211">
        <v>1.2362879467512817</v>
      </c>
      <c r="W34" s="211">
        <v>2.4048007620828087</v>
      </c>
      <c r="X34" s="211">
        <v>1.4358361193626052</v>
      </c>
      <c r="Y34" s="211">
        <v>-1.4526074554890769</v>
      </c>
      <c r="Z34" s="167" t="s">
        <v>177</v>
      </c>
      <c r="AB34" s="184">
        <f t="shared" si="8"/>
        <v>9.4612646045763071</v>
      </c>
      <c r="AC34" s="184">
        <f t="shared" si="0"/>
        <v>9.3580865219141884</v>
      </c>
      <c r="AD34" s="184">
        <f t="shared" si="1"/>
        <v>8.7233457959051144</v>
      </c>
      <c r="AE34" s="199">
        <f t="shared" si="2"/>
        <v>8.5704933339597265</v>
      </c>
      <c r="AF34" s="203">
        <f t="shared" si="3"/>
        <v>8.2291476028429411</v>
      </c>
      <c r="AG34" s="203">
        <f t="shared" si="4"/>
        <v>8.9938616273038843</v>
      </c>
      <c r="AH34" s="83">
        <f t="shared" si="5"/>
        <v>8.5368361687851682</v>
      </c>
      <c r="AI34" s="83">
        <f t="shared" si="6"/>
        <v>4.4053484855009097</v>
      </c>
      <c r="AJ34" s="83">
        <f t="shared" si="7"/>
        <v>4.3698101360739594</v>
      </c>
      <c r="AK34" s="83">
        <f t="shared" si="7"/>
        <v>3.862158523041189</v>
      </c>
      <c r="AL34" s="83">
        <f t="shared" si="7"/>
        <v>3.8134644595425606</v>
      </c>
      <c r="AM34" s="83">
        <f t="shared" si="7"/>
        <v>3.4392673939245979</v>
      </c>
      <c r="AN34" s="83">
        <f t="shared" si="7"/>
        <v>3.1255934165106023</v>
      </c>
      <c r="AO34" s="83">
        <f t="shared" si="7"/>
        <v>3.2579476252297277</v>
      </c>
      <c r="AP34" s="86"/>
    </row>
    <row r="35" spans="1:42" ht="14.1" customHeight="1">
      <c r="A35" s="75" t="s">
        <v>34</v>
      </c>
      <c r="B35" s="28"/>
      <c r="C35" s="28"/>
      <c r="D35" s="28">
        <v>4.8701783280332762</v>
      </c>
      <c r="E35" s="28">
        <v>4.7510143774236537</v>
      </c>
      <c r="F35" s="28">
        <v>2.4899854503245127</v>
      </c>
      <c r="G35" s="28">
        <v>-8.937684884345293</v>
      </c>
      <c r="H35" s="28">
        <v>1.3683162208916484</v>
      </c>
      <c r="I35" s="28">
        <v>9.2485842801229463</v>
      </c>
      <c r="J35" s="28">
        <v>1.3525069956654938</v>
      </c>
      <c r="K35" s="28">
        <v>7.53610150885841</v>
      </c>
      <c r="L35" s="31">
        <v>21.080774430309283</v>
      </c>
      <c r="M35" s="137">
        <v>-16.151700579145693</v>
      </c>
      <c r="N35" s="137">
        <v>2.0898823911572837</v>
      </c>
      <c r="O35" s="137">
        <v>12.779172480443052</v>
      </c>
      <c r="P35" s="192">
        <v>-10.086303487571891</v>
      </c>
      <c r="Q35" s="212">
        <v>-0.47327619426536471</v>
      </c>
      <c r="R35" s="212">
        <v>-1.3776289346579458</v>
      </c>
      <c r="S35" s="212">
        <v>-4.9882522593458205</v>
      </c>
      <c r="T35" s="212">
        <v>0.57213544125296933</v>
      </c>
      <c r="U35" s="212">
        <v>-0.92437112542950262</v>
      </c>
      <c r="V35" s="212">
        <v>1.3878345214643282</v>
      </c>
      <c r="W35" s="212">
        <v>-1.6520393276483196</v>
      </c>
      <c r="X35" s="212">
        <v>2.4979600776368671</v>
      </c>
      <c r="Y35" s="212">
        <v>5.3006608187126192</v>
      </c>
      <c r="Z35" s="168" t="s">
        <v>190</v>
      </c>
      <c r="AB35" s="185">
        <f t="shared" si="8"/>
        <v>5.8204652067679099</v>
      </c>
      <c r="AC35" s="185">
        <f t="shared" si="0"/>
        <v>6.7365229721356901</v>
      </c>
      <c r="AD35" s="185">
        <f t="shared" si="1"/>
        <v>6.5385139902815368</v>
      </c>
      <c r="AE35" s="86">
        <f t="shared" si="2"/>
        <v>7.5004514764042058</v>
      </c>
      <c r="AF35" s="204">
        <f t="shared" si="3"/>
        <v>8.5189380825396714</v>
      </c>
      <c r="AG35" s="204">
        <f t="shared" si="4"/>
        <v>7.8294018962295242</v>
      </c>
      <c r="AH35" s="86">
        <f t="shared" si="5"/>
        <v>8.0490775086734914</v>
      </c>
      <c r="AI35" s="86">
        <f t="shared" si="6"/>
        <v>7.7915599261420256</v>
      </c>
      <c r="AJ35" s="86">
        <f t="shared" si="7"/>
        <v>7.8187137783908636</v>
      </c>
      <c r="AK35" s="86">
        <f t="shared" si="7"/>
        <v>7.1027583756128099</v>
      </c>
      <c r="AL35" s="86">
        <f t="shared" si="7"/>
        <v>5.214900800446765</v>
      </c>
      <c r="AM35" s="86">
        <f t="shared" si="7"/>
        <v>3.5796326864316237</v>
      </c>
      <c r="AN35" s="86">
        <f t="shared" si="7"/>
        <v>3.6286020088091737</v>
      </c>
      <c r="AO35" s="86">
        <f t="shared" si="7"/>
        <v>2.8413823642566309</v>
      </c>
      <c r="AP35" s="86"/>
    </row>
    <row r="36" spans="1:42" ht="14.1" customHeight="1">
      <c r="A36" s="74" t="s">
        <v>167</v>
      </c>
      <c r="B36" s="30"/>
      <c r="C36" s="30"/>
      <c r="D36" s="30">
        <v>26.14</v>
      </c>
      <c r="E36" s="30">
        <v>-11.06</v>
      </c>
      <c r="F36" s="30">
        <v>5.37</v>
      </c>
      <c r="G36" s="30">
        <v>0.25</v>
      </c>
      <c r="H36" s="30">
        <v>29.69</v>
      </c>
      <c r="I36" s="30">
        <v>-0.25</v>
      </c>
      <c r="J36" s="30">
        <v>3.13</v>
      </c>
      <c r="K36" s="30">
        <v>-1.61</v>
      </c>
      <c r="L36" s="87">
        <v>3.31</v>
      </c>
      <c r="M36" s="178">
        <v>2.5292479797243095</v>
      </c>
      <c r="N36" s="178">
        <v>5.8970646884502722</v>
      </c>
      <c r="O36" s="178">
        <v>4.2705394278570195</v>
      </c>
      <c r="P36" s="191">
        <v>-5.625524792991059</v>
      </c>
      <c r="Q36" s="211">
        <v>-4.3467242869925728</v>
      </c>
      <c r="R36" s="211">
        <v>-0.37077128780931845</v>
      </c>
      <c r="S36" s="211">
        <v>0.67892740903117521</v>
      </c>
      <c r="T36" s="211">
        <v>2.1009870718934227</v>
      </c>
      <c r="U36" s="211">
        <v>4.7988872039305503</v>
      </c>
      <c r="V36" s="211">
        <v>2.2850581280369284</v>
      </c>
      <c r="W36" s="211">
        <v>-12.066032437574389</v>
      </c>
      <c r="X36" s="211">
        <v>5.2869628323461946</v>
      </c>
      <c r="Y36" s="211">
        <v>1.5136650160164438</v>
      </c>
      <c r="Z36" s="167" t="s">
        <v>179</v>
      </c>
      <c r="AB36" s="184">
        <f t="shared" si="8"/>
        <v>6.9631249999999998</v>
      </c>
      <c r="AC36" s="184">
        <f t="shared" si="0"/>
        <v>8.8660300808110275</v>
      </c>
      <c r="AD36" s="184">
        <f t="shared" si="1"/>
        <v>5.9560341775995793</v>
      </c>
      <c r="AE36" s="199">
        <f t="shared" si="2"/>
        <v>5.0362018119281586</v>
      </c>
      <c r="AF36" s="203">
        <f t="shared" si="3"/>
        <v>5.4760411850790263</v>
      </c>
      <c r="AG36" s="203">
        <f t="shared" si="4"/>
        <v>5.7518446422985807</v>
      </c>
      <c r="AH36" s="83">
        <f t="shared" si="5"/>
        <v>3.1339872463824556</v>
      </c>
      <c r="AI36" s="83">
        <f t="shared" si="6"/>
        <v>3.0410945054793381</v>
      </c>
      <c r="AJ36" s="83">
        <f t="shared" si="7"/>
        <v>2.9381932126686801</v>
      </c>
      <c r="AK36" s="83">
        <f t="shared" si="7"/>
        <v>2.9922292647998581</v>
      </c>
      <c r="AL36" s="83">
        <f t="shared" si="7"/>
        <v>2.9102339150428134</v>
      </c>
      <c r="AM36" s="83">
        <f t="shared" si="7"/>
        <v>4.2916034509800296</v>
      </c>
      <c r="AN36" s="83">
        <f t="shared" si="7"/>
        <v>4.2427953024917038</v>
      </c>
      <c r="AO36" s="83">
        <f t="shared" si="7"/>
        <v>4.0629823948648465</v>
      </c>
      <c r="AP36" s="86"/>
    </row>
    <row r="37" spans="1:42" ht="14.1" customHeight="1">
      <c r="A37" s="75" t="s">
        <v>35</v>
      </c>
      <c r="B37" s="28"/>
      <c r="C37" s="28"/>
      <c r="D37" s="28">
        <v>-1.6440941119075261</v>
      </c>
      <c r="E37" s="28">
        <v>3.9241319153145411</v>
      </c>
      <c r="F37" s="28">
        <v>3.0915581762231805</v>
      </c>
      <c r="G37" s="28">
        <v>-4.1043253303791758</v>
      </c>
      <c r="H37" s="28">
        <v>1.6070790025361881</v>
      </c>
      <c r="I37" s="28">
        <v>0.63696139520092698</v>
      </c>
      <c r="J37" s="28">
        <v>2.3883339403598762E-2</v>
      </c>
      <c r="K37" s="28">
        <v>-6.6596502905075168</v>
      </c>
      <c r="L37" s="31">
        <v>1.7945293607106994</v>
      </c>
      <c r="M37" s="137">
        <v>-1.910894989029702</v>
      </c>
      <c r="N37" s="137">
        <v>7.2012730228265642</v>
      </c>
      <c r="O37" s="137">
        <v>-1.4349568337059944</v>
      </c>
      <c r="P37" s="192">
        <v>-1.2690855834773984</v>
      </c>
      <c r="Q37" s="212">
        <v>-1.885317100851442</v>
      </c>
      <c r="R37" s="212">
        <v>-15.002826631147107</v>
      </c>
      <c r="S37" s="212">
        <v>-2.4190471892151555</v>
      </c>
      <c r="T37" s="212">
        <v>1.5376270011676934</v>
      </c>
      <c r="U37" s="212">
        <v>6.0622574982048176</v>
      </c>
      <c r="V37" s="212">
        <v>1.7150738312458759E-2</v>
      </c>
      <c r="W37" s="212">
        <v>4.6843052916185242</v>
      </c>
      <c r="X37" s="212">
        <v>1.5911410556763432</v>
      </c>
      <c r="Y37" s="212">
        <v>2.2925505918075286</v>
      </c>
      <c r="Z37" s="168" t="s">
        <v>180</v>
      </c>
      <c r="AB37" s="185">
        <f t="shared" si="8"/>
        <v>2.7144762799178777</v>
      </c>
      <c r="AC37" s="185">
        <f t="shared" si="0"/>
        <v>2.6045272217700015</v>
      </c>
      <c r="AD37" s="185">
        <f t="shared" si="1"/>
        <v>2.9785611022865037</v>
      </c>
      <c r="AE37" s="86">
        <f t="shared" si="2"/>
        <v>2.841734506171635</v>
      </c>
      <c r="AF37" s="204">
        <f t="shared" si="3"/>
        <v>2.6642639147777762</v>
      </c>
      <c r="AG37" s="204">
        <f t="shared" si="4"/>
        <v>2.442363091825003</v>
      </c>
      <c r="AH37" s="86">
        <f t="shared" si="5"/>
        <v>3.6112510574609638</v>
      </c>
      <c r="AI37" s="86">
        <f t="shared" si="6"/>
        <v>3.5225792484743486</v>
      </c>
      <c r="AJ37" s="86">
        <f t="shared" si="7"/>
        <v>3.6134038681801948</v>
      </c>
      <c r="AK37" s="86">
        <f t="shared" si="7"/>
        <v>3.9052526921433164</v>
      </c>
      <c r="AL37" s="86">
        <f t="shared" si="7"/>
        <v>3.6919672574555285</v>
      </c>
      <c r="AM37" s="86">
        <f t="shared" si="7"/>
        <v>4.1513846890527155</v>
      </c>
      <c r="AN37" s="86">
        <f t="shared" si="7"/>
        <v>3.5903714923376939</v>
      </c>
      <c r="AO37" s="86">
        <f t="shared" si="7"/>
        <v>3.7639557547059219</v>
      </c>
      <c r="AP37" s="86"/>
    </row>
    <row r="38" spans="1:42" ht="14.1" customHeight="1">
      <c r="A38" s="74" t="s">
        <v>36</v>
      </c>
      <c r="B38" s="30"/>
      <c r="C38" s="30"/>
      <c r="D38" s="30">
        <v>5.6423522179289014</v>
      </c>
      <c r="E38" s="30">
        <v>3.3484609456236476</v>
      </c>
      <c r="F38" s="30">
        <v>3.3426325456111519</v>
      </c>
      <c r="G38" s="30">
        <v>-0.32910013210199646</v>
      </c>
      <c r="H38" s="30">
        <v>-17.700155800949439</v>
      </c>
      <c r="I38" s="30">
        <v>-12.382110765932641</v>
      </c>
      <c r="J38" s="30">
        <v>-11.527142685780973</v>
      </c>
      <c r="K38" s="30">
        <v>-14.5011703396616</v>
      </c>
      <c r="L38" s="87">
        <v>0.67180019985369233</v>
      </c>
      <c r="M38" s="178">
        <v>1.6625994677302747</v>
      </c>
      <c r="N38" s="178">
        <v>2.1046710895855458</v>
      </c>
      <c r="O38" s="178">
        <v>1.998639461075975</v>
      </c>
      <c r="P38" s="191">
        <v>5.1948550853013906E-2</v>
      </c>
      <c r="Q38" s="211">
        <v>10.869277193171181</v>
      </c>
      <c r="R38" s="211">
        <v>-10.799587504693903</v>
      </c>
      <c r="S38" s="211">
        <v>2.0088800302302001</v>
      </c>
      <c r="T38" s="211">
        <v>0.85447803983869031</v>
      </c>
      <c r="U38" s="211">
        <v>-0.27018374422952007</v>
      </c>
      <c r="V38" s="211">
        <v>-2.7069445338301699</v>
      </c>
      <c r="W38" s="211">
        <v>4.9467027925890754</v>
      </c>
      <c r="X38" s="211">
        <v>-9.6331399429875582</v>
      </c>
      <c r="Y38" s="211">
        <v>-3.2513400591540322</v>
      </c>
      <c r="Z38" s="167" t="s">
        <v>181</v>
      </c>
      <c r="AB38" s="184">
        <f t="shared" si="8"/>
        <v>7.8930466439138947</v>
      </c>
      <c r="AC38" s="184">
        <f t="shared" si="0"/>
        <v>7.8803691706506118</v>
      </c>
      <c r="AD38" s="184">
        <f t="shared" si="1"/>
        <v>7.5973546803831438</v>
      </c>
      <c r="AE38" s="199">
        <f t="shared" si="2"/>
        <v>7.4893689616193297</v>
      </c>
      <c r="AF38" s="203">
        <f t="shared" si="3"/>
        <v>7.2261142420386788</v>
      </c>
      <c r="AG38" s="203">
        <f t="shared" si="4"/>
        <v>8.1219844280605322</v>
      </c>
      <c r="AH38" s="83">
        <f t="shared" si="5"/>
        <v>7.2939162325098694</v>
      </c>
      <c r="AI38" s="83">
        <f t="shared" si="6"/>
        <v>6.3179750337691001</v>
      </c>
      <c r="AJ38" s="83">
        <f t="shared" si="7"/>
        <v>4.8570130163904235</v>
      </c>
      <c r="AK38" s="83">
        <f t="shared" si="7"/>
        <v>2.8135611700171204</v>
      </c>
      <c r="AL38" s="83">
        <f t="shared" si="7"/>
        <v>3.2068556903586183</v>
      </c>
      <c r="AM38" s="83">
        <f t="shared" si="7"/>
        <v>3.4798459758713869</v>
      </c>
      <c r="AN38" s="83">
        <f t="shared" si="7"/>
        <v>4.467576772509589</v>
      </c>
      <c r="AO38" s="83">
        <f t="shared" si="7"/>
        <v>4.643809673876091</v>
      </c>
      <c r="AP38" s="86"/>
    </row>
    <row r="39" spans="1:42" ht="14.1" customHeight="1">
      <c r="A39" s="75" t="s">
        <v>37</v>
      </c>
      <c r="B39" s="28"/>
      <c r="C39" s="28"/>
      <c r="D39" s="28">
        <v>2.4521648622854131</v>
      </c>
      <c r="E39" s="28">
        <v>1.6773907009783786</v>
      </c>
      <c r="F39" s="28">
        <v>3.4298956569930366</v>
      </c>
      <c r="G39" s="28">
        <v>0.26185466665590601</v>
      </c>
      <c r="H39" s="28">
        <v>-0.63506795522437398</v>
      </c>
      <c r="I39" s="28">
        <v>6.7267678283761807</v>
      </c>
      <c r="J39" s="28">
        <v>-2.9655956417968437</v>
      </c>
      <c r="K39" s="28">
        <v>-2.704972789887794</v>
      </c>
      <c r="L39" s="31">
        <v>1.7475237997795472</v>
      </c>
      <c r="M39" s="137">
        <v>-0.16436073543446328</v>
      </c>
      <c r="N39" s="137">
        <v>0.94893657055360914</v>
      </c>
      <c r="O39" s="137">
        <v>1.8500460359761672</v>
      </c>
      <c r="P39" s="192">
        <v>3.5529047732071604</v>
      </c>
      <c r="Q39" s="212">
        <v>-0.76546380027570737</v>
      </c>
      <c r="R39" s="212">
        <v>0.4471774351563676</v>
      </c>
      <c r="S39" s="212">
        <v>0.48263238084749499</v>
      </c>
      <c r="T39" s="212">
        <v>1.0499898963956489</v>
      </c>
      <c r="U39" s="212">
        <v>5.1849772594999246</v>
      </c>
      <c r="V39" s="212">
        <v>-0.57571862421386499</v>
      </c>
      <c r="W39" s="212">
        <v>5.1850571457752145E-4</v>
      </c>
      <c r="X39" s="212">
        <v>3.6274853170173933</v>
      </c>
      <c r="Y39" s="212">
        <v>6.170367881327703</v>
      </c>
      <c r="Z39" s="168" t="s">
        <v>182</v>
      </c>
      <c r="AB39" s="185">
        <f t="shared" si="8"/>
        <v>2.453169963297531</v>
      </c>
      <c r="AC39" s="185">
        <f t="shared" si="0"/>
        <v>2.2241885304100126</v>
      </c>
      <c r="AD39" s="185">
        <f t="shared" si="1"/>
        <v>2.0738657012368322</v>
      </c>
      <c r="AE39" s="86">
        <f t="shared" si="2"/>
        <v>2.0911312347366109</v>
      </c>
      <c r="AF39" s="204">
        <f t="shared" si="3"/>
        <v>2.1034321463580232</v>
      </c>
      <c r="AG39" s="204">
        <f t="shared" si="4"/>
        <v>2.2061639930511845</v>
      </c>
      <c r="AH39" s="86">
        <f t="shared" si="5"/>
        <v>2.0979394540131104</v>
      </c>
      <c r="AI39" s="86">
        <f t="shared" si="6"/>
        <v>1.5143848357290046</v>
      </c>
      <c r="AJ39" s="86">
        <f t="shared" si="7"/>
        <v>1.1854388585506233</v>
      </c>
      <c r="AK39" s="86">
        <f t="shared" si="7"/>
        <v>1.3203412844360998</v>
      </c>
      <c r="AL39" s="86">
        <f t="shared" si="7"/>
        <v>1.3969183422339098</v>
      </c>
      <c r="AM39" s="86">
        <f t="shared" si="7"/>
        <v>1.387025587764968</v>
      </c>
      <c r="AN39" s="86">
        <f t="shared" si="7"/>
        <v>1.6547187427941161</v>
      </c>
      <c r="AO39" s="86">
        <f t="shared" si="7"/>
        <v>2.1731573642363005</v>
      </c>
      <c r="AP39" s="86"/>
    </row>
    <row r="40" spans="1:42" ht="14.1" customHeight="1">
      <c r="A40" s="74" t="s">
        <v>38</v>
      </c>
      <c r="B40" s="30"/>
      <c r="C40" s="30"/>
      <c r="D40" s="30">
        <v>-1.2876908967859595</v>
      </c>
      <c r="E40" s="30">
        <v>0.78640772525280889</v>
      </c>
      <c r="F40" s="30">
        <v>5.5727523700932222</v>
      </c>
      <c r="G40" s="30">
        <v>-0.39667514841954865</v>
      </c>
      <c r="H40" s="30">
        <v>-2.7104995836899302</v>
      </c>
      <c r="I40" s="30">
        <v>3.584159352376024</v>
      </c>
      <c r="J40" s="30">
        <v>2.469222445264037</v>
      </c>
      <c r="K40" s="30">
        <v>1.1955828782297422</v>
      </c>
      <c r="L40" s="87">
        <v>3.102162662021807</v>
      </c>
      <c r="M40" s="178">
        <v>-8.9618183921762282E-2</v>
      </c>
      <c r="N40" s="178">
        <v>3.2430855867731063</v>
      </c>
      <c r="O40" s="178">
        <v>-6.9041216226449595</v>
      </c>
      <c r="P40" s="191">
        <v>-5.1671899080694903</v>
      </c>
      <c r="Q40" s="211">
        <v>-1.0835059702261611</v>
      </c>
      <c r="R40" s="211">
        <v>0.85687261911406765</v>
      </c>
      <c r="S40" s="211">
        <v>-1.352531345032995</v>
      </c>
      <c r="T40" s="211">
        <v>7.5868616230489279</v>
      </c>
      <c r="U40" s="211">
        <v>3.4239137073224826</v>
      </c>
      <c r="V40" s="211">
        <v>-1.0486737508284902</v>
      </c>
      <c r="W40" s="211">
        <v>-4.0945292228069325</v>
      </c>
      <c r="X40" s="211">
        <v>-3.1361825507444139</v>
      </c>
      <c r="Y40" s="211">
        <v>1.5127787030283442</v>
      </c>
      <c r="Z40" s="167" t="s">
        <v>183</v>
      </c>
      <c r="AB40" s="184">
        <f t="shared" si="8"/>
        <v>1.9816851197977525</v>
      </c>
      <c r="AC40" s="184">
        <f t="shared" si="0"/>
        <v>1.9675950763173826</v>
      </c>
      <c r="AD40" s="184">
        <f t="shared" si="1"/>
        <v>1.9186184729076889</v>
      </c>
      <c r="AE40" s="199">
        <f t="shared" si="2"/>
        <v>2.7454669682217796</v>
      </c>
      <c r="AF40" s="203">
        <f t="shared" si="3"/>
        <v>2.901785930798308</v>
      </c>
      <c r="AG40" s="203">
        <f t="shared" si="4"/>
        <v>2.9842056294151011</v>
      </c>
      <c r="AH40" s="83">
        <f t="shared" si="5"/>
        <v>2.7454191256857881</v>
      </c>
      <c r="AI40" s="83">
        <f t="shared" si="6"/>
        <v>2.6030665021153121</v>
      </c>
      <c r="AJ40" s="83">
        <f t="shared" si="7"/>
        <v>3.058153239908302</v>
      </c>
      <c r="AK40" s="83">
        <f t="shared" si="7"/>
        <v>3.2809863228175757</v>
      </c>
      <c r="AL40" s="83">
        <f t="shared" si="7"/>
        <v>3.0649392868089382</v>
      </c>
      <c r="AM40" s="83">
        <f t="shared" si="7"/>
        <v>3.3853321699197521</v>
      </c>
      <c r="AN40" s="83">
        <f t="shared" si="7"/>
        <v>3.0390022877729619</v>
      </c>
      <c r="AO40" s="83">
        <f t="shared" si="7"/>
        <v>2.876260218118337</v>
      </c>
      <c r="AP40" s="86"/>
    </row>
    <row r="41" spans="1:42" ht="14.1" customHeight="1">
      <c r="A41" s="75" t="s">
        <v>66</v>
      </c>
      <c r="B41" s="28"/>
      <c r="C41" s="28"/>
      <c r="D41" s="28">
        <v>1.7043534573664456</v>
      </c>
      <c r="E41" s="28">
        <v>-2.9424943849699448</v>
      </c>
      <c r="F41" s="28">
        <v>1.423073933904403</v>
      </c>
      <c r="G41" s="28">
        <v>4.2967397802152281</v>
      </c>
      <c r="H41" s="28">
        <v>2.2420881523662644</v>
      </c>
      <c r="I41" s="28">
        <v>1.3061925996027357</v>
      </c>
      <c r="J41" s="28">
        <v>-1.0266812138417905</v>
      </c>
      <c r="K41" s="28">
        <v>-3.6857465139508274E-3</v>
      </c>
      <c r="L41" s="31">
        <v>2.0959489459786242</v>
      </c>
      <c r="M41" s="137">
        <v>1.2725891672950744</v>
      </c>
      <c r="N41" s="137">
        <v>3.3835627600228824</v>
      </c>
      <c r="O41" s="137">
        <v>1.4742853257317663</v>
      </c>
      <c r="P41" s="192">
        <v>2.5412560084415428</v>
      </c>
      <c r="Q41" s="212">
        <v>-1.4881306595574029</v>
      </c>
      <c r="R41" s="212">
        <v>1.3674249865534938</v>
      </c>
      <c r="S41" s="212">
        <v>2.1335328509528981</v>
      </c>
      <c r="T41" s="212">
        <v>2.7982188518077034</v>
      </c>
      <c r="U41" s="212">
        <v>-1.1736322063820332</v>
      </c>
      <c r="V41" s="212">
        <v>3.5448773405191356</v>
      </c>
      <c r="W41" s="212">
        <v>0.34727964624746688</v>
      </c>
      <c r="X41" s="212">
        <v>-1.0794251315166334</v>
      </c>
      <c r="Y41" s="212">
        <v>2.5001426336313566</v>
      </c>
      <c r="Z41" s="168" t="s">
        <v>184</v>
      </c>
      <c r="AB41" s="185">
        <f t="shared" si="8"/>
        <v>1.6861386550884436</v>
      </c>
      <c r="AC41" s="185">
        <f t="shared" si="0"/>
        <v>1.4166597505493226</v>
      </c>
      <c r="AD41" s="185">
        <f t="shared" si="1"/>
        <v>1.517412308708709</v>
      </c>
      <c r="AE41" s="86">
        <f t="shared" si="2"/>
        <v>1.0865388313357009</v>
      </c>
      <c r="AF41" s="204">
        <f t="shared" si="3"/>
        <v>1.1536895514750707</v>
      </c>
      <c r="AG41" s="204">
        <f t="shared" si="4"/>
        <v>1.2115450443541735</v>
      </c>
      <c r="AH41" s="86">
        <f t="shared" si="5"/>
        <v>1.1590652544054074</v>
      </c>
      <c r="AI41" s="86">
        <f t="shared" si="6"/>
        <v>1.2087056694864171</v>
      </c>
      <c r="AJ41" s="86">
        <f t="shared" si="7"/>
        <v>1.0330036343694668</v>
      </c>
      <c r="AK41" s="86">
        <f t="shared" si="7"/>
        <v>1.1567542248857374</v>
      </c>
      <c r="AL41" s="86">
        <f t="shared" si="7"/>
        <v>1.2948911198103263</v>
      </c>
      <c r="AM41" s="86">
        <f t="shared" si="7"/>
        <v>1.3874220719150872</v>
      </c>
      <c r="AN41" s="86">
        <f t="shared" si="7"/>
        <v>1.5160366312655555</v>
      </c>
      <c r="AO41" s="86">
        <f t="shared" si="7"/>
        <v>1.5981052158975226</v>
      </c>
      <c r="AP41" s="86"/>
    </row>
    <row r="42" spans="1:42" ht="14.1" customHeight="1">
      <c r="A42" s="74" t="s">
        <v>51</v>
      </c>
      <c r="B42" s="30"/>
      <c r="C42" s="30"/>
      <c r="D42" s="30">
        <v>2.5840982714954821</v>
      </c>
      <c r="E42" s="30">
        <v>-19.909986122387842</v>
      </c>
      <c r="F42" s="30">
        <v>4.5685441977861156</v>
      </c>
      <c r="G42" s="30">
        <v>1.5228085257867616</v>
      </c>
      <c r="H42" s="30">
        <v>2.3944252311612733</v>
      </c>
      <c r="I42" s="30">
        <v>1.7112456009112487</v>
      </c>
      <c r="J42" s="30">
        <v>3.5075840635401154</v>
      </c>
      <c r="K42" s="30">
        <v>-2.7140413931908323</v>
      </c>
      <c r="L42" s="87">
        <v>0.33455925883906451</v>
      </c>
      <c r="M42" s="178">
        <v>3.3892467391851104</v>
      </c>
      <c r="N42" s="178">
        <v>3.1748962160900356</v>
      </c>
      <c r="O42" s="178">
        <v>1.2688968320288259</v>
      </c>
      <c r="P42" s="191">
        <v>2.4230757395224121</v>
      </c>
      <c r="Q42" s="211">
        <v>3.0815094114994812</v>
      </c>
      <c r="R42" s="211">
        <v>0.73603720013649665</v>
      </c>
      <c r="S42" s="211">
        <v>12.610725046821525</v>
      </c>
      <c r="T42" s="211">
        <v>8.39794290818352</v>
      </c>
      <c r="U42" s="211"/>
      <c r="V42" s="211"/>
      <c r="W42" s="211"/>
      <c r="X42" s="211"/>
      <c r="Y42" s="211"/>
      <c r="Z42" s="167" t="s">
        <v>185</v>
      </c>
      <c r="AB42" s="184">
        <f t="shared" si="8"/>
        <v>5.1194530890475383</v>
      </c>
      <c r="AC42" s="184">
        <f t="shared" si="0"/>
        <v>4.4203448780407957</v>
      </c>
      <c r="AD42" s="184">
        <f t="shared" si="1"/>
        <v>4.4439767958245771</v>
      </c>
      <c r="AE42" s="199">
        <f t="shared" si="2"/>
        <v>1.4911227623387586</v>
      </c>
      <c r="AF42" s="203">
        <f t="shared" si="3"/>
        <v>1.2785711004171574</v>
      </c>
      <c r="AG42" s="203">
        <f t="shared" si="4"/>
        <v>1.3655797562492775</v>
      </c>
      <c r="AH42" s="83">
        <f t="shared" si="5"/>
        <v>1.4279503939222458</v>
      </c>
      <c r="AI42" s="83">
        <f t="shared" si="6"/>
        <v>2.37154338398003</v>
      </c>
      <c r="AJ42" s="83">
        <f t="shared" si="7"/>
        <v>2.9174120612910928</v>
      </c>
      <c r="AK42" s="83">
        <f t="shared" si="7"/>
        <v>2.9196106886526536</v>
      </c>
      <c r="AL42" s="83">
        <f t="shared" si="7"/>
        <v>3.0595213579095484</v>
      </c>
      <c r="AM42" s="83">
        <f t="shared" si="7"/>
        <v>3.4152860806722742</v>
      </c>
      <c r="AN42" s="83">
        <f t="shared" si="7"/>
        <v>3.834201858535875</v>
      </c>
      <c r="AO42" s="83">
        <f t="shared" si="7"/>
        <v>4.043580733015868</v>
      </c>
      <c r="AP42" s="86"/>
    </row>
    <row r="43" spans="1:42" ht="14.1" customHeight="1">
      <c r="A43" s="75" t="s">
        <v>52</v>
      </c>
      <c r="B43" s="28"/>
      <c r="C43" s="28"/>
      <c r="D43" s="28">
        <v>2.6170522085850441</v>
      </c>
      <c r="E43" s="28">
        <v>5.2807960825727429</v>
      </c>
      <c r="F43" s="28">
        <v>2.9296024091789139</v>
      </c>
      <c r="G43" s="28">
        <v>-0.94210940578773983</v>
      </c>
      <c r="H43" s="28">
        <v>0.43283793646980012</v>
      </c>
      <c r="I43" s="28">
        <v>-0.42659570887909426</v>
      </c>
      <c r="J43" s="28">
        <v>1.7505299056090373</v>
      </c>
      <c r="K43" s="28">
        <v>-0.71761468049941879</v>
      </c>
      <c r="L43" s="31">
        <v>2.5818778514227492</v>
      </c>
      <c r="M43" s="137">
        <v>1.6642600640487935</v>
      </c>
      <c r="N43" s="137">
        <v>4.1175428872362927</v>
      </c>
      <c r="O43" s="137">
        <v>4.1230681112233221</v>
      </c>
      <c r="P43" s="192">
        <v>-2.0608868592522938</v>
      </c>
      <c r="Q43" s="212">
        <v>-0.99658025963477226</v>
      </c>
      <c r="R43" s="212">
        <v>-1.0639916719655049</v>
      </c>
      <c r="S43" s="212">
        <v>15.145084430845968</v>
      </c>
      <c r="T43" s="212">
        <v>-8.2703825126422537</v>
      </c>
      <c r="U43" s="212">
        <v>3.8592138497519364</v>
      </c>
      <c r="V43" s="212">
        <v>2.7296556161337184</v>
      </c>
      <c r="W43" s="212">
        <v>-0.61304204076671043</v>
      </c>
      <c r="X43" s="212">
        <v>-1.1748165283420087</v>
      </c>
      <c r="Y43" s="212">
        <v>8.1366167896458439</v>
      </c>
      <c r="Z43" s="168" t="s">
        <v>186</v>
      </c>
      <c r="AB43" s="185">
        <f t="shared" si="8"/>
        <v>1.774536013434987</v>
      </c>
      <c r="AC43" s="185">
        <f t="shared" si="0"/>
        <v>1.5443473047569567</v>
      </c>
      <c r="AD43" s="185">
        <f t="shared" si="1"/>
        <v>1.6649570930667394</v>
      </c>
      <c r="AE43" s="86">
        <f t="shared" si="2"/>
        <v>1.5717683213411029</v>
      </c>
      <c r="AF43" s="204">
        <f t="shared" si="3"/>
        <v>1.7951647537488937</v>
      </c>
      <c r="AG43" s="204">
        <f t="shared" si="4"/>
        <v>1.8006118391335975</v>
      </c>
      <c r="AH43" s="86">
        <f t="shared" si="5"/>
        <v>1.9502947999771276</v>
      </c>
      <c r="AI43" s="86">
        <f t="shared" si="6"/>
        <v>3.2300514738229325</v>
      </c>
      <c r="AJ43" s="86">
        <f t="shared" si="7"/>
        <v>4.0741289328771373</v>
      </c>
      <c r="AK43" s="86">
        <f t="shared" si="7"/>
        <v>4.0554368369926292</v>
      </c>
      <c r="AL43" s="86">
        <f t="shared" si="7"/>
        <v>4.0702146134637269</v>
      </c>
      <c r="AM43" s="86">
        <f t="shared" si="7"/>
        <v>4.2979448239452775</v>
      </c>
      <c r="AN43" s="86">
        <f t="shared" si="7"/>
        <v>4.237218630762877</v>
      </c>
      <c r="AO43" s="86">
        <f t="shared" si="7"/>
        <v>4.7188444721735801</v>
      </c>
      <c r="AP43" s="86"/>
    </row>
    <row r="44" spans="1:42" ht="14.1" customHeight="1">
      <c r="A44" s="74" t="s">
        <v>39</v>
      </c>
      <c r="B44" s="30"/>
      <c r="C44" s="30"/>
      <c r="D44" s="30">
        <v>2.9264159154670288</v>
      </c>
      <c r="E44" s="30">
        <v>4.5679889002513487</v>
      </c>
      <c r="F44" s="30">
        <v>0.83339255263442757</v>
      </c>
      <c r="G44" s="30">
        <v>2.8043546632812375</v>
      </c>
      <c r="H44" s="30">
        <v>4.1940416179707469</v>
      </c>
      <c r="I44" s="30">
        <v>2.1630872443989517</v>
      </c>
      <c r="J44" s="30">
        <v>-1.2768640567370133</v>
      </c>
      <c r="K44" s="30">
        <v>5.6275791437159421</v>
      </c>
      <c r="L44" s="87">
        <v>2.8948623602849941</v>
      </c>
      <c r="M44" s="178">
        <v>2.1534697469045065</v>
      </c>
      <c r="N44" s="178">
        <v>-0.37308649768431335</v>
      </c>
      <c r="O44" s="178">
        <v>6.083153512098689</v>
      </c>
      <c r="P44" s="191">
        <v>-7.7337155947892366E-2</v>
      </c>
      <c r="Q44" s="211">
        <v>0.16557828777051012</v>
      </c>
      <c r="R44" s="211">
        <v>0.13822593646774595</v>
      </c>
      <c r="S44" s="211">
        <v>1.4356925637074036</v>
      </c>
      <c r="T44" s="211">
        <v>-1.4723287595374845</v>
      </c>
      <c r="U44" s="211">
        <v>-1.7124367101738278</v>
      </c>
      <c r="V44" s="211">
        <v>-0.24017275161055304</v>
      </c>
      <c r="W44" s="211">
        <v>2.1454289746514288</v>
      </c>
      <c r="X44" s="211">
        <v>6.5674851622050587</v>
      </c>
      <c r="Y44" s="211">
        <v>7.2628333315947797</v>
      </c>
      <c r="Z44" s="167" t="s">
        <v>187</v>
      </c>
      <c r="AB44" s="184">
        <f t="shared" si="8"/>
        <v>1.6146375423447181</v>
      </c>
      <c r="AC44" s="184">
        <f t="shared" si="0"/>
        <v>1.3764491496135993</v>
      </c>
      <c r="AD44" s="184">
        <f t="shared" si="1"/>
        <v>1.6588827695987711</v>
      </c>
      <c r="AE44" s="199">
        <f t="shared" si="2"/>
        <v>1.8103992307835051</v>
      </c>
      <c r="AF44" s="203">
        <f t="shared" si="3"/>
        <v>1.9014722016417374</v>
      </c>
      <c r="AG44" s="203">
        <f t="shared" si="4"/>
        <v>2.0370963554163524</v>
      </c>
      <c r="AH44" s="83">
        <f t="shared" si="5"/>
        <v>2.0345635493534049</v>
      </c>
      <c r="AI44" s="83">
        <f t="shared" si="6"/>
        <v>2.0101110453543805</v>
      </c>
      <c r="AJ44" s="83">
        <f t="shared" si="7"/>
        <v>2.0257482215784184</v>
      </c>
      <c r="AK44" s="83">
        <f t="shared" si="7"/>
        <v>1.7745721738878923</v>
      </c>
      <c r="AL44" s="83">
        <f t="shared" si="7"/>
        <v>1.5684176742224327</v>
      </c>
      <c r="AM44" s="83">
        <f t="shared" si="7"/>
        <v>1.5672919661070019</v>
      </c>
      <c r="AN44" s="83">
        <f t="shared" si="7"/>
        <v>2.2036889177620296</v>
      </c>
      <c r="AO44" s="83">
        <f t="shared" si="7"/>
        <v>2.3452504961015608</v>
      </c>
      <c r="AP44" s="86"/>
    </row>
    <row r="45" spans="1:42" s="69" customFormat="1" ht="14.1" customHeight="1">
      <c r="A45" s="91" t="s">
        <v>24</v>
      </c>
      <c r="B45" s="92"/>
      <c r="C45" s="92"/>
      <c r="D45" s="78">
        <f>MIN(D24:D44)</f>
        <v>-3.3516633709444985</v>
      </c>
      <c r="E45" s="78">
        <f t="shared" ref="E45:P45" si="9">MIN(E24:E44)</f>
        <v>-19.909986122387842</v>
      </c>
      <c r="F45" s="78">
        <f t="shared" si="9"/>
        <v>-10.07</v>
      </c>
      <c r="G45" s="78">
        <f t="shared" si="9"/>
        <v>-8.937684884345293</v>
      </c>
      <c r="H45" s="78">
        <f t="shared" si="9"/>
        <v>-17.700155800949439</v>
      </c>
      <c r="I45" s="78">
        <f t="shared" si="9"/>
        <v>-37.700000000000003</v>
      </c>
      <c r="J45" s="79">
        <f t="shared" si="9"/>
        <v>-11.527142685780973</v>
      </c>
      <c r="K45" s="78">
        <f t="shared" si="9"/>
        <v>-14.5011703396616</v>
      </c>
      <c r="L45" s="79">
        <f t="shared" si="9"/>
        <v>-3.1122078633607071</v>
      </c>
      <c r="M45" s="79">
        <f t="shared" si="9"/>
        <v>-16.151700579145693</v>
      </c>
      <c r="N45" s="79">
        <f t="shared" si="9"/>
        <v>-2.1</v>
      </c>
      <c r="O45" s="79">
        <f t="shared" si="9"/>
        <v>-6.9041216226449595</v>
      </c>
      <c r="P45" s="197">
        <f t="shared" si="9"/>
        <v>-10.086303487571891</v>
      </c>
      <c r="Q45" s="213">
        <f t="shared" ref="Q45:U45" si="10">MIN(Q24:Q44)</f>
        <v>-11.500588991010812</v>
      </c>
      <c r="R45" s="213">
        <f t="shared" si="10"/>
        <v>-15.002826631147107</v>
      </c>
      <c r="S45" s="213">
        <f t="shared" si="10"/>
        <v>-4.9882522593458205</v>
      </c>
      <c r="T45" s="213">
        <f t="shared" si="10"/>
        <v>-8.2703825126422537</v>
      </c>
      <c r="U45" s="213">
        <f t="shared" si="10"/>
        <v>-1.7740510519136918</v>
      </c>
      <c r="V45" s="213">
        <f t="shared" ref="V45:W45" si="11">MIN(V24:V44)</f>
        <v>-7.4946831231281887</v>
      </c>
      <c r="W45" s="213">
        <f t="shared" si="11"/>
        <v>-12.066032437574389</v>
      </c>
      <c r="X45" s="213">
        <f t="shared" ref="X45:Y45" si="12">MIN(X24:X44)</f>
        <v>-9.6331399429875582</v>
      </c>
      <c r="Y45" s="213">
        <f t="shared" si="12"/>
        <v>-3.2513400591540322</v>
      </c>
      <c r="Z45" s="169" t="s">
        <v>24</v>
      </c>
      <c r="AA45" s="94"/>
      <c r="AB45" s="188">
        <f t="shared" si="8"/>
        <v>7.2533153842887712</v>
      </c>
      <c r="AC45" s="188">
        <f t="shared" si="0"/>
        <v>6.8964314037713095</v>
      </c>
      <c r="AD45" s="188">
        <f t="shared" si="1"/>
        <v>7.0215977408657606</v>
      </c>
      <c r="AE45" s="188">
        <f t="shared" si="2"/>
        <v>6.9142706418802549</v>
      </c>
      <c r="AF45" s="209">
        <f t="shared" si="3"/>
        <v>6.9129663628745037</v>
      </c>
      <c r="AG45" s="209">
        <f t="shared" si="4"/>
        <v>6.7079340343412621</v>
      </c>
      <c r="AH45" s="218">
        <f t="shared" si="5"/>
        <v>6.384254533964981</v>
      </c>
      <c r="AI45" s="218">
        <f t="shared" si="6"/>
        <v>4.249028807703267</v>
      </c>
      <c r="AJ45" s="218">
        <f t="shared" si="7"/>
        <v>4.1867625770543357</v>
      </c>
      <c r="AK45" s="218">
        <f t="shared" si="7"/>
        <v>4.2133169404252566</v>
      </c>
      <c r="AL45" s="218">
        <f t="shared" si="7"/>
        <v>3.8064511170910671</v>
      </c>
      <c r="AM45" s="218">
        <f t="shared" si="7"/>
        <v>3.3665026002913789</v>
      </c>
      <c r="AN45" s="218">
        <f t="shared" si="7"/>
        <v>2.8857400920616847</v>
      </c>
      <c r="AO45" s="218">
        <f t="shared" si="7"/>
        <v>3.2510182484107766</v>
      </c>
      <c r="AP45" s="86"/>
    </row>
    <row r="46" spans="1:42" s="128" customFormat="1" ht="14.1" customHeight="1">
      <c r="A46" s="147" t="s">
        <v>25</v>
      </c>
      <c r="B46" s="148"/>
      <c r="C46" s="148"/>
      <c r="D46" s="126">
        <f>MAX(D24:D44)</f>
        <v>26.14</v>
      </c>
      <c r="E46" s="126">
        <f t="shared" ref="E46:P46" si="13">MAX(E24:E44)</f>
        <v>5.4825304557789805</v>
      </c>
      <c r="F46" s="126">
        <f t="shared" si="13"/>
        <v>8.4057262252139857</v>
      </c>
      <c r="G46" s="126">
        <f t="shared" si="13"/>
        <v>5.0433517354519637</v>
      </c>
      <c r="H46" s="126">
        <f t="shared" si="13"/>
        <v>29.69</v>
      </c>
      <c r="I46" s="126">
        <f t="shared" si="13"/>
        <v>9.2485842801229463</v>
      </c>
      <c r="J46" s="127">
        <f t="shared" si="13"/>
        <v>4.9874963235620777</v>
      </c>
      <c r="K46" s="126">
        <f t="shared" si="13"/>
        <v>7.53610150885841</v>
      </c>
      <c r="L46" s="127">
        <f t="shared" si="13"/>
        <v>21.080774430309283</v>
      </c>
      <c r="M46" s="127">
        <f t="shared" si="13"/>
        <v>5.8</v>
      </c>
      <c r="N46" s="127">
        <f t="shared" si="13"/>
        <v>7.2012730228265642</v>
      </c>
      <c r="O46" s="127">
        <f t="shared" si="13"/>
        <v>12.779172480443052</v>
      </c>
      <c r="P46" s="198">
        <f t="shared" si="13"/>
        <v>11.539934159033058</v>
      </c>
      <c r="Q46" s="214">
        <f t="shared" ref="Q46:U46" si="14">MAX(Q24:Q44)</f>
        <v>13.819759153711924</v>
      </c>
      <c r="R46" s="214">
        <f t="shared" si="14"/>
        <v>3.8730676562160595</v>
      </c>
      <c r="S46" s="214">
        <f t="shared" si="14"/>
        <v>23.558166784033734</v>
      </c>
      <c r="T46" s="214">
        <f t="shared" si="14"/>
        <v>11.54318683498728</v>
      </c>
      <c r="U46" s="214">
        <f t="shared" si="14"/>
        <v>7.1703882213204668</v>
      </c>
      <c r="V46" s="214">
        <f t="shared" ref="V46:W46" si="15">MAX(V24:V44)</f>
        <v>6.9675063832542685</v>
      </c>
      <c r="W46" s="214">
        <f t="shared" si="15"/>
        <v>5.0104721314707108</v>
      </c>
      <c r="X46" s="214">
        <f t="shared" ref="X46:Y46" si="16">MAX(X24:X44)</f>
        <v>6.5674851622050587</v>
      </c>
      <c r="Y46" s="214">
        <f t="shared" si="16"/>
        <v>8.1366167896458439</v>
      </c>
      <c r="Z46" s="170" t="s">
        <v>25</v>
      </c>
      <c r="AA46" s="156"/>
      <c r="AB46" s="189">
        <f t="shared" si="8"/>
        <v>6.9755332976212179</v>
      </c>
      <c r="AC46" s="189">
        <f t="shared" si="0"/>
        <v>7.9772809885039964</v>
      </c>
      <c r="AD46" s="189">
        <f t="shared" si="1"/>
        <v>5.9751213667768885</v>
      </c>
      <c r="AE46" s="189">
        <f t="shared" si="2"/>
        <v>6.0036405817431717</v>
      </c>
      <c r="AF46" s="207">
        <f t="shared" si="3"/>
        <v>5.8254411787084894</v>
      </c>
      <c r="AG46" s="207">
        <f t="shared" si="4"/>
        <v>5.5792935841834659</v>
      </c>
      <c r="AH46" s="219">
        <f t="shared" si="5"/>
        <v>4.0146350034927938</v>
      </c>
      <c r="AI46" s="219">
        <f t="shared" si="6"/>
        <v>5.3379868496067937</v>
      </c>
      <c r="AJ46" s="219">
        <f t="shared" si="7"/>
        <v>4.7490596872660493</v>
      </c>
      <c r="AK46" s="219">
        <f t="shared" si="7"/>
        <v>4.7783167502690844</v>
      </c>
      <c r="AL46" s="219">
        <f t="shared" si="7"/>
        <v>4.2227984128591691</v>
      </c>
      <c r="AM46" s="219">
        <f t="shared" si="7"/>
        <v>4.3017511997120987</v>
      </c>
      <c r="AN46" s="219">
        <f t="shared" si="7"/>
        <v>4.3651299857742476</v>
      </c>
      <c r="AO46" s="219">
        <f t="shared" si="7"/>
        <v>4.2372827242829265</v>
      </c>
      <c r="AP46" s="136"/>
    </row>
    <row r="47" spans="1:42" s="70" customFormat="1" ht="14.1" customHeight="1">
      <c r="A47" s="125" t="s">
        <v>163</v>
      </c>
      <c r="B47" s="148"/>
      <c r="C47" s="148"/>
      <c r="D47" s="126">
        <f t="shared" ref="D47:Q47" si="17">MEDIAN(D24:D44)</f>
        <v>2.6170522085850441</v>
      </c>
      <c r="E47" s="126">
        <f t="shared" si="17"/>
        <v>1.6773907009783786</v>
      </c>
      <c r="F47" s="126">
        <f t="shared" si="17"/>
        <v>3.0915581762231805</v>
      </c>
      <c r="G47" s="126">
        <f t="shared" si="17"/>
        <v>1.5228085257867616</v>
      </c>
      <c r="H47" s="126">
        <f t="shared" si="17"/>
        <v>1.6070790025361881</v>
      </c>
      <c r="I47" s="126">
        <f t="shared" si="17"/>
        <v>1.2241704736436783</v>
      </c>
      <c r="J47" s="127">
        <f t="shared" si="17"/>
        <v>2.3883339403598762E-2</v>
      </c>
      <c r="K47" s="126">
        <f t="shared" si="17"/>
        <v>-0.426663566402669</v>
      </c>
      <c r="L47" s="127">
        <f t="shared" si="17"/>
        <v>1.7945293607106994</v>
      </c>
      <c r="M47" s="127">
        <f t="shared" si="17"/>
        <v>1.172892959031296</v>
      </c>
      <c r="N47" s="127">
        <f t="shared" si="17"/>
        <v>2.0898823911572837</v>
      </c>
      <c r="O47" s="127">
        <f t="shared" si="17"/>
        <v>1.947096392968263</v>
      </c>
      <c r="P47" s="198">
        <f t="shared" si="17"/>
        <v>5.1948550853013906E-2</v>
      </c>
      <c r="Q47" s="214">
        <f t="shared" si="17"/>
        <v>-1.0835059702261611</v>
      </c>
      <c r="R47" s="214">
        <f t="shared" ref="R47:U47" si="18">MEDIAN(R24:R44)</f>
        <v>-0.20020092143803553</v>
      </c>
      <c r="S47" s="214">
        <f t="shared" si="18"/>
        <v>1.2913700169852369</v>
      </c>
      <c r="T47" s="214">
        <f t="shared" si="18"/>
        <v>0.85447803983869031</v>
      </c>
      <c r="U47" s="214">
        <f t="shared" si="18"/>
        <v>0.96737508452519116</v>
      </c>
      <c r="V47" s="214">
        <f t="shared" ref="V47:W47" si="19">MEDIAN(V24:V44)</f>
        <v>0.29791006352722793</v>
      </c>
      <c r="W47" s="214">
        <f t="shared" si="19"/>
        <v>0.78826274845036548</v>
      </c>
      <c r="X47" s="214">
        <f t="shared" ref="X47:Y47" si="20">MEDIAN(X24:X44)</f>
        <v>1.9564847695934877</v>
      </c>
      <c r="Y47" s="214">
        <f t="shared" si="20"/>
        <v>1.5132218595223939</v>
      </c>
      <c r="Z47" s="170" t="s">
        <v>163</v>
      </c>
      <c r="AA47" s="96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86"/>
    </row>
    <row r="48" spans="1:42" s="70" customFormat="1" ht="14.1" customHeight="1">
      <c r="A48" s="125" t="s">
        <v>164</v>
      </c>
      <c r="B48" s="148"/>
      <c r="C48" s="148"/>
      <c r="D48" s="126">
        <f t="shared" ref="D48:Q48" si="21">AVERAGE(D24:D44)</f>
        <v>3.3930793666616728</v>
      </c>
      <c r="E48" s="126">
        <f t="shared" si="21"/>
        <v>-1.4547799389281757</v>
      </c>
      <c r="F48" s="126">
        <f t="shared" si="21"/>
        <v>2.2544850208598444</v>
      </c>
      <c r="G48" s="126">
        <f t="shared" si="21"/>
        <v>0.80447642657146679</v>
      </c>
      <c r="H48" s="126">
        <f t="shared" si="21"/>
        <v>1.5182030932852362</v>
      </c>
      <c r="I48" s="126">
        <f t="shared" si="21"/>
        <v>-0.65395964347097901</v>
      </c>
      <c r="J48" s="127">
        <f t="shared" si="21"/>
        <v>0.17906640645009494</v>
      </c>
      <c r="K48" s="126">
        <f t="shared" si="21"/>
        <v>-0.72904811658173663</v>
      </c>
      <c r="L48" s="127">
        <f t="shared" si="21"/>
        <v>2.2851465134449178</v>
      </c>
      <c r="M48" s="127">
        <f t="shared" si="21"/>
        <v>-0.50460640866845508</v>
      </c>
      <c r="N48" s="127">
        <f t="shared" si="21"/>
        <v>1.9510809496110073</v>
      </c>
      <c r="O48" s="127">
        <f t="shared" si="21"/>
        <v>2.2327516980764108</v>
      </c>
      <c r="P48" s="198">
        <f t="shared" si="21"/>
        <v>-0.10958648664591839</v>
      </c>
      <c r="Q48" s="214">
        <f t="shared" si="21"/>
        <v>-0.25840577300496081</v>
      </c>
      <c r="R48" s="214">
        <f t="shared" ref="R48:U48" si="22">AVERAGE(R24:R44)</f>
        <v>-1.3657704244546736</v>
      </c>
      <c r="S48" s="214">
        <f t="shared" si="22"/>
        <v>2.6989163323663838</v>
      </c>
      <c r="T48" s="214">
        <f t="shared" si="22"/>
        <v>1.4850494567965473</v>
      </c>
      <c r="U48" s="214">
        <f t="shared" si="22"/>
        <v>1.7073980702322427</v>
      </c>
      <c r="V48" s="214">
        <f t="shared" ref="V48:W48" si="23">AVERAGE(V24:V44)</f>
        <v>0.61430595727387494</v>
      </c>
      <c r="W48" s="214">
        <f t="shared" si="23"/>
        <v>0.39898262172569093</v>
      </c>
      <c r="X48" s="214">
        <f t="shared" ref="X48:Y48" si="24">AVERAGE(X24:X44)</f>
        <v>1.3196713777009881</v>
      </c>
      <c r="Y48" s="214">
        <f t="shared" si="24"/>
        <v>2.3513612356512192</v>
      </c>
      <c r="Z48" s="170" t="s">
        <v>164</v>
      </c>
      <c r="AA48" s="96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86"/>
    </row>
    <row r="49" spans="1:26" ht="14.1" customHeight="1">
      <c r="A49" s="34"/>
      <c r="B49" s="31"/>
      <c r="C49" s="31"/>
      <c r="D49" s="31"/>
      <c r="E49" s="31"/>
      <c r="F49" s="31"/>
      <c r="G49" s="31"/>
      <c r="Z49" s="171" t="s">
        <v>0</v>
      </c>
    </row>
    <row r="50" spans="1:26" ht="14.1" customHeight="1">
      <c r="A50" s="1" t="str">
        <f>+$A$1</f>
        <v>K5/I5</v>
      </c>
      <c r="B50" s="2" t="str">
        <f>+$B$1</f>
        <v>Comparatif des finances cantonales et communales</v>
      </c>
      <c r="C50" s="3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45190.410039351853</v>
      </c>
    </row>
    <row r="51" spans="1:26" ht="14.1" customHeight="1">
      <c r="A51" s="292" t="str">
        <f>+$A$2</f>
        <v>Beherrschung der laufenden Ausgaben pro Einwohner</v>
      </c>
      <c r="B51" s="292"/>
      <c r="C51" s="292"/>
      <c r="D51" s="292"/>
      <c r="E51" s="292"/>
      <c r="F51" s="297"/>
      <c r="G51" s="297"/>
      <c r="H51" s="37"/>
      <c r="I51" s="38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4.1" customHeight="1" thickBot="1">
      <c r="A52" s="293" t="str">
        <f>+$A$3</f>
        <v xml:space="preserve">Veränderung der laufenden Ausgaben pro Einwohner in % </v>
      </c>
      <c r="B52" s="293"/>
      <c r="C52" s="293"/>
      <c r="D52" s="293"/>
      <c r="E52" s="293"/>
      <c r="F52" s="293"/>
      <c r="G52" s="293"/>
      <c r="H52" s="293"/>
      <c r="I52" s="243"/>
      <c r="J52" s="243" t="s">
        <v>14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Gewichtung_Pondération!$E$8</f>
        <v>2</v>
      </c>
    </row>
    <row r="53" spans="1:26" ht="14.1" customHeight="1" thickTop="1">
      <c r="A53" s="292" t="str">
        <f>+$A$4</f>
        <v>Maîtrise des dépenses courantes par habitant</v>
      </c>
      <c r="B53" s="292"/>
      <c r="C53" s="292"/>
      <c r="D53" s="292"/>
      <c r="E53" s="292"/>
      <c r="F53" s="298"/>
      <c r="G53" s="298"/>
      <c r="H53" s="37"/>
      <c r="I53" s="3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26" ht="14.1" customHeight="1" thickBot="1">
      <c r="A54" s="293" t="str">
        <f>+$A$5</f>
        <v>Variation des dépenses courantes par habitant en %</v>
      </c>
      <c r="B54" s="293"/>
      <c r="C54" s="293"/>
      <c r="D54" s="293"/>
      <c r="E54" s="293"/>
      <c r="F54" s="293"/>
      <c r="G54" s="293"/>
      <c r="H54" s="293"/>
      <c r="I54" s="243"/>
      <c r="J54" s="243" t="s">
        <v>13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Gewichtung_Pondération!$E$8</f>
        <v>2</v>
      </c>
    </row>
    <row r="55" spans="1:26" ht="14.1" customHeight="1" thickTop="1">
      <c r="A55" s="34"/>
      <c r="B55" s="31"/>
      <c r="C55" s="31"/>
      <c r="D55" s="31"/>
      <c r="E55" s="31"/>
      <c r="F55" s="31"/>
      <c r="G55" s="3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62" t="s">
        <v>81</v>
      </c>
      <c r="M57" s="21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</row>
    <row r="58" spans="1:26" ht="14.1" customHeight="1">
      <c r="A58" s="23"/>
      <c r="B58" s="24"/>
      <c r="C58" s="25"/>
      <c r="D58" s="25"/>
      <c r="E58" s="25"/>
      <c r="F58" s="25"/>
      <c r="G58" s="25"/>
      <c r="I58" s="7"/>
      <c r="K58" s="8"/>
      <c r="L58" s="8"/>
      <c r="M58" s="8"/>
      <c r="N58" s="8"/>
      <c r="O58" s="8"/>
      <c r="P58" s="202"/>
      <c r="Q58" s="8"/>
      <c r="R58" s="8"/>
      <c r="S58" s="8"/>
      <c r="T58" s="8"/>
      <c r="U58" s="8"/>
      <c r="V58" s="8"/>
      <c r="W58" s="8"/>
      <c r="X58" s="8"/>
      <c r="Y58" s="8"/>
      <c r="Z58" s="166"/>
    </row>
    <row r="59" spans="1:26" ht="14.1" customHeight="1">
      <c r="A59" s="74" t="s">
        <v>28</v>
      </c>
      <c r="B59" s="30"/>
      <c r="C59" s="30"/>
      <c r="D59" s="30"/>
      <c r="E59" s="30"/>
      <c r="F59" s="30">
        <f t="shared" ref="F59:Y74" si="25">SUM(D24:F24)/3</f>
        <v>0.66775029692097032</v>
      </c>
      <c r="G59" s="30">
        <f t="shared" si="25"/>
        <v>1.3129893173449432</v>
      </c>
      <c r="H59" s="30">
        <f t="shared" si="25"/>
        <v>1.3082050392715647</v>
      </c>
      <c r="I59" s="30">
        <f t="shared" si="25"/>
        <v>1.2988010320582537</v>
      </c>
      <c r="J59" s="30">
        <f t="shared" si="25"/>
        <v>0.5849751865619206</v>
      </c>
      <c r="K59" s="30">
        <f t="shared" si="25"/>
        <v>0.85949138942701697</v>
      </c>
      <c r="L59" s="30">
        <f t="shared" si="25"/>
        <v>1.724878983379184</v>
      </c>
      <c r="M59" s="30">
        <f t="shared" si="25"/>
        <v>1.8740053090251436</v>
      </c>
      <c r="N59" s="87">
        <f t="shared" si="25"/>
        <v>1.7535422643344651</v>
      </c>
      <c r="O59" s="201">
        <f t="shared" si="25"/>
        <v>1.0966142264244307</v>
      </c>
      <c r="P59" s="191">
        <f t="shared" si="25"/>
        <v>1.052806220664688</v>
      </c>
      <c r="Q59" s="211">
        <f t="shared" si="25"/>
        <v>-0.24099296223379776</v>
      </c>
      <c r="R59" s="211">
        <f t="shared" si="25"/>
        <v>-0.91609772125927547</v>
      </c>
      <c r="S59" s="211">
        <f t="shared" si="25"/>
        <v>0.17590294271482346</v>
      </c>
      <c r="T59" s="211">
        <f t="shared" si="25"/>
        <v>4.6551762141967581</v>
      </c>
      <c r="U59" s="211">
        <f t="shared" si="25"/>
        <v>4.5129735383000149</v>
      </c>
      <c r="V59" s="211">
        <f t="shared" si="25"/>
        <v>0.85541081730776247</v>
      </c>
      <c r="W59" s="211">
        <f t="shared" si="25"/>
        <v>-2.1008280978087615</v>
      </c>
      <c r="X59" s="211">
        <f t="shared" si="25"/>
        <v>-1.4040875117623084</v>
      </c>
      <c r="Y59" s="211">
        <f t="shared" si="25"/>
        <v>1.1786955531668728</v>
      </c>
      <c r="Z59" s="167" t="s">
        <v>188</v>
      </c>
    </row>
    <row r="60" spans="1:26" ht="14.1" customHeight="1">
      <c r="A60" s="75" t="s">
        <v>29</v>
      </c>
      <c r="B60" s="28"/>
      <c r="C60" s="28"/>
      <c r="D60" s="28"/>
      <c r="E60" s="28"/>
      <c r="F60" s="28">
        <f t="shared" ref="F60:R60" si="26">SUM(D25:F25)/3</f>
        <v>-1.9405789786684313</v>
      </c>
      <c r="G60" s="28">
        <f t="shared" si="26"/>
        <v>-2.67139705823192</v>
      </c>
      <c r="H60" s="28">
        <f t="shared" si="26"/>
        <v>1.1508474852095476</v>
      </c>
      <c r="I60" s="28">
        <f t="shared" si="26"/>
        <v>1.4870010739168389</v>
      </c>
      <c r="J60" s="28">
        <f t="shared" si="26"/>
        <v>3.4833436119504531</v>
      </c>
      <c r="K60" s="28">
        <f t="shared" si="26"/>
        <v>1.9374197078138655</v>
      </c>
      <c r="L60" s="28">
        <f t="shared" si="26"/>
        <v>0.88500793314118109</v>
      </c>
      <c r="M60" s="28">
        <f t="shared" si="26"/>
        <v>0.68806674486541797</v>
      </c>
      <c r="N60" s="31">
        <f t="shared" si="26"/>
        <v>0.75271912218839743</v>
      </c>
      <c r="O60" s="200">
        <f t="shared" si="26"/>
        <v>2.6915233977976691</v>
      </c>
      <c r="P60" s="192">
        <f t="shared" si="26"/>
        <v>1.0817262114096522</v>
      </c>
      <c r="Q60" s="212">
        <f t="shared" si="26"/>
        <v>0.23139000661432529</v>
      </c>
      <c r="R60" s="212">
        <f t="shared" si="26"/>
        <v>-2.2914497374725307</v>
      </c>
      <c r="S60" s="212">
        <f t="shared" ref="S60:U75" si="27">SUM(Q25:S25)/3</f>
        <v>-0.45937691911948475</v>
      </c>
      <c r="T60" s="212">
        <f t="shared" si="27"/>
        <v>1.69920788181924</v>
      </c>
      <c r="U60" s="212">
        <f t="shared" si="27"/>
        <v>1.8754498134181283</v>
      </c>
      <c r="V60" s="212">
        <f t="shared" si="25"/>
        <v>1.0998747290058246</v>
      </c>
      <c r="W60" s="212">
        <f t="shared" si="25"/>
        <v>0.54114402705252973</v>
      </c>
      <c r="X60" s="212">
        <f t="shared" si="25"/>
        <v>0.79070051235463723</v>
      </c>
      <c r="Y60" s="212">
        <f t="shared" si="25"/>
        <v>0.82404665886518857</v>
      </c>
      <c r="Z60" s="168" t="s">
        <v>168</v>
      </c>
    </row>
    <row r="61" spans="1:26" ht="14.1" customHeight="1">
      <c r="A61" s="74" t="s">
        <v>54</v>
      </c>
      <c r="B61" s="30"/>
      <c r="C61" s="30"/>
      <c r="D61" s="30"/>
      <c r="E61" s="30"/>
      <c r="F61" s="30">
        <f t="shared" ref="F61:U76" si="28">SUM(D26:F26)/3</f>
        <v>-3.1309712137550689</v>
      </c>
      <c r="G61" s="30">
        <f t="shared" si="28"/>
        <v>-2.33435698168844</v>
      </c>
      <c r="H61" s="30">
        <f t="shared" si="28"/>
        <v>3.5603411527396656</v>
      </c>
      <c r="I61" s="30">
        <f t="shared" si="28"/>
        <v>3.4915458253494189</v>
      </c>
      <c r="J61" s="30">
        <f t="shared" si="28"/>
        <v>3.4729273547194563</v>
      </c>
      <c r="K61" s="30">
        <f t="shared" si="28"/>
        <v>1.3842087389470574</v>
      </c>
      <c r="L61" s="30">
        <f t="shared" si="28"/>
        <v>-0.189425167261667</v>
      </c>
      <c r="M61" s="30">
        <f t="shared" si="28"/>
        <v>-1.1817889069591196</v>
      </c>
      <c r="N61" s="87">
        <f t="shared" si="28"/>
        <v>0.48743196655272758</v>
      </c>
      <c r="O61" s="201">
        <f t="shared" si="28"/>
        <v>2.6718545318568552</v>
      </c>
      <c r="P61" s="191">
        <f t="shared" si="28"/>
        <v>3.3989574098874917</v>
      </c>
      <c r="Q61" s="211">
        <f t="shared" si="28"/>
        <v>2.541213151417081</v>
      </c>
      <c r="R61" s="211">
        <f t="shared" si="28"/>
        <v>0.43119176855074315</v>
      </c>
      <c r="S61" s="211">
        <f t="shared" si="27"/>
        <v>6.8866761170414454</v>
      </c>
      <c r="T61" s="211">
        <f t="shared" si="27"/>
        <v>6.8574750087206811</v>
      </c>
      <c r="U61" s="211">
        <f t="shared" si="27"/>
        <v>10.21060585450995</v>
      </c>
      <c r="V61" s="211">
        <f t="shared" si="25"/>
        <v>1.8262846456646225</v>
      </c>
      <c r="W61" s="211">
        <f t="shared" si="25"/>
        <v>2.2682790764904945</v>
      </c>
      <c r="X61" s="211">
        <f t="shared" si="25"/>
        <v>0.59005406633184088</v>
      </c>
      <c r="Y61" s="211">
        <f t="shared" si="25"/>
        <v>0.49392762913772326</v>
      </c>
      <c r="Z61" s="167" t="s">
        <v>169</v>
      </c>
    </row>
    <row r="62" spans="1:26" ht="14.1" customHeight="1">
      <c r="A62" s="75" t="s">
        <v>30</v>
      </c>
      <c r="B62" s="28"/>
      <c r="C62" s="28"/>
      <c r="D62" s="28"/>
      <c r="E62" s="28"/>
      <c r="F62" s="28">
        <f t="shared" si="28"/>
        <v>3.1036215377187264</v>
      </c>
      <c r="G62" s="28">
        <f t="shared" si="28"/>
        <v>2.0953480554984445</v>
      </c>
      <c r="H62" s="28">
        <f t="shared" si="28"/>
        <v>3.5202389368887452</v>
      </c>
      <c r="I62" s="28">
        <f t="shared" si="28"/>
        <v>2.559752215524866</v>
      </c>
      <c r="J62" s="28">
        <f t="shared" si="28"/>
        <v>2.6687742689430469</v>
      </c>
      <c r="K62" s="28">
        <f t="shared" si="28"/>
        <v>0.82383604903522201</v>
      </c>
      <c r="L62" s="28">
        <f t="shared" si="28"/>
        <v>0.92440679871050924</v>
      </c>
      <c r="M62" s="28">
        <f t="shared" si="28"/>
        <v>-0.11355753619634279</v>
      </c>
      <c r="N62" s="31">
        <f t="shared" si="28"/>
        <v>-0.86490781569786124</v>
      </c>
      <c r="O62" s="200">
        <f t="shared" si="28"/>
        <v>-1.1171672201166245</v>
      </c>
      <c r="P62" s="192">
        <f t="shared" si="28"/>
        <v>-1.4926956703077463</v>
      </c>
      <c r="Q62" s="212">
        <f t="shared" si="28"/>
        <v>-1.8066308554488373</v>
      </c>
      <c r="R62" s="212">
        <f t="shared" si="28"/>
        <v>-0.33918130270204278</v>
      </c>
      <c r="S62" s="212">
        <f t="shared" si="27"/>
        <v>-2.8878956462086231E-2</v>
      </c>
      <c r="T62" s="212">
        <f t="shared" si="27"/>
        <v>0.88613845313909356</v>
      </c>
      <c r="U62" s="212">
        <f t="shared" si="27"/>
        <v>-5.0204101985782325E-2</v>
      </c>
      <c r="V62" s="212">
        <f t="shared" si="25"/>
        <v>1.1356818704035572</v>
      </c>
      <c r="W62" s="212">
        <f t="shared" si="25"/>
        <v>0.45962846234990812</v>
      </c>
      <c r="X62" s="212">
        <f t="shared" si="25"/>
        <v>-0.33154616913182416</v>
      </c>
      <c r="Y62" s="212">
        <f t="shared" si="25"/>
        <v>-0.70696440390437232</v>
      </c>
      <c r="Z62" s="168" t="s">
        <v>170</v>
      </c>
    </row>
    <row r="63" spans="1:26" ht="14.1" customHeight="1">
      <c r="A63" s="74" t="s">
        <v>31</v>
      </c>
      <c r="B63" s="30"/>
      <c r="C63" s="30"/>
      <c r="D63" s="30"/>
      <c r="E63" s="30"/>
      <c r="F63" s="30">
        <f t="shared" si="28"/>
        <v>3.2677656022248165</v>
      </c>
      <c r="G63" s="30">
        <f t="shared" si="28"/>
        <v>3.3333278002216922</v>
      </c>
      <c r="H63" s="30">
        <f t="shared" si="28"/>
        <v>-0.10737204731507759</v>
      </c>
      <c r="I63" s="30">
        <f t="shared" si="28"/>
        <v>-1.2813821992449228</v>
      </c>
      <c r="J63" s="30">
        <f t="shared" si="28"/>
        <v>-2.0787696095543851</v>
      </c>
      <c r="K63" s="30">
        <f t="shared" si="28"/>
        <v>1.6623859098188607</v>
      </c>
      <c r="L63" s="30">
        <f t="shared" si="28"/>
        <v>1.0104379082522315</v>
      </c>
      <c r="M63" s="30">
        <f t="shared" si="28"/>
        <v>0.96905180774920174</v>
      </c>
      <c r="N63" s="87">
        <f t="shared" si="28"/>
        <v>1.2021562099836485</v>
      </c>
      <c r="O63" s="201">
        <f t="shared" si="28"/>
        <v>2.5296052427384681</v>
      </c>
      <c r="P63" s="191">
        <f t="shared" si="28"/>
        <v>2.3876080242537858</v>
      </c>
      <c r="Q63" s="211">
        <f t="shared" si="28"/>
        <v>0.42111059330288958</v>
      </c>
      <c r="R63" s="211">
        <f t="shared" si="28"/>
        <v>-0.19508623915820764</v>
      </c>
      <c r="S63" s="211">
        <f t="shared" si="27"/>
        <v>0.49088473917868836</v>
      </c>
      <c r="T63" s="211">
        <f t="shared" si="27"/>
        <v>1.6233600616619244</v>
      </c>
      <c r="U63" s="211">
        <f t="shared" si="27"/>
        <v>1.8975020404567868</v>
      </c>
      <c r="V63" s="211">
        <f t="shared" si="25"/>
        <v>1.5207046693325748</v>
      </c>
      <c r="W63" s="211">
        <f t="shared" si="25"/>
        <v>-0.2389193467983611</v>
      </c>
      <c r="X63" s="211">
        <f t="shared" si="25"/>
        <v>-2.8995199739388688E-2</v>
      </c>
      <c r="Y63" s="211">
        <f t="shared" si="25"/>
        <v>2.5286431434854753</v>
      </c>
      <c r="Z63" s="167" t="s">
        <v>171</v>
      </c>
    </row>
    <row r="64" spans="1:26" ht="14.1" customHeight="1">
      <c r="A64" s="75" t="s">
        <v>48</v>
      </c>
      <c r="B64" s="28"/>
      <c r="C64" s="28"/>
      <c r="D64" s="28"/>
      <c r="E64" s="28"/>
      <c r="F64" s="28">
        <f t="shared" si="28"/>
        <v>2.2786892595928179</v>
      </c>
      <c r="G64" s="28">
        <f t="shared" si="28"/>
        <v>1.9930780236712449</v>
      </c>
      <c r="H64" s="28">
        <f t="shared" si="28"/>
        <v>0.55356499176250851</v>
      </c>
      <c r="I64" s="28">
        <f t="shared" si="28"/>
        <v>1.7920984823082327</v>
      </c>
      <c r="J64" s="28">
        <f t="shared" si="28"/>
        <v>0.21197571842692955</v>
      </c>
      <c r="K64" s="28">
        <f t="shared" si="28"/>
        <v>-0.88153112157270241</v>
      </c>
      <c r="L64" s="28">
        <f t="shared" si="28"/>
        <v>0.33129565273710693</v>
      </c>
      <c r="M64" s="28">
        <f t="shared" si="28"/>
        <v>-3.9675638933257331</v>
      </c>
      <c r="N64" s="31">
        <f t="shared" si="28"/>
        <v>-2.9150749073519933</v>
      </c>
      <c r="O64" s="200">
        <f t="shared" si="28"/>
        <v>-4.6024761074159954</v>
      </c>
      <c r="P64" s="192">
        <f t="shared" si="28"/>
        <v>0.27424857087297072</v>
      </c>
      <c r="Q64" s="212">
        <f t="shared" si="28"/>
        <v>-0.84111442998532571</v>
      </c>
      <c r="R64" s="212">
        <f t="shared" si="28"/>
        <v>-0.46781403016932449</v>
      </c>
      <c r="S64" s="212">
        <f t="shared" si="27"/>
        <v>0.14988581956886429</v>
      </c>
      <c r="T64" s="212">
        <f t="shared" si="27"/>
        <v>0.88205527519083571</v>
      </c>
      <c r="U64" s="212">
        <f t="shared" si="27"/>
        <v>1.3471378003877528</v>
      </c>
      <c r="V64" s="212">
        <f t="shared" si="25"/>
        <v>1.5210498863128226</v>
      </c>
      <c r="W64" s="212">
        <f t="shared" si="25"/>
        <v>3.2274215427143531</v>
      </c>
      <c r="X64" s="212">
        <f t="shared" si="25"/>
        <v>4.6573661614932034</v>
      </c>
      <c r="Y64" s="212">
        <f t="shared" si="25"/>
        <v>4.9133705573574931</v>
      </c>
      <c r="Z64" s="168" t="s">
        <v>172</v>
      </c>
    </row>
    <row r="65" spans="1:35" ht="14.1" customHeight="1">
      <c r="A65" s="74" t="s">
        <v>49</v>
      </c>
      <c r="B65" s="30"/>
      <c r="C65" s="30"/>
      <c r="D65" s="30"/>
      <c r="E65" s="30"/>
      <c r="F65" s="30">
        <f t="shared" si="28"/>
        <v>1.5348674595816778</v>
      </c>
      <c r="G65" s="30">
        <f t="shared" si="28"/>
        <v>2.088928761897014</v>
      </c>
      <c r="H65" s="30">
        <f t="shared" si="28"/>
        <v>3.898134532858895</v>
      </c>
      <c r="I65" s="30">
        <f t="shared" si="28"/>
        <v>2.8649016003527414</v>
      </c>
      <c r="J65" s="30">
        <f t="shared" si="28"/>
        <v>1.9697562166554274</v>
      </c>
      <c r="K65" s="30">
        <f t="shared" si="28"/>
        <v>7.3999307524008906E-2</v>
      </c>
      <c r="L65" s="30">
        <f t="shared" si="28"/>
        <v>0.37447454773764116</v>
      </c>
      <c r="M65" s="30">
        <f t="shared" si="28"/>
        <v>0.94411496219542712</v>
      </c>
      <c r="N65" s="87">
        <f t="shared" si="28"/>
        <v>1.1251563054357765</v>
      </c>
      <c r="O65" s="201">
        <f t="shared" si="28"/>
        <v>1.2521905581569743</v>
      </c>
      <c r="P65" s="191">
        <f t="shared" si="28"/>
        <v>1.6248593973542007</v>
      </c>
      <c r="Q65" s="211">
        <f t="shared" si="28"/>
        <v>0.60099578431794409</v>
      </c>
      <c r="R65" s="211">
        <f t="shared" si="28"/>
        <v>-0.42454967077634559</v>
      </c>
      <c r="S65" s="211">
        <f t="shared" si="27"/>
        <v>-0.91007565110266275</v>
      </c>
      <c r="T65" s="211">
        <f t="shared" si="27"/>
        <v>-4.9395764589279391E-2</v>
      </c>
      <c r="U65" s="211">
        <f t="shared" si="27"/>
        <v>0.64842807711830208</v>
      </c>
      <c r="V65" s="211">
        <f t="shared" si="25"/>
        <v>0.39682820936194507</v>
      </c>
      <c r="W65" s="211">
        <f t="shared" si="25"/>
        <v>1.8769312881269533</v>
      </c>
      <c r="X65" s="211">
        <f t="shared" si="25"/>
        <v>2.1480395533050642</v>
      </c>
      <c r="Y65" s="211">
        <f t="shared" si="25"/>
        <v>2.5337165444812455</v>
      </c>
      <c r="Z65" s="167" t="s">
        <v>173</v>
      </c>
    </row>
    <row r="66" spans="1:35" ht="14.1" customHeight="1">
      <c r="A66" s="75" t="s">
        <v>32</v>
      </c>
      <c r="B66" s="28"/>
      <c r="C66" s="28"/>
      <c r="D66" s="28"/>
      <c r="E66" s="28"/>
      <c r="F66" s="28">
        <f t="shared" si="28"/>
        <v>0.94549596292096361</v>
      </c>
      <c r="G66" s="28">
        <f t="shared" si="28"/>
        <v>2.8736830694976789</v>
      </c>
      <c r="H66" s="28">
        <f t="shared" si="28"/>
        <v>3.0577894607727494</v>
      </c>
      <c r="I66" s="28">
        <f t="shared" si="28"/>
        <v>1.1281517498431233</v>
      </c>
      <c r="J66" s="28">
        <f t="shared" si="28"/>
        <v>-0.91645398929904587</v>
      </c>
      <c r="K66" s="28">
        <f t="shared" si="28"/>
        <v>-1.7874109110940617</v>
      </c>
      <c r="L66" s="28">
        <f t="shared" si="28"/>
        <v>-0.56199278256081631</v>
      </c>
      <c r="M66" s="28">
        <f t="shared" si="28"/>
        <v>-0.17636016818017644</v>
      </c>
      <c r="N66" s="31">
        <f t="shared" si="28"/>
        <v>-0.10099723651533545</v>
      </c>
      <c r="O66" s="200">
        <f t="shared" si="28"/>
        <v>-1.0941201148595303</v>
      </c>
      <c r="P66" s="192">
        <f t="shared" si="28"/>
        <v>-0.54710756297831442</v>
      </c>
      <c r="Q66" s="212">
        <f t="shared" si="28"/>
        <v>-0.46200586980732461</v>
      </c>
      <c r="R66" s="212">
        <f t="shared" si="28"/>
        <v>0.71113315684951151</v>
      </c>
      <c r="S66" s="212">
        <f t="shared" si="27"/>
        <v>0.12015780423518081</v>
      </c>
      <c r="T66" s="212">
        <f t="shared" si="27"/>
        <v>-0.3038695812735262</v>
      </c>
      <c r="U66" s="212">
        <f t="shared" si="27"/>
        <v>0.75299596321665918</v>
      </c>
      <c r="V66" s="212">
        <f t="shared" si="25"/>
        <v>2.1930260499002157</v>
      </c>
      <c r="W66" s="212">
        <f t="shared" si="25"/>
        <v>3.174374297977046</v>
      </c>
      <c r="X66" s="212">
        <f t="shared" si="25"/>
        <v>2.3708180446600218</v>
      </c>
      <c r="Y66" s="212">
        <f t="shared" si="25"/>
        <v>4.0051935932794693</v>
      </c>
      <c r="Z66" s="168" t="s">
        <v>189</v>
      </c>
    </row>
    <row r="67" spans="1:35" ht="14.1" customHeight="1">
      <c r="A67" s="74" t="s">
        <v>33</v>
      </c>
      <c r="B67" s="30"/>
      <c r="C67" s="30"/>
      <c r="D67" s="30"/>
      <c r="E67" s="30"/>
      <c r="F67" s="30">
        <f t="shared" si="28"/>
        <v>5.3034375451490341</v>
      </c>
      <c r="G67" s="30">
        <f t="shared" si="28"/>
        <v>3.7333216945791485</v>
      </c>
      <c r="H67" s="30">
        <f t="shared" si="28"/>
        <v>3.3304452962368072</v>
      </c>
      <c r="I67" s="30">
        <f t="shared" si="28"/>
        <v>1.7691872094570058</v>
      </c>
      <c r="J67" s="30">
        <f t="shared" si="28"/>
        <v>1.996014861971916</v>
      </c>
      <c r="K67" s="30">
        <f t="shared" si="28"/>
        <v>1.9278444169656199</v>
      </c>
      <c r="L67" s="30">
        <f t="shared" si="28"/>
        <v>-2.06269659535591E-2</v>
      </c>
      <c r="M67" s="30">
        <f t="shared" si="28"/>
        <v>-1.3601980483755913</v>
      </c>
      <c r="N67" s="87">
        <f t="shared" si="28"/>
        <v>-0.18658451124962502</v>
      </c>
      <c r="O67" s="201">
        <f t="shared" si="28"/>
        <v>1.8220389731208</v>
      </c>
      <c r="P67" s="191">
        <f t="shared" si="28"/>
        <v>6.1788398244122016</v>
      </c>
      <c r="Q67" s="211">
        <f t="shared" si="28"/>
        <v>1.3139178124168545</v>
      </c>
      <c r="R67" s="211">
        <f t="shared" si="28"/>
        <v>0.20925976266088173</v>
      </c>
      <c r="S67" s="211">
        <f t="shared" si="27"/>
        <v>-4.0883961113465075</v>
      </c>
      <c r="T67" s="211">
        <f t="shared" si="27"/>
        <v>-2.7091388593710297E-2</v>
      </c>
      <c r="U67" s="211">
        <f t="shared" si="27"/>
        <v>-0.81458644588507401</v>
      </c>
      <c r="V67" s="211">
        <f t="shared" si="25"/>
        <v>1.9589268361960528</v>
      </c>
      <c r="W67" s="211">
        <f t="shared" si="25"/>
        <v>1.4614451507682684</v>
      </c>
      <c r="X67" s="211">
        <f t="shared" si="25"/>
        <v>2.814097584148783</v>
      </c>
      <c r="Y67" s="211">
        <f t="shared" si="25"/>
        <v>0.32270259014329045</v>
      </c>
      <c r="Z67" s="167" t="s">
        <v>175</v>
      </c>
    </row>
    <row r="68" spans="1:35" ht="14.1" customHeight="1">
      <c r="A68" s="75" t="s">
        <v>50</v>
      </c>
      <c r="B68" s="28"/>
      <c r="C68" s="28"/>
      <c r="D68" s="28"/>
      <c r="E68" s="28"/>
      <c r="F68" s="28">
        <f t="shared" si="28"/>
        <v>-5.9327642637013076</v>
      </c>
      <c r="G68" s="28">
        <f t="shared" si="28"/>
        <v>-5.6682629954437331</v>
      </c>
      <c r="H68" s="28">
        <f t="shared" si="28"/>
        <v>1.9296601826295252</v>
      </c>
      <c r="I68" s="28">
        <f t="shared" si="28"/>
        <v>2.8537338800308389</v>
      </c>
      <c r="J68" s="28">
        <f t="shared" si="28"/>
        <v>1.2676921071297098</v>
      </c>
      <c r="K68" s="28">
        <f t="shared" si="28"/>
        <v>1.3275459485681294</v>
      </c>
      <c r="L68" s="28">
        <f t="shared" si="28"/>
        <v>1.0678266113214205</v>
      </c>
      <c r="M68" s="28">
        <f t="shared" si="28"/>
        <v>2.4590050341982264</v>
      </c>
      <c r="N68" s="31">
        <f t="shared" si="28"/>
        <v>1.0256705625093643</v>
      </c>
      <c r="O68" s="200">
        <f t="shared" si="28"/>
        <v>1.1868430573457089</v>
      </c>
      <c r="P68" s="192">
        <f t="shared" si="28"/>
        <v>0.25803291355644231</v>
      </c>
      <c r="Q68" s="212">
        <f t="shared" si="28"/>
        <v>1.2565526971069862</v>
      </c>
      <c r="R68" s="212">
        <f t="shared" si="28"/>
        <v>1.0290298447537543</v>
      </c>
      <c r="S68" s="212">
        <f t="shared" si="27"/>
        <v>2.6779598169842518</v>
      </c>
      <c r="T68" s="212">
        <f t="shared" si="27"/>
        <v>0.74819661910116675</v>
      </c>
      <c r="U68" s="212">
        <f t="shared" si="27"/>
        <v>0.74408296096071946</v>
      </c>
      <c r="V68" s="212">
        <f t="shared" si="25"/>
        <v>-0.96262885276764398</v>
      </c>
      <c r="W68" s="212">
        <f t="shared" si="25"/>
        <v>0.31913811478467652</v>
      </c>
      <c r="X68" s="212">
        <f t="shared" si="25"/>
        <v>1.0412680078449477</v>
      </c>
      <c r="Y68" s="212">
        <f t="shared" si="25"/>
        <v>0.3493138325459762</v>
      </c>
      <c r="Z68" s="168" t="s">
        <v>176</v>
      </c>
    </row>
    <row r="69" spans="1:35" ht="14.1" customHeight="1">
      <c r="A69" s="74" t="s">
        <v>57</v>
      </c>
      <c r="B69" s="30"/>
      <c r="C69" s="30"/>
      <c r="D69" s="30"/>
      <c r="E69" s="30"/>
      <c r="F69" s="30">
        <f t="shared" si="28"/>
        <v>9.2185370410385659E-2</v>
      </c>
      <c r="G69" s="30">
        <f t="shared" si="28"/>
        <v>-1.4943925170620147</v>
      </c>
      <c r="H69" s="30">
        <f t="shared" si="28"/>
        <v>-6.2818248624346005</v>
      </c>
      <c r="I69" s="30">
        <f t="shared" si="28"/>
        <v>-15.491824862434603</v>
      </c>
      <c r="J69" s="30">
        <f t="shared" si="28"/>
        <v>-14.903333333333336</v>
      </c>
      <c r="K69" s="30">
        <f t="shared" si="28"/>
        <v>-13.49</v>
      </c>
      <c r="L69" s="30">
        <f t="shared" si="28"/>
        <v>-0.23333333333333353</v>
      </c>
      <c r="M69" s="30">
        <f t="shared" si="28"/>
        <v>0.75333333333333308</v>
      </c>
      <c r="N69" s="87">
        <f t="shared" si="28"/>
        <v>1.9233333333333331</v>
      </c>
      <c r="O69" s="201">
        <f t="shared" si="28"/>
        <v>2.100547087266794</v>
      </c>
      <c r="P69" s="191">
        <f t="shared" si="28"/>
        <v>0.44264487822871518</v>
      </c>
      <c r="Q69" s="211">
        <f t="shared" si="28"/>
        <v>5.7492312627993565</v>
      </c>
      <c r="R69" s="211">
        <f t="shared" si="28"/>
        <v>2.6868400291485521</v>
      </c>
      <c r="S69" s="211">
        <f t="shared" si="27"/>
        <v>1.2604604471097915</v>
      </c>
      <c r="T69" s="211">
        <f t="shared" si="27"/>
        <v>-2.5179204355506841</v>
      </c>
      <c r="U69" s="211">
        <f t="shared" si="27"/>
        <v>-0.50057091239077234</v>
      </c>
      <c r="V69" s="211">
        <f t="shared" si="25"/>
        <v>1.0624735276031612</v>
      </c>
      <c r="W69" s="211">
        <f t="shared" si="25"/>
        <v>1.0358682797205983</v>
      </c>
      <c r="X69" s="211">
        <f t="shared" si="25"/>
        <v>1.692308276065565</v>
      </c>
      <c r="Y69" s="211">
        <f t="shared" si="25"/>
        <v>0.79600980865211246</v>
      </c>
      <c r="Z69" s="167" t="s">
        <v>177</v>
      </c>
    </row>
    <row r="70" spans="1:35" ht="14.1" customHeight="1">
      <c r="A70" s="75" t="s">
        <v>34</v>
      </c>
      <c r="B70" s="28"/>
      <c r="C70" s="28"/>
      <c r="D70" s="28"/>
      <c r="E70" s="28"/>
      <c r="F70" s="28">
        <f t="shared" si="28"/>
        <v>4.0370593852604815</v>
      </c>
      <c r="G70" s="28">
        <f t="shared" si="28"/>
        <v>-0.56556168553237551</v>
      </c>
      <c r="H70" s="28">
        <f t="shared" si="28"/>
        <v>-1.6931277377097107</v>
      </c>
      <c r="I70" s="28">
        <f t="shared" si="28"/>
        <v>0.55973853888976721</v>
      </c>
      <c r="J70" s="28">
        <f t="shared" si="28"/>
        <v>3.9898024988933627</v>
      </c>
      <c r="K70" s="28">
        <f t="shared" si="28"/>
        <v>6.0457309282156162</v>
      </c>
      <c r="L70" s="28">
        <f t="shared" si="28"/>
        <v>9.9897943116110621</v>
      </c>
      <c r="M70" s="28">
        <f t="shared" si="28"/>
        <v>4.1550584533406658</v>
      </c>
      <c r="N70" s="31">
        <f t="shared" si="28"/>
        <v>2.3396520807736247</v>
      </c>
      <c r="O70" s="200">
        <f t="shared" si="28"/>
        <v>-0.42754856918178596</v>
      </c>
      <c r="P70" s="192">
        <f t="shared" si="28"/>
        <v>1.5942504613428146</v>
      </c>
      <c r="Q70" s="212">
        <f t="shared" si="28"/>
        <v>0.7398642662019318</v>
      </c>
      <c r="R70" s="212">
        <f t="shared" si="28"/>
        <v>-3.9790695388317339</v>
      </c>
      <c r="S70" s="212">
        <f t="shared" si="27"/>
        <v>-2.2797191294230434</v>
      </c>
      <c r="T70" s="212">
        <f t="shared" si="27"/>
        <v>-1.9312485842502654</v>
      </c>
      <c r="U70" s="212">
        <f t="shared" si="27"/>
        <v>-1.7801626478407844</v>
      </c>
      <c r="V70" s="212">
        <f t="shared" si="25"/>
        <v>0.34519961242926495</v>
      </c>
      <c r="W70" s="212">
        <f t="shared" si="25"/>
        <v>-0.396191977204498</v>
      </c>
      <c r="X70" s="212">
        <f t="shared" si="25"/>
        <v>0.74458509048429189</v>
      </c>
      <c r="Y70" s="212">
        <f t="shared" si="25"/>
        <v>2.0488605229003887</v>
      </c>
      <c r="Z70" s="168" t="s">
        <v>190</v>
      </c>
    </row>
    <row r="71" spans="1:35" ht="14.1" customHeight="1">
      <c r="A71" s="74" t="s">
        <v>167</v>
      </c>
      <c r="B71" s="30"/>
      <c r="C71" s="30"/>
      <c r="D71" s="30"/>
      <c r="E71" s="30"/>
      <c r="F71" s="30">
        <f t="shared" si="28"/>
        <v>6.8166666666666664</v>
      </c>
      <c r="G71" s="30">
        <f t="shared" si="28"/>
        <v>-1.8133333333333335</v>
      </c>
      <c r="H71" s="30">
        <f t="shared" si="28"/>
        <v>11.770000000000001</v>
      </c>
      <c r="I71" s="30">
        <f t="shared" si="28"/>
        <v>9.8966666666666665</v>
      </c>
      <c r="J71" s="30">
        <f t="shared" si="28"/>
        <v>10.856666666666667</v>
      </c>
      <c r="K71" s="30">
        <f t="shared" si="28"/>
        <v>0.42333333333333328</v>
      </c>
      <c r="L71" s="30">
        <f t="shared" si="28"/>
        <v>1.61</v>
      </c>
      <c r="M71" s="30">
        <f t="shared" si="28"/>
        <v>1.4097493265747698</v>
      </c>
      <c r="N71" s="87">
        <f t="shared" si="28"/>
        <v>3.9121042227248601</v>
      </c>
      <c r="O71" s="201">
        <f t="shared" si="28"/>
        <v>4.2322840320105337</v>
      </c>
      <c r="P71" s="191">
        <f t="shared" si="28"/>
        <v>1.514026441105411</v>
      </c>
      <c r="Q71" s="211">
        <f t="shared" si="28"/>
        <v>-1.9005698840422041</v>
      </c>
      <c r="R71" s="211">
        <f t="shared" si="28"/>
        <v>-3.4476734559309836</v>
      </c>
      <c r="S71" s="211">
        <f t="shared" si="27"/>
        <v>-1.3461893885902387</v>
      </c>
      <c r="T71" s="211">
        <f t="shared" si="27"/>
        <v>0.80304773103842653</v>
      </c>
      <c r="U71" s="211">
        <f t="shared" si="27"/>
        <v>2.5262672282850493</v>
      </c>
      <c r="V71" s="211">
        <f t="shared" si="25"/>
        <v>3.0616441346203005</v>
      </c>
      <c r="W71" s="211">
        <f t="shared" si="25"/>
        <v>-1.6606957018689699</v>
      </c>
      <c r="X71" s="211">
        <f t="shared" si="25"/>
        <v>-1.4980038257304222</v>
      </c>
      <c r="Y71" s="211">
        <f t="shared" si="25"/>
        <v>-1.7551348630705836</v>
      </c>
      <c r="Z71" s="167" t="s">
        <v>179</v>
      </c>
    </row>
    <row r="72" spans="1:35" ht="14.1" customHeight="1">
      <c r="A72" s="75" t="s">
        <v>35</v>
      </c>
      <c r="B72" s="28"/>
      <c r="C72" s="28"/>
      <c r="D72" s="28"/>
      <c r="E72" s="28"/>
      <c r="F72" s="28">
        <f t="shared" si="28"/>
        <v>1.790531993210065</v>
      </c>
      <c r="G72" s="28">
        <f t="shared" si="28"/>
        <v>0.97045492038618197</v>
      </c>
      <c r="H72" s="28">
        <f t="shared" si="28"/>
        <v>0.19810394946006427</v>
      </c>
      <c r="I72" s="28">
        <f t="shared" si="28"/>
        <v>-0.62009497754735365</v>
      </c>
      <c r="J72" s="28">
        <f t="shared" si="28"/>
        <v>0.75597457904690468</v>
      </c>
      <c r="K72" s="28">
        <f t="shared" si="28"/>
        <v>-1.9996018519676637</v>
      </c>
      <c r="L72" s="28">
        <f t="shared" si="28"/>
        <v>-1.6137458634644062</v>
      </c>
      <c r="M72" s="28">
        <f t="shared" si="28"/>
        <v>-2.2586719729421731</v>
      </c>
      <c r="N72" s="31">
        <f t="shared" si="28"/>
        <v>2.3616357981691873</v>
      </c>
      <c r="O72" s="200">
        <f t="shared" si="28"/>
        <v>1.2851404000302893</v>
      </c>
      <c r="P72" s="192">
        <f t="shared" si="28"/>
        <v>1.4990768685477238</v>
      </c>
      <c r="Q72" s="212">
        <f t="shared" si="28"/>
        <v>-1.5297865060116116</v>
      </c>
      <c r="R72" s="212">
        <f t="shared" si="28"/>
        <v>-6.0524097718253165</v>
      </c>
      <c r="S72" s="212">
        <f t="shared" si="27"/>
        <v>-6.4357303070712355</v>
      </c>
      <c r="T72" s="212">
        <f t="shared" si="27"/>
        <v>-5.2947489397315222</v>
      </c>
      <c r="U72" s="212">
        <f t="shared" si="27"/>
        <v>1.7269457700524518</v>
      </c>
      <c r="V72" s="212">
        <f t="shared" si="25"/>
        <v>2.5390117458949901</v>
      </c>
      <c r="W72" s="212">
        <f t="shared" si="25"/>
        <v>3.5879045093786002</v>
      </c>
      <c r="X72" s="212">
        <f t="shared" si="25"/>
        <v>2.0975323618691086</v>
      </c>
      <c r="Y72" s="212">
        <f t="shared" si="25"/>
        <v>2.8559989797007987</v>
      </c>
      <c r="Z72" s="168" t="s">
        <v>180</v>
      </c>
    </row>
    <row r="73" spans="1:35" ht="14.1" customHeight="1">
      <c r="A73" s="74" t="s">
        <v>36</v>
      </c>
      <c r="B73" s="30"/>
      <c r="C73" s="30"/>
      <c r="D73" s="30"/>
      <c r="E73" s="30"/>
      <c r="F73" s="30">
        <f t="shared" si="28"/>
        <v>4.1111485697212338</v>
      </c>
      <c r="G73" s="30">
        <f t="shared" si="28"/>
        <v>2.1206644530442675</v>
      </c>
      <c r="H73" s="30">
        <f t="shared" si="28"/>
        <v>-4.8955411291467614</v>
      </c>
      <c r="I73" s="30">
        <f t="shared" si="28"/>
        <v>-10.137122232994692</v>
      </c>
      <c r="J73" s="30">
        <f t="shared" si="28"/>
        <v>-13.869803084221019</v>
      </c>
      <c r="K73" s="30">
        <f t="shared" si="28"/>
        <v>-12.803474597125073</v>
      </c>
      <c r="L73" s="30">
        <f t="shared" si="28"/>
        <v>-8.4521709418629598</v>
      </c>
      <c r="M73" s="30">
        <f t="shared" si="28"/>
        <v>-4.0555902240258783</v>
      </c>
      <c r="N73" s="87">
        <f t="shared" si="28"/>
        <v>1.4796902523898376</v>
      </c>
      <c r="O73" s="201">
        <f t="shared" si="28"/>
        <v>1.9219700061305984</v>
      </c>
      <c r="P73" s="191">
        <f t="shared" si="28"/>
        <v>1.3850863671715115</v>
      </c>
      <c r="Q73" s="211">
        <f t="shared" si="28"/>
        <v>4.3066217350333895</v>
      </c>
      <c r="R73" s="211">
        <f t="shared" si="28"/>
        <v>4.0546079776763833E-2</v>
      </c>
      <c r="S73" s="211">
        <f t="shared" si="27"/>
        <v>0.69285657290249247</v>
      </c>
      <c r="T73" s="211">
        <f t="shared" si="27"/>
        <v>-2.6454098115416711</v>
      </c>
      <c r="U73" s="211">
        <f t="shared" si="27"/>
        <v>0.86439144194645678</v>
      </c>
      <c r="V73" s="211">
        <f t="shared" si="25"/>
        <v>-0.70755007940699988</v>
      </c>
      <c r="W73" s="211">
        <f t="shared" si="25"/>
        <v>0.65652483817646179</v>
      </c>
      <c r="X73" s="211">
        <f t="shared" si="25"/>
        <v>-2.4644605614095507</v>
      </c>
      <c r="Y73" s="211">
        <f t="shared" si="25"/>
        <v>-2.6459257365175048</v>
      </c>
      <c r="Z73" s="167" t="s">
        <v>181</v>
      </c>
    </row>
    <row r="74" spans="1:35" ht="14.1" customHeight="1">
      <c r="A74" s="75" t="s">
        <v>37</v>
      </c>
      <c r="B74" s="28"/>
      <c r="C74" s="28"/>
      <c r="D74" s="28"/>
      <c r="E74" s="28"/>
      <c r="F74" s="28">
        <f t="shared" si="28"/>
        <v>2.5198170734189431</v>
      </c>
      <c r="G74" s="28">
        <f t="shared" si="28"/>
        <v>1.7897136748757738</v>
      </c>
      <c r="H74" s="28">
        <f t="shared" si="28"/>
        <v>1.0188941228081896</v>
      </c>
      <c r="I74" s="28">
        <f t="shared" si="28"/>
        <v>2.1178515132692377</v>
      </c>
      <c r="J74" s="28">
        <f t="shared" si="28"/>
        <v>1.0420347437849877</v>
      </c>
      <c r="K74" s="28">
        <f t="shared" si="28"/>
        <v>0.35206646556384769</v>
      </c>
      <c r="L74" s="28">
        <f t="shared" si="28"/>
        <v>-1.3076815439683636</v>
      </c>
      <c r="M74" s="28">
        <f t="shared" si="28"/>
        <v>-0.3739365751809034</v>
      </c>
      <c r="N74" s="31">
        <f t="shared" si="28"/>
        <v>0.84403321163289757</v>
      </c>
      <c r="O74" s="200">
        <f t="shared" si="28"/>
        <v>0.87820729036510448</v>
      </c>
      <c r="P74" s="192">
        <f t="shared" si="28"/>
        <v>2.1172957932456455</v>
      </c>
      <c r="Q74" s="212">
        <f t="shared" si="28"/>
        <v>1.5458290029692066</v>
      </c>
      <c r="R74" s="212">
        <f t="shared" si="28"/>
        <v>1.0782061360292736</v>
      </c>
      <c r="S74" s="212">
        <f t="shared" si="27"/>
        <v>5.4782005242718403E-2</v>
      </c>
      <c r="T74" s="212">
        <f t="shared" si="27"/>
        <v>0.65993323746650379</v>
      </c>
      <c r="U74" s="212">
        <f t="shared" si="27"/>
        <v>2.2391998455810227</v>
      </c>
      <c r="V74" s="212">
        <f t="shared" si="25"/>
        <v>1.8864161772272361</v>
      </c>
      <c r="W74" s="212">
        <f t="shared" si="25"/>
        <v>1.5365923803335457</v>
      </c>
      <c r="X74" s="212">
        <f t="shared" si="25"/>
        <v>1.0174283995060354</v>
      </c>
      <c r="Y74" s="212">
        <f t="shared" si="25"/>
        <v>3.2661239013532248</v>
      </c>
      <c r="Z74" s="168" t="s">
        <v>182</v>
      </c>
    </row>
    <row r="75" spans="1:35" ht="14.1" customHeight="1">
      <c r="A75" s="74" t="s">
        <v>38</v>
      </c>
      <c r="B75" s="30"/>
      <c r="C75" s="30"/>
      <c r="D75" s="30"/>
      <c r="E75" s="30"/>
      <c r="F75" s="30">
        <f t="shared" si="28"/>
        <v>1.6904897328533572</v>
      </c>
      <c r="G75" s="30">
        <f t="shared" si="28"/>
        <v>1.9874949823088273</v>
      </c>
      <c r="H75" s="30">
        <f t="shared" si="28"/>
        <v>0.82185921266124773</v>
      </c>
      <c r="I75" s="30">
        <f t="shared" si="28"/>
        <v>0.15899487342218169</v>
      </c>
      <c r="J75" s="30">
        <f t="shared" si="28"/>
        <v>1.1142940713167102</v>
      </c>
      <c r="K75" s="30">
        <f t="shared" si="28"/>
        <v>2.4163215586232676</v>
      </c>
      <c r="L75" s="30">
        <f t="shared" si="28"/>
        <v>2.2556559951718622</v>
      </c>
      <c r="M75" s="30">
        <f t="shared" si="28"/>
        <v>1.4027091187765957</v>
      </c>
      <c r="N75" s="87">
        <f t="shared" si="28"/>
        <v>2.0852100216243836</v>
      </c>
      <c r="O75" s="201">
        <f t="shared" si="28"/>
        <v>-1.2502180732645385</v>
      </c>
      <c r="P75" s="191">
        <f t="shared" si="28"/>
        <v>-2.9427419813137816</v>
      </c>
      <c r="Q75" s="211">
        <f t="shared" si="28"/>
        <v>-4.384939166980204</v>
      </c>
      <c r="R75" s="211">
        <f t="shared" si="28"/>
        <v>-1.7979410863938614</v>
      </c>
      <c r="S75" s="211">
        <f t="shared" si="27"/>
        <v>-0.52638823204836283</v>
      </c>
      <c r="T75" s="211">
        <f t="shared" si="27"/>
        <v>2.3637342990433337</v>
      </c>
      <c r="U75" s="211">
        <f t="shared" si="27"/>
        <v>3.2194146617794721</v>
      </c>
      <c r="V75" s="211">
        <f t="shared" ref="V75:V79" si="29">SUM(T40:V40)/3</f>
        <v>3.3207005265143068</v>
      </c>
      <c r="W75" s="211">
        <f t="shared" ref="W75:Y79" si="30">SUM(U40:W40)/3</f>
        <v>-0.57309642210431344</v>
      </c>
      <c r="X75" s="211">
        <f t="shared" si="30"/>
        <v>-2.759795174793279</v>
      </c>
      <c r="Y75" s="211">
        <f t="shared" si="30"/>
        <v>-1.9059776901743344</v>
      </c>
      <c r="Z75" s="167" t="s">
        <v>183</v>
      </c>
    </row>
    <row r="76" spans="1:35" ht="14.1" customHeight="1">
      <c r="A76" s="75" t="s">
        <v>66</v>
      </c>
      <c r="B76" s="28"/>
      <c r="C76" s="28"/>
      <c r="D76" s="28"/>
      <c r="E76" s="28"/>
      <c r="F76" s="28">
        <f t="shared" si="28"/>
        <v>6.1644335433634602E-2</v>
      </c>
      <c r="G76" s="28">
        <f t="shared" si="28"/>
        <v>0.92577310971656213</v>
      </c>
      <c r="H76" s="28">
        <f t="shared" si="28"/>
        <v>2.6539672888286319</v>
      </c>
      <c r="I76" s="28">
        <f t="shared" si="28"/>
        <v>2.6150068440614094</v>
      </c>
      <c r="J76" s="28">
        <f t="shared" si="28"/>
        <v>0.84053317937573657</v>
      </c>
      <c r="K76" s="28">
        <f t="shared" si="28"/>
        <v>9.1941879748998145E-2</v>
      </c>
      <c r="L76" s="28">
        <f t="shared" si="28"/>
        <v>0.35519399520762768</v>
      </c>
      <c r="M76" s="28">
        <f t="shared" si="28"/>
        <v>1.1216174555865825</v>
      </c>
      <c r="N76" s="31">
        <f t="shared" si="28"/>
        <v>2.2507002910988603</v>
      </c>
      <c r="O76" s="200">
        <f t="shared" si="28"/>
        <v>2.0434790843499075</v>
      </c>
      <c r="P76" s="192">
        <f t="shared" si="28"/>
        <v>2.4663680313987304</v>
      </c>
      <c r="Q76" s="212">
        <f t="shared" si="28"/>
        <v>0.84247022487196876</v>
      </c>
      <c r="R76" s="212">
        <f t="shared" si="28"/>
        <v>0.80685011181254451</v>
      </c>
      <c r="S76" s="212">
        <f t="shared" si="28"/>
        <v>0.67094239264966304</v>
      </c>
      <c r="T76" s="212">
        <f t="shared" si="28"/>
        <v>2.0997255631046983</v>
      </c>
      <c r="U76" s="212">
        <f t="shared" si="28"/>
        <v>1.2527064987928562</v>
      </c>
      <c r="V76" s="212">
        <f t="shared" si="29"/>
        <v>1.7231546619816018</v>
      </c>
      <c r="W76" s="212">
        <f t="shared" si="30"/>
        <v>0.90617492679485645</v>
      </c>
      <c r="X76" s="212">
        <f t="shared" si="30"/>
        <v>0.93757728508332294</v>
      </c>
      <c r="Y76" s="212">
        <f t="shared" si="30"/>
        <v>0.58933238278739664</v>
      </c>
      <c r="Z76" s="168" t="s">
        <v>184</v>
      </c>
    </row>
    <row r="77" spans="1:35" ht="14.1" customHeight="1">
      <c r="A77" s="74" t="s">
        <v>51</v>
      </c>
      <c r="B77" s="30"/>
      <c r="C77" s="30"/>
      <c r="D77" s="30"/>
      <c r="E77" s="30"/>
      <c r="F77" s="30">
        <f t="shared" ref="F77:U79" si="31">SUM(D42:F42)/3</f>
        <v>-4.2524478843687481</v>
      </c>
      <c r="G77" s="30">
        <f t="shared" si="31"/>
        <v>-4.6062111329383217</v>
      </c>
      <c r="H77" s="30">
        <f t="shared" si="31"/>
        <v>2.8285926515780502</v>
      </c>
      <c r="I77" s="30">
        <f t="shared" si="31"/>
        <v>1.8761597859530947</v>
      </c>
      <c r="J77" s="30">
        <f t="shared" si="31"/>
        <v>2.5377516318708793</v>
      </c>
      <c r="K77" s="30">
        <f t="shared" si="31"/>
        <v>0.83492942375351076</v>
      </c>
      <c r="L77" s="30">
        <f t="shared" si="31"/>
        <v>0.37603397639611585</v>
      </c>
      <c r="M77" s="30">
        <f t="shared" si="31"/>
        <v>0.33658820161111419</v>
      </c>
      <c r="N77" s="87">
        <f t="shared" si="31"/>
        <v>2.299567404704737</v>
      </c>
      <c r="O77" s="201">
        <f t="shared" si="31"/>
        <v>2.6110132624346574</v>
      </c>
      <c r="P77" s="191">
        <f t="shared" si="31"/>
        <v>2.2889562625470909</v>
      </c>
      <c r="Q77" s="211">
        <f t="shared" si="31"/>
        <v>2.257827327683573</v>
      </c>
      <c r="R77" s="211">
        <f t="shared" si="31"/>
        <v>2.0802074503861299</v>
      </c>
      <c r="S77" s="211">
        <f t="shared" si="31"/>
        <v>5.4760905528191683</v>
      </c>
      <c r="T77" s="211">
        <f t="shared" si="31"/>
        <v>7.2482350517138476</v>
      </c>
      <c r="U77" s="211"/>
      <c r="V77" s="211"/>
      <c r="W77" s="211"/>
      <c r="X77" s="211"/>
      <c r="Y77" s="211"/>
      <c r="Z77" s="167" t="s">
        <v>185</v>
      </c>
    </row>
    <row r="78" spans="1:35" ht="14.1" customHeight="1">
      <c r="A78" s="75" t="s">
        <v>52</v>
      </c>
      <c r="B78" s="28"/>
      <c r="C78" s="28"/>
      <c r="D78" s="28"/>
      <c r="E78" s="28"/>
      <c r="F78" s="28">
        <f t="shared" si="31"/>
        <v>3.609150233445567</v>
      </c>
      <c r="G78" s="28">
        <f t="shared" si="31"/>
        <v>2.4227630286546393</v>
      </c>
      <c r="H78" s="28">
        <f t="shared" si="31"/>
        <v>0.80677697995365805</v>
      </c>
      <c r="I78" s="28">
        <f t="shared" si="31"/>
        <v>-0.31195572606567795</v>
      </c>
      <c r="J78" s="28">
        <f t="shared" si="31"/>
        <v>0.58559071106658112</v>
      </c>
      <c r="K78" s="28">
        <f t="shared" si="31"/>
        <v>0.20210650541017472</v>
      </c>
      <c r="L78" s="28">
        <f t="shared" si="31"/>
        <v>1.2049310255107892</v>
      </c>
      <c r="M78" s="28">
        <f t="shared" si="31"/>
        <v>1.1761744116573747</v>
      </c>
      <c r="N78" s="31">
        <f t="shared" si="31"/>
        <v>2.7878936009026121</v>
      </c>
      <c r="O78" s="200">
        <f t="shared" si="31"/>
        <v>3.3016236875028029</v>
      </c>
      <c r="P78" s="192">
        <f t="shared" si="31"/>
        <v>2.0599080464024406</v>
      </c>
      <c r="Q78" s="212">
        <f t="shared" si="31"/>
        <v>0.35520033077875207</v>
      </c>
      <c r="R78" s="212">
        <f t="shared" si="31"/>
        <v>-1.3738195969508569</v>
      </c>
      <c r="S78" s="212">
        <f t="shared" si="31"/>
        <v>4.3615041664152301</v>
      </c>
      <c r="T78" s="212">
        <f t="shared" si="31"/>
        <v>1.9369034154127363</v>
      </c>
      <c r="U78" s="212">
        <f t="shared" si="31"/>
        <v>3.5779719226518836</v>
      </c>
      <c r="V78" s="212">
        <f t="shared" si="29"/>
        <v>-0.56050434891886614</v>
      </c>
      <c r="W78" s="212">
        <f t="shared" si="30"/>
        <v>1.9919424750396482</v>
      </c>
      <c r="X78" s="212">
        <f t="shared" si="30"/>
        <v>0.31393234900833306</v>
      </c>
      <c r="Y78" s="212">
        <f t="shared" si="30"/>
        <v>2.1162527401790414</v>
      </c>
      <c r="Z78" s="168" t="s">
        <v>186</v>
      </c>
    </row>
    <row r="79" spans="1:35" ht="14.1" customHeight="1">
      <c r="A79" s="74" t="s">
        <v>39</v>
      </c>
      <c r="B79" s="30"/>
      <c r="C79" s="30"/>
      <c r="D79" s="30"/>
      <c r="E79" s="30"/>
      <c r="F79" s="30">
        <f t="shared" si="31"/>
        <v>2.7759324561176015</v>
      </c>
      <c r="G79" s="30">
        <f t="shared" si="31"/>
        <v>2.7352453720556711</v>
      </c>
      <c r="H79" s="30">
        <f t="shared" si="31"/>
        <v>2.6105962779621374</v>
      </c>
      <c r="I79" s="30">
        <f t="shared" si="31"/>
        <v>3.0538278418836455</v>
      </c>
      <c r="J79" s="30">
        <f t="shared" si="31"/>
        <v>1.6934216018775619</v>
      </c>
      <c r="K79" s="30">
        <f t="shared" si="31"/>
        <v>2.1712674437926269</v>
      </c>
      <c r="L79" s="30">
        <f t="shared" si="31"/>
        <v>2.4151924824213076</v>
      </c>
      <c r="M79" s="30">
        <f t="shared" si="31"/>
        <v>3.5586370836351477</v>
      </c>
      <c r="N79" s="87">
        <f t="shared" si="31"/>
        <v>1.5584152031683958</v>
      </c>
      <c r="O79" s="201">
        <f t="shared" si="31"/>
        <v>2.6211789204396276</v>
      </c>
      <c r="P79" s="191">
        <f t="shared" si="31"/>
        <v>1.8775766194888277</v>
      </c>
      <c r="Q79" s="211">
        <f t="shared" si="31"/>
        <v>2.0571315479737691</v>
      </c>
      <c r="R79" s="211">
        <f t="shared" si="31"/>
        <v>7.5489022763454566E-2</v>
      </c>
      <c r="S79" s="211">
        <f t="shared" si="31"/>
        <v>0.57983226264855325</v>
      </c>
      <c r="T79" s="211">
        <f t="shared" si="31"/>
        <v>3.3863246879221709E-2</v>
      </c>
      <c r="U79" s="211">
        <f t="shared" si="31"/>
        <v>-0.58302430200130295</v>
      </c>
      <c r="V79" s="211">
        <f t="shared" si="29"/>
        <v>-1.1416460737739551</v>
      </c>
      <c r="W79" s="211">
        <f t="shared" si="30"/>
        <v>6.4273170955682676E-2</v>
      </c>
      <c r="X79" s="211">
        <f t="shared" si="30"/>
        <v>2.8242471284153114</v>
      </c>
      <c r="Y79" s="211">
        <f t="shared" si="30"/>
        <v>5.3252491561504227</v>
      </c>
      <c r="Z79" s="167" t="s">
        <v>187</v>
      </c>
    </row>
    <row r="80" spans="1:35" s="69" customFormat="1" ht="14.1" customHeight="1">
      <c r="A80" s="91" t="s">
        <v>24</v>
      </c>
      <c r="B80" s="92"/>
      <c r="C80" s="92"/>
      <c r="D80" s="92"/>
      <c r="E80" s="92"/>
      <c r="F80" s="78">
        <f>MIN(F59:F79)</f>
        <v>-5.9327642637013076</v>
      </c>
      <c r="G80" s="78">
        <f t="shared" ref="G80:S80" si="32">MIN(G59:G79)</f>
        <v>-5.6682629954437331</v>
      </c>
      <c r="H80" s="78">
        <f t="shared" si="32"/>
        <v>-6.2818248624346005</v>
      </c>
      <c r="I80" s="78">
        <f t="shared" si="32"/>
        <v>-15.491824862434603</v>
      </c>
      <c r="J80" s="79">
        <f t="shared" si="32"/>
        <v>-14.903333333333336</v>
      </c>
      <c r="K80" s="78">
        <f t="shared" si="32"/>
        <v>-13.49</v>
      </c>
      <c r="L80" s="78">
        <f t="shared" si="32"/>
        <v>-8.4521709418629598</v>
      </c>
      <c r="M80" s="78">
        <f t="shared" si="32"/>
        <v>-4.0555902240258783</v>
      </c>
      <c r="N80" s="163">
        <f t="shared" si="32"/>
        <v>-2.9150749073519933</v>
      </c>
      <c r="O80" s="163">
        <f t="shared" si="32"/>
        <v>-4.6024761074159954</v>
      </c>
      <c r="P80" s="197">
        <f t="shared" si="32"/>
        <v>-2.9427419813137816</v>
      </c>
      <c r="Q80" s="213">
        <f t="shared" si="32"/>
        <v>-4.384939166980204</v>
      </c>
      <c r="R80" s="197">
        <f t="shared" si="32"/>
        <v>-6.0524097718253165</v>
      </c>
      <c r="S80" s="163">
        <f t="shared" si="32"/>
        <v>-6.4357303070712355</v>
      </c>
      <c r="T80" s="197">
        <f t="shared" ref="T80:Y80" si="33">MIN(T59:T79)</f>
        <v>-5.2947489397315222</v>
      </c>
      <c r="U80" s="197">
        <f t="shared" si="33"/>
        <v>-1.7801626478407844</v>
      </c>
      <c r="V80" s="213">
        <f t="shared" si="33"/>
        <v>-1.1416460737739551</v>
      </c>
      <c r="W80" s="213">
        <f t="shared" si="33"/>
        <v>-2.1008280978087615</v>
      </c>
      <c r="X80" s="213">
        <f t="shared" si="33"/>
        <v>-2.759795174793279</v>
      </c>
      <c r="Y80" s="213">
        <f t="shared" si="33"/>
        <v>-2.6459257365175048</v>
      </c>
      <c r="Z80" s="180" t="s">
        <v>24</v>
      </c>
      <c r="AB80" s="85"/>
      <c r="AC80" s="85"/>
      <c r="AD80" s="85"/>
      <c r="AE80" s="85"/>
      <c r="AF80" s="85"/>
      <c r="AG80" s="85"/>
      <c r="AH80" s="85"/>
      <c r="AI80" s="85"/>
    </row>
    <row r="81" spans="1:35" s="128" customFormat="1" ht="14.1" customHeight="1">
      <c r="A81" s="147" t="s">
        <v>25</v>
      </c>
      <c r="B81" s="148"/>
      <c r="C81" s="148"/>
      <c r="D81" s="148"/>
      <c r="E81" s="148"/>
      <c r="F81" s="126">
        <f>MAX(F59:F79)</f>
        <v>6.8166666666666664</v>
      </c>
      <c r="G81" s="126">
        <f t="shared" ref="G81:R81" si="34">MAX(G59:G79)</f>
        <v>3.7333216945791485</v>
      </c>
      <c r="H81" s="126">
        <f t="shared" si="34"/>
        <v>11.770000000000001</v>
      </c>
      <c r="I81" s="126">
        <f t="shared" si="34"/>
        <v>9.8966666666666665</v>
      </c>
      <c r="J81" s="127">
        <f t="shared" si="34"/>
        <v>10.856666666666667</v>
      </c>
      <c r="K81" s="126">
        <f t="shared" si="34"/>
        <v>6.0457309282156162</v>
      </c>
      <c r="L81" s="126">
        <f t="shared" si="34"/>
        <v>9.9897943116110621</v>
      </c>
      <c r="M81" s="127">
        <f t="shared" si="34"/>
        <v>4.1550584533406658</v>
      </c>
      <c r="N81" s="127">
        <f t="shared" si="34"/>
        <v>3.9121042227248601</v>
      </c>
      <c r="O81" s="127">
        <f t="shared" si="34"/>
        <v>4.2322840320105337</v>
      </c>
      <c r="P81" s="198">
        <f t="shared" si="34"/>
        <v>6.1788398244122016</v>
      </c>
      <c r="Q81" s="214">
        <f t="shared" si="34"/>
        <v>5.7492312627993565</v>
      </c>
      <c r="R81" s="198">
        <f t="shared" si="34"/>
        <v>2.6868400291485521</v>
      </c>
      <c r="S81" s="164">
        <f t="shared" ref="S81:X81" si="35">MAX(S59:S79)</f>
        <v>6.8866761170414454</v>
      </c>
      <c r="T81" s="198">
        <f t="shared" si="35"/>
        <v>7.2482350517138476</v>
      </c>
      <c r="U81" s="198">
        <f t="shared" si="35"/>
        <v>10.21060585450995</v>
      </c>
      <c r="V81" s="284">
        <f t="shared" si="35"/>
        <v>3.3207005265143068</v>
      </c>
      <c r="W81" s="214">
        <f t="shared" si="35"/>
        <v>3.5879045093786002</v>
      </c>
      <c r="X81" s="214">
        <f t="shared" si="35"/>
        <v>4.6573661614932034</v>
      </c>
      <c r="Y81" s="214">
        <f t="shared" ref="Y81" si="36">MAX(Y59:Y79)</f>
        <v>5.3252491561504227</v>
      </c>
      <c r="Z81" s="181" t="s">
        <v>25</v>
      </c>
      <c r="AB81" s="132"/>
      <c r="AC81" s="132"/>
      <c r="AD81" s="132"/>
      <c r="AE81" s="132"/>
      <c r="AF81" s="132"/>
      <c r="AG81" s="132"/>
      <c r="AH81" s="132"/>
      <c r="AI81" s="132"/>
    </row>
    <row r="82" spans="1:35" s="70" customFormat="1" ht="14.1" customHeight="1">
      <c r="A82" s="125" t="s">
        <v>163</v>
      </c>
      <c r="B82" s="148"/>
      <c r="C82" s="148"/>
      <c r="D82" s="148"/>
      <c r="E82" s="148"/>
      <c r="F82" s="126">
        <f t="shared" ref="F82:Q82" si="37">MEDIAN(F59:F79)</f>
        <v>1.790531993210065</v>
      </c>
      <c r="G82" s="126">
        <f t="shared" si="37"/>
        <v>1.7897136748757738</v>
      </c>
      <c r="H82" s="126">
        <f t="shared" si="37"/>
        <v>1.3082050392715647</v>
      </c>
      <c r="I82" s="126">
        <f t="shared" si="37"/>
        <v>1.7691872094570058</v>
      </c>
      <c r="J82" s="127">
        <f t="shared" si="37"/>
        <v>1.1142940713167102</v>
      </c>
      <c r="K82" s="126">
        <f t="shared" si="37"/>
        <v>0.82383604903522201</v>
      </c>
      <c r="L82" s="126">
        <f t="shared" si="37"/>
        <v>0.37603397639611585</v>
      </c>
      <c r="M82" s="127">
        <f t="shared" si="37"/>
        <v>0.75333333333333308</v>
      </c>
      <c r="N82" s="127">
        <f t="shared" si="37"/>
        <v>1.4796902523898376</v>
      </c>
      <c r="O82" s="127">
        <f t="shared" si="37"/>
        <v>1.8220389731208</v>
      </c>
      <c r="P82" s="198">
        <f t="shared" si="37"/>
        <v>1.514026441105411</v>
      </c>
      <c r="Q82" s="214">
        <f t="shared" si="37"/>
        <v>0.60099578431794409</v>
      </c>
      <c r="R82" s="198">
        <f t="shared" ref="R82:W82" si="38">MEDIAN(R59:R79)</f>
        <v>-0.19508623915820764</v>
      </c>
      <c r="S82" s="164">
        <f t="shared" si="38"/>
        <v>0.14988581956886429</v>
      </c>
      <c r="T82" s="198">
        <f t="shared" si="38"/>
        <v>0.80304773103842653</v>
      </c>
      <c r="U82" s="198">
        <f t="shared" si="38"/>
        <v>1.2999221495903046</v>
      </c>
      <c r="V82" s="284">
        <f t="shared" si="38"/>
        <v>1.3281932698680659</v>
      </c>
      <c r="W82" s="213">
        <f t="shared" si="38"/>
        <v>0.78134988248565906</v>
      </c>
      <c r="X82" s="213">
        <f t="shared" ref="X82:Y82" si="39">MEDIAN(X59:X79)</f>
        <v>0.86413889871898009</v>
      </c>
      <c r="Y82" s="213">
        <f t="shared" si="39"/>
        <v>1.0013711060160306</v>
      </c>
      <c r="Z82" s="170" t="s">
        <v>163</v>
      </c>
      <c r="AB82" s="230"/>
      <c r="AC82" s="230"/>
      <c r="AD82" s="230"/>
      <c r="AE82" s="230"/>
      <c r="AF82" s="230"/>
      <c r="AG82" s="230"/>
      <c r="AH82" s="230"/>
      <c r="AI82" s="230"/>
    </row>
    <row r="83" spans="1:35" s="70" customFormat="1" ht="14.1" customHeight="1">
      <c r="A83" s="125" t="s">
        <v>164</v>
      </c>
      <c r="B83" s="148"/>
      <c r="C83" s="148"/>
      <c r="D83" s="148"/>
      <c r="E83" s="148"/>
      <c r="F83" s="126">
        <f t="shared" ref="F83:Q83" si="40">AVERAGE(F59:F79)</f>
        <v>1.3975948161977803</v>
      </c>
      <c r="G83" s="126">
        <f t="shared" si="40"/>
        <v>0.53472716950104526</v>
      </c>
      <c r="H83" s="126">
        <f t="shared" si="40"/>
        <v>1.5257215135721827</v>
      </c>
      <c r="I83" s="126">
        <f t="shared" si="40"/>
        <v>0.55623995879524146</v>
      </c>
      <c r="J83" s="127">
        <f t="shared" si="40"/>
        <v>0.34776995208811751</v>
      </c>
      <c r="K83" s="126">
        <f t="shared" si="40"/>
        <v>-0.40131378453420685</v>
      </c>
      <c r="L83" s="126">
        <f t="shared" si="40"/>
        <v>0.57838826777109209</v>
      </c>
      <c r="M83" s="127">
        <f t="shared" si="40"/>
        <v>0.35049732939824202</v>
      </c>
      <c r="N83" s="127">
        <f t="shared" si="40"/>
        <v>1.2438736847958236</v>
      </c>
      <c r="O83" s="127">
        <f t="shared" si="40"/>
        <v>1.2264087463396549</v>
      </c>
      <c r="P83" s="198">
        <f t="shared" si="40"/>
        <v>1.3580820536805003</v>
      </c>
      <c r="Q83" s="214">
        <f t="shared" si="40"/>
        <v>0.62158647947517731</v>
      </c>
      <c r="R83" s="198">
        <f t="shared" ref="R83:W83" si="41">AVERAGE(R59:R79)</f>
        <v>-0.57792089470185093</v>
      </c>
      <c r="S83" s="164">
        <f t="shared" si="41"/>
        <v>0.35824671163558336</v>
      </c>
      <c r="T83" s="198">
        <f t="shared" si="41"/>
        <v>0.93939845490275264</v>
      </c>
      <c r="U83" s="198">
        <f t="shared" si="41"/>
        <v>1.6833762503676895</v>
      </c>
      <c r="V83" s="284">
        <f t="shared" si="41"/>
        <v>1.153702937244439</v>
      </c>
      <c r="W83" s="213">
        <f t="shared" si="41"/>
        <v>0.90689554974393594</v>
      </c>
      <c r="X83" s="213">
        <f t="shared" ref="X83:Y83" si="42">AVERAGE(X59:X79)</f>
        <v>0.77765331890018474</v>
      </c>
      <c r="Y83" s="213">
        <f t="shared" si="42"/>
        <v>1.3566717450259664</v>
      </c>
      <c r="Z83" s="170" t="s">
        <v>164</v>
      </c>
      <c r="AB83" s="230"/>
      <c r="AC83" s="230"/>
      <c r="AD83" s="230"/>
      <c r="AE83" s="230"/>
      <c r="AF83" s="230"/>
      <c r="AG83" s="230"/>
      <c r="AH83" s="230"/>
      <c r="AI83" s="230"/>
    </row>
    <row r="84" spans="1:35" ht="14.1" customHeight="1">
      <c r="A84" s="34"/>
      <c r="B84" s="31"/>
      <c r="C84" s="31"/>
      <c r="D84" s="31"/>
      <c r="E84" s="31"/>
      <c r="F84" s="31"/>
      <c r="G84" s="31"/>
      <c r="Z84" s="171" t="s">
        <v>0</v>
      </c>
    </row>
    <row r="85" spans="1:35" ht="14.1" customHeight="1">
      <c r="A85" s="1" t="str">
        <f>+$A$1</f>
        <v>K5/I5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45190.410039351853</v>
      </c>
    </row>
    <row r="86" spans="1:35" ht="14.1" customHeight="1">
      <c r="A86" s="292" t="str">
        <f>+$A$2</f>
        <v>Beherrschung der laufenden Ausgaben pro Einwohner</v>
      </c>
      <c r="B86" s="292"/>
      <c r="C86" s="292"/>
      <c r="D86" s="292"/>
      <c r="E86" s="292"/>
      <c r="F86" s="297"/>
      <c r="G86" s="297"/>
      <c r="H86" s="37"/>
      <c r="I86" s="38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35" ht="14.1" customHeight="1" thickBot="1">
      <c r="A87" s="293" t="str">
        <f>+$A$3</f>
        <v xml:space="preserve">Veränderung der laufenden Ausgaben pro Einwohner in % </v>
      </c>
      <c r="B87" s="293"/>
      <c r="C87" s="293"/>
      <c r="D87" s="293"/>
      <c r="E87" s="293"/>
      <c r="F87" s="293"/>
      <c r="G87" s="293"/>
      <c r="H87" s="293"/>
      <c r="I87" s="243"/>
      <c r="J87" s="243" t="s">
        <v>14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Gewichtung_Pondération!$E$8</f>
        <v>2</v>
      </c>
    </row>
    <row r="88" spans="1:35" ht="14.1" customHeight="1" thickTop="1">
      <c r="A88" s="292" t="str">
        <f>+$A$4</f>
        <v>Maîtrise des dépenses courantes par habitant</v>
      </c>
      <c r="B88" s="292"/>
      <c r="C88" s="292"/>
      <c r="D88" s="292"/>
      <c r="E88" s="292"/>
      <c r="F88" s="298"/>
      <c r="G88" s="298"/>
      <c r="H88" s="37"/>
      <c r="I88" s="38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35" ht="14.1" customHeight="1" thickBot="1">
      <c r="A89" s="293" t="str">
        <f>+$A$5</f>
        <v>Variation des dépenses courantes par habitant en %</v>
      </c>
      <c r="B89" s="293"/>
      <c r="C89" s="293"/>
      <c r="D89" s="293"/>
      <c r="E89" s="293"/>
      <c r="F89" s="293"/>
      <c r="G89" s="293"/>
      <c r="H89" s="293"/>
      <c r="I89" s="243"/>
      <c r="J89" s="243" t="s">
        <v>13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Gewichtung_Pondération!$E$8</f>
        <v>2</v>
      </c>
    </row>
    <row r="90" spans="1:35" ht="14.1" customHeight="1" thickTop="1">
      <c r="A90" s="34"/>
      <c r="B90" s="31"/>
      <c r="C90" s="31"/>
      <c r="D90" s="31"/>
      <c r="E90" s="31"/>
      <c r="F90" s="31"/>
      <c r="G90" s="3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35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35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1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</row>
    <row r="93" spans="1:35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</row>
    <row r="94" spans="1:35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 t="shared" ref="K94:K114" si="43">SUM(D24:K24)/8</f>
        <v>1.0167319723142827</v>
      </c>
      <c r="L94" s="30">
        <f t="shared" ref="L94:L114" si="44">SUM(E24:L24)/8</f>
        <v>1.3728102966988152</v>
      </c>
      <c r="M94" s="30">
        <f t="shared" ref="M94:Y109" si="45">SUM(D24:M24)/10</f>
        <v>1.1407718002280725</v>
      </c>
      <c r="N94" s="87">
        <f t="shared" si="45"/>
        <v>1.3302674008032953</v>
      </c>
      <c r="O94" s="201">
        <f t="shared" si="45"/>
        <v>1.2733367123929999</v>
      </c>
      <c r="P94" s="191">
        <f t="shared" si="45"/>
        <v>1.2562885773511878</v>
      </c>
      <c r="Q94" s="211">
        <f t="shared" si="45"/>
        <v>0.86407271692967313</v>
      </c>
      <c r="R94" s="211">
        <f t="shared" si="45"/>
        <v>0.60604588423374806</v>
      </c>
      <c r="S94" s="211">
        <f t="shared" si="45"/>
        <v>0.9194191505481587</v>
      </c>
      <c r="T94" s="211">
        <f t="shared" si="45"/>
        <v>2.0851330252201246</v>
      </c>
      <c r="U94" s="211">
        <f t="shared" si="45"/>
        <v>1.7020905288956474</v>
      </c>
      <c r="V94" s="211">
        <f t="shared" si="45"/>
        <v>0.6585787007267323</v>
      </c>
      <c r="W94" s="211">
        <f t="shared" si="45"/>
        <v>0.89268300316995308</v>
      </c>
      <c r="X94" s="211">
        <f t="shared" si="45"/>
        <v>0.75480159606661545</v>
      </c>
      <c r="Y94" s="211">
        <f t="shared" si="45"/>
        <v>0.68320309874946505</v>
      </c>
      <c r="Z94" s="167" t="s">
        <v>188</v>
      </c>
    </row>
    <row r="95" spans="1:35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 t="shared" si="43"/>
        <v>-3.220192485324383E-2</v>
      </c>
      <c r="L95" s="28">
        <f t="shared" si="44"/>
        <v>0.35591285564118591</v>
      </c>
      <c r="M95" s="28">
        <f t="shared" si="45"/>
        <v>0.29470271357911332</v>
      </c>
      <c r="N95" s="31">
        <f t="shared" si="45"/>
        <v>0.35535547276999624</v>
      </c>
      <c r="O95" s="200">
        <f t="shared" si="45"/>
        <v>1.8891277256457966</v>
      </c>
      <c r="P95" s="192">
        <f t="shared" si="45"/>
        <v>1.2013942706025382</v>
      </c>
      <c r="Q95" s="212">
        <f t="shared" si="45"/>
        <v>1.22619159222387</v>
      </c>
      <c r="R95" s="212">
        <f t="shared" si="45"/>
        <v>0.85643855884117281</v>
      </c>
      <c r="S95" s="212">
        <f t="shared" si="45"/>
        <v>0.6174808726916412</v>
      </c>
      <c r="T95" s="212">
        <f t="shared" si="45"/>
        <v>0.69095087318450576</v>
      </c>
      <c r="U95" s="212">
        <f t="shared" si="45"/>
        <v>0.83784759052245172</v>
      </c>
      <c r="V95" s="212">
        <f t="shared" si="45"/>
        <v>0.68194091145103441</v>
      </c>
      <c r="W95" s="212">
        <f t="shared" si="45"/>
        <v>0.64687405784063945</v>
      </c>
      <c r="X95" s="212">
        <f t="shared" si="45"/>
        <v>0.84924200757232382</v>
      </c>
      <c r="Y95" s="212">
        <f t="shared" si="45"/>
        <v>0.12169788977129012</v>
      </c>
      <c r="Z95" s="168" t="s">
        <v>168</v>
      </c>
    </row>
    <row r="96" spans="1:35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si="43"/>
        <v>0.45320702454484441</v>
      </c>
      <c r="L96" s="30">
        <f t="shared" si="44"/>
        <v>-0.26750758828175358</v>
      </c>
      <c r="M96" s="30">
        <f t="shared" si="45"/>
        <v>0.25238534374677679</v>
      </c>
      <c r="N96" s="87">
        <f t="shared" si="45"/>
        <v>0.24344430567648612</v>
      </c>
      <c r="O96" s="201">
        <f t="shared" si="45"/>
        <v>1.973700540727003</v>
      </c>
      <c r="P96" s="191">
        <f t="shared" si="45"/>
        <v>2.2113639308395454</v>
      </c>
      <c r="Q96" s="211">
        <f t="shared" si="45"/>
        <v>1.7061153456081424</v>
      </c>
      <c r="R96" s="211">
        <f t="shared" si="45"/>
        <v>1.0349557254703261</v>
      </c>
      <c r="S96" s="211">
        <f t="shared" si="45"/>
        <v>3.2299030183471529</v>
      </c>
      <c r="T96" s="211">
        <f t="shared" si="45"/>
        <v>2.7214796418085099</v>
      </c>
      <c r="U96" s="211">
        <f t="shared" si="45"/>
        <v>3.6828748601391936</v>
      </c>
      <c r="V96" s="211">
        <f t="shared" si="45"/>
        <v>3.8346159622250391</v>
      </c>
      <c r="W96" s="211">
        <f t="shared" si="45"/>
        <v>3.7565000368433941</v>
      </c>
      <c r="X96" s="211">
        <f t="shared" si="45"/>
        <v>3.7136614900729277</v>
      </c>
      <c r="Y96" s="211">
        <f t="shared" si="45"/>
        <v>3.1812378914092996</v>
      </c>
      <c r="Z96" s="167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43"/>
        <v>2.4419805555787923</v>
      </c>
      <c r="L97" s="28">
        <f t="shared" si="44"/>
        <v>1.9435338673029403</v>
      </c>
      <c r="M97" s="28">
        <f t="shared" si="45"/>
        <v>1.816676508217423</v>
      </c>
      <c r="N97" s="31">
        <f t="shared" si="45"/>
        <v>1.2726050280097971</v>
      </c>
      <c r="O97" s="200">
        <f t="shared" si="45"/>
        <v>0.99082205086539976</v>
      </c>
      <c r="P97" s="192">
        <f t="shared" si="45"/>
        <v>0.43778134580948153</v>
      </c>
      <c r="Q97" s="212">
        <f t="shared" si="45"/>
        <v>0.1020113547256126</v>
      </c>
      <c r="R97" s="212">
        <f t="shared" si="45"/>
        <v>-0.16700402101183695</v>
      </c>
      <c r="S97" s="212">
        <f t="shared" si="45"/>
        <v>-0.33880800578660442</v>
      </c>
      <c r="T97" s="212">
        <f t="shared" si="45"/>
        <v>-0.43277939001557353</v>
      </c>
      <c r="U97" s="212">
        <f t="shared" si="45"/>
        <v>-0.42921606631813825</v>
      </c>
      <c r="V97" s="212">
        <f t="shared" si="45"/>
        <v>-0.27542548427868996</v>
      </c>
      <c r="W97" s="212">
        <f t="shared" si="45"/>
        <v>-0.26082359045169834</v>
      </c>
      <c r="X97" s="212">
        <f t="shared" si="45"/>
        <v>-0.26920757234832726</v>
      </c>
      <c r="Y97" s="212">
        <f t="shared" si="45"/>
        <v>-0.15236463941501435</v>
      </c>
      <c r="Z97" s="168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43"/>
        <v>1.1991111711342635</v>
      </c>
      <c r="L98" s="30">
        <f t="shared" si="44"/>
        <v>0.87642265722761648</v>
      </c>
      <c r="M98" s="30">
        <f t="shared" si="45"/>
        <v>0.86499126711249696</v>
      </c>
      <c r="N98" s="87">
        <f t="shared" si="45"/>
        <v>1.1220275323149609</v>
      </c>
      <c r="O98" s="201">
        <f t="shared" si="45"/>
        <v>1.1651431880349019</v>
      </c>
      <c r="P98" s="191">
        <f t="shared" si="45"/>
        <v>0.60094399372118779</v>
      </c>
      <c r="Q98" s="211">
        <f t="shared" si="45"/>
        <v>0.24836237023932015</v>
      </c>
      <c r="R98" s="211">
        <f t="shared" si="45"/>
        <v>1.1388289304819632</v>
      </c>
      <c r="S98" s="211">
        <f t="shared" si="45"/>
        <v>1.1326240752482712</v>
      </c>
      <c r="T98" s="211">
        <f t="shared" si="45"/>
        <v>1.3590012716042132</v>
      </c>
      <c r="U98" s="211">
        <f t="shared" si="45"/>
        <v>1.209363769673341</v>
      </c>
      <c r="V98" s="211">
        <f t="shared" si="45"/>
        <v>1.2857041035723742</v>
      </c>
      <c r="W98" s="211">
        <f t="shared" si="45"/>
        <v>0.99660992523994418</v>
      </c>
      <c r="X98" s="211">
        <f t="shared" si="45"/>
        <v>0.84001834675642972</v>
      </c>
      <c r="Y98" s="211">
        <f t="shared" si="45"/>
        <v>1.2854154737964767</v>
      </c>
      <c r="Z98" s="167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43"/>
        <v>1.211047092814872</v>
      </c>
      <c r="L99" s="28">
        <f t="shared" si="44"/>
        <v>1.0020631884679869</v>
      </c>
      <c r="M99" s="28">
        <f t="shared" si="45"/>
        <v>-9.7785777512097386E-3</v>
      </c>
      <c r="N99" s="31">
        <f t="shared" si="45"/>
        <v>-0.42465926557075806</v>
      </c>
      <c r="O99" s="200">
        <f t="shared" si="45"/>
        <v>-1.1273453270283071</v>
      </c>
      <c r="P99" s="192">
        <f t="shared" si="45"/>
        <v>-0.61111078436716393</v>
      </c>
      <c r="Q99" s="212">
        <f t="shared" si="45"/>
        <v>-1.2749170016677294</v>
      </c>
      <c r="R99" s="212">
        <f t="shared" si="45"/>
        <v>-1.4337590336078574</v>
      </c>
      <c r="S99" s="212">
        <f t="shared" si="45"/>
        <v>-1.1037745831889745</v>
      </c>
      <c r="T99" s="212">
        <f t="shared" si="45"/>
        <v>-1.0738931346385576</v>
      </c>
      <c r="U99" s="212">
        <f t="shared" si="45"/>
        <v>-0.76515835701972057</v>
      </c>
      <c r="V99" s="212">
        <f t="shared" si="45"/>
        <v>-0.74684831311625977</v>
      </c>
      <c r="W99" s="212">
        <f t="shared" si="45"/>
        <v>1.0846024961734684</v>
      </c>
      <c r="X99" s="212">
        <f t="shared" si="45"/>
        <v>1.5065739636338382</v>
      </c>
      <c r="Y99" s="212">
        <f t="shared" si="45"/>
        <v>2.1079056863157866</v>
      </c>
      <c r="Z99" s="168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43"/>
        <v>1.5945921485264389</v>
      </c>
      <c r="L100" s="30">
        <f t="shared" si="44"/>
        <v>1.7294383579015389</v>
      </c>
      <c r="M100" s="30">
        <f t="shared" si="45"/>
        <v>1.5495623782047478</v>
      </c>
      <c r="N100" s="87">
        <f t="shared" si="45"/>
        <v>1.5644982144714972</v>
      </c>
      <c r="O100" s="201">
        <f t="shared" si="45"/>
        <v>1.7238966830424307</v>
      </c>
      <c r="P100" s="191">
        <f t="shared" si="45"/>
        <v>1.5765599595365045</v>
      </c>
      <c r="Q100" s="211">
        <f t="shared" si="45"/>
        <v>1.1181183211977761</v>
      </c>
      <c r="R100" s="211">
        <f t="shared" si="45"/>
        <v>0.42709142195185823</v>
      </c>
      <c r="S100" s="211">
        <f t="shared" si="45"/>
        <v>0.44406678409988337</v>
      </c>
      <c r="T100" s="211">
        <f t="shared" si="45"/>
        <v>0.51237272682436397</v>
      </c>
      <c r="U100" s="211">
        <f t="shared" si="45"/>
        <v>0.59942005283014621</v>
      </c>
      <c r="V100" s="211">
        <f t="shared" si="45"/>
        <v>0.45077288258717452</v>
      </c>
      <c r="W100" s="211">
        <f t="shared" si="45"/>
        <v>0.79221762460382184</v>
      </c>
      <c r="X100" s="211">
        <f t="shared" si="45"/>
        <v>0.9062850271909324</v>
      </c>
      <c r="Y100" s="211">
        <f t="shared" si="45"/>
        <v>0.83523067848445576</v>
      </c>
      <c r="Z100" s="167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43"/>
        <v>0.33019359834212075</v>
      </c>
      <c r="L101" s="28">
        <f t="shared" si="44"/>
        <v>0.98582852019428879</v>
      </c>
      <c r="M101" s="28">
        <f t="shared" si="45"/>
        <v>0.19909433651108718</v>
      </c>
      <c r="N101" s="31">
        <f t="shared" si="45"/>
        <v>0.5690220448135459</v>
      </c>
      <c r="O101" s="200">
        <f t="shared" si="45"/>
        <v>0.24221913083303176</v>
      </c>
      <c r="P101" s="192">
        <f t="shared" si="45"/>
        <v>-0.24868672125869623</v>
      </c>
      <c r="Q101" s="212">
        <f t="shared" si="45"/>
        <v>-0.43168463697795528</v>
      </c>
      <c r="R101" s="212">
        <f t="shared" si="45"/>
        <v>-0.46177776034393964</v>
      </c>
      <c r="S101" s="212">
        <f t="shared" si="45"/>
        <v>-0.55108490494107887</v>
      </c>
      <c r="T101" s="212">
        <f t="shared" si="45"/>
        <v>-0.24790931457029936</v>
      </c>
      <c r="U101" s="212">
        <f t="shared" si="45"/>
        <v>0.30034430194927669</v>
      </c>
      <c r="V101" s="212">
        <f t="shared" si="45"/>
        <v>0.27542074479723055</v>
      </c>
      <c r="W101" s="212">
        <f t="shared" si="45"/>
        <v>0.75731102527686733</v>
      </c>
      <c r="X101" s="212">
        <f t="shared" si="45"/>
        <v>1.0418888863018838</v>
      </c>
      <c r="Y101" s="212">
        <f t="shared" si="45"/>
        <v>1.8052148572389306</v>
      </c>
      <c r="Z101" s="168" t="s">
        <v>189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43"/>
        <v>2.9099319437300499</v>
      </c>
      <c r="L102" s="30">
        <f t="shared" si="44"/>
        <v>1.8297354899209459</v>
      </c>
      <c r="M102" s="30">
        <f t="shared" si="45"/>
        <v>1.9625524971116295</v>
      </c>
      <c r="N102" s="87">
        <f t="shared" si="45"/>
        <v>1.6201592569501648</v>
      </c>
      <c r="O102" s="201">
        <f t="shared" si="45"/>
        <v>1.9117523875086728</v>
      </c>
      <c r="P102" s="191">
        <f t="shared" si="45"/>
        <v>2.2251731808905797</v>
      </c>
      <c r="Q102" s="211">
        <f t="shared" si="45"/>
        <v>0.89433809230147676</v>
      </c>
      <c r="R102" s="211">
        <f t="shared" si="45"/>
        <v>0.97539672743589489</v>
      </c>
      <c r="S102" s="211">
        <f t="shared" si="45"/>
        <v>0.46789818464952554</v>
      </c>
      <c r="T102" s="211">
        <f t="shared" si="45"/>
        <v>0.28740621713178893</v>
      </c>
      <c r="U102" s="211">
        <f t="shared" si="45"/>
        <v>0.15266746858068656</v>
      </c>
      <c r="V102" s="211">
        <f t="shared" si="45"/>
        <v>1.0617643252944091</v>
      </c>
      <c r="W102" s="211">
        <f t="shared" si="45"/>
        <v>1.1338991768749467</v>
      </c>
      <c r="X102" s="211">
        <f t="shared" si="45"/>
        <v>1.052872097200209</v>
      </c>
      <c r="Y102" s="211">
        <f t="shared" si="45"/>
        <v>0.61196341040115632</v>
      </c>
      <c r="Z102" s="167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43"/>
        <v>-0.80982797236883708</v>
      </c>
      <c r="L103" s="28">
        <f t="shared" si="44"/>
        <v>-1.1524144677063304</v>
      </c>
      <c r="M103" s="28">
        <f t="shared" si="45"/>
        <v>-0.26389931377438935</v>
      </c>
      <c r="N103" s="31">
        <f t="shared" si="45"/>
        <v>-0.65873165160261027</v>
      </c>
      <c r="O103" s="200">
        <f t="shared" si="45"/>
        <v>1.3777160027533641</v>
      </c>
      <c r="P103" s="192">
        <f t="shared" si="45"/>
        <v>1.5933398394029354</v>
      </c>
      <c r="Q103" s="212">
        <f t="shared" si="45"/>
        <v>1.4187130561626056</v>
      </c>
      <c r="R103" s="212">
        <f t="shared" si="45"/>
        <v>1.107526901390633</v>
      </c>
      <c r="S103" s="212">
        <f t="shared" si="45"/>
        <v>1.5406076204889598</v>
      </c>
      <c r="T103" s="212">
        <f t="shared" si="45"/>
        <v>1.2628644097540429</v>
      </c>
      <c r="U103" s="212">
        <f t="shared" si="45"/>
        <v>0.93248800510841012</v>
      </c>
      <c r="V103" s="212">
        <f t="shared" si="45"/>
        <v>0.93147098126224037</v>
      </c>
      <c r="W103" s="212">
        <f t="shared" si="45"/>
        <v>0.62090433392997768</v>
      </c>
      <c r="X103" s="212">
        <f t="shared" si="45"/>
        <v>0.93716723870908525</v>
      </c>
      <c r="Y103" s="212">
        <f t="shared" si="45"/>
        <v>0.68021221382232033</v>
      </c>
      <c r="Z103" s="168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43"/>
        <v>-6.1211148095090806</v>
      </c>
      <c r="L104" s="30">
        <f t="shared" si="44"/>
        <v>-6.5916471938982548</v>
      </c>
      <c r="M104" s="30">
        <f t="shared" si="45"/>
        <v>-4.1098918476072646</v>
      </c>
      <c r="N104" s="87">
        <f t="shared" si="45"/>
        <v>-4.9033177551186045</v>
      </c>
      <c r="O104" s="201">
        <f t="shared" si="45"/>
        <v>-5.0943833325503416</v>
      </c>
      <c r="P104" s="191">
        <f t="shared" si="45"/>
        <v>-4.0047539952617663</v>
      </c>
      <c r="Q104" s="211">
        <f t="shared" si="45"/>
        <v>-2.7302306211601941</v>
      </c>
      <c r="R104" s="211">
        <f t="shared" si="45"/>
        <v>-2.403783865075396</v>
      </c>
      <c r="S104" s="211">
        <f t="shared" si="45"/>
        <v>1.0209315976015521</v>
      </c>
      <c r="T104" s="211">
        <f t="shared" si="45"/>
        <v>0.98539324817460172</v>
      </c>
      <c r="U104" s="211">
        <f t="shared" si="45"/>
        <v>1.4930448612073721</v>
      </c>
      <c r="V104" s="211">
        <f t="shared" si="45"/>
        <v>1.4096736558825005</v>
      </c>
      <c r="W104" s="211">
        <f t="shared" si="45"/>
        <v>1.0701537320907815</v>
      </c>
      <c r="X104" s="211">
        <f t="shared" si="45"/>
        <v>1.423737344027042</v>
      </c>
      <c r="Y104" s="211">
        <f t="shared" si="45"/>
        <v>1.0183124722980961</v>
      </c>
      <c r="Z104" s="167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43"/>
        <v>2.8348752846218312</v>
      </c>
      <c r="L105" s="28">
        <f t="shared" si="44"/>
        <v>4.8611997974063321</v>
      </c>
      <c r="M105" s="28">
        <f t="shared" si="45"/>
        <v>2.7608076128138239</v>
      </c>
      <c r="N105" s="31">
        <f t="shared" si="45"/>
        <v>2.4827780191262248</v>
      </c>
      <c r="O105" s="200">
        <f t="shared" si="45"/>
        <v>3.2855938294281644</v>
      </c>
      <c r="P105" s="192">
        <f t="shared" si="45"/>
        <v>2.0279649356385243</v>
      </c>
      <c r="Q105" s="212">
        <f t="shared" si="45"/>
        <v>2.8744058046465173</v>
      </c>
      <c r="R105" s="212">
        <f t="shared" si="45"/>
        <v>2.5998112890915577</v>
      </c>
      <c r="S105" s="212">
        <f t="shared" si="45"/>
        <v>1.176127635144681</v>
      </c>
      <c r="T105" s="212">
        <f t="shared" si="45"/>
        <v>1.0980904797034285</v>
      </c>
      <c r="U105" s="212">
        <f t="shared" si="45"/>
        <v>0.25204321627463722</v>
      </c>
      <c r="V105" s="212">
        <f t="shared" si="45"/>
        <v>-1.7172507746098589</v>
      </c>
      <c r="W105" s="212">
        <f t="shared" si="45"/>
        <v>-0.2672846494601212</v>
      </c>
      <c r="X105" s="212">
        <f t="shared" si="45"/>
        <v>-0.22647688081216272</v>
      </c>
      <c r="Y105" s="212">
        <f t="shared" si="45"/>
        <v>-0.97432804698520636</v>
      </c>
      <c r="Z105" s="168" t="s">
        <v>190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43"/>
        <v>6.4575000000000005</v>
      </c>
      <c r="L106" s="30">
        <f t="shared" si="44"/>
        <v>3.6037499999999998</v>
      </c>
      <c r="M106" s="30">
        <f t="shared" si="45"/>
        <v>5.7499247979724313</v>
      </c>
      <c r="N106" s="87">
        <f t="shared" si="45"/>
        <v>3.7256312668174578</v>
      </c>
      <c r="O106" s="201">
        <f t="shared" si="45"/>
        <v>5.2586852096031604</v>
      </c>
      <c r="P106" s="191">
        <f t="shared" si="45"/>
        <v>4.1591327303040542</v>
      </c>
      <c r="Q106" s="211">
        <f t="shared" si="45"/>
        <v>3.6994603016047969</v>
      </c>
      <c r="R106" s="211">
        <f t="shared" si="45"/>
        <v>0.69338317282386508</v>
      </c>
      <c r="S106" s="211">
        <f t="shared" si="45"/>
        <v>0.78627591372698258</v>
      </c>
      <c r="T106" s="211">
        <f t="shared" si="45"/>
        <v>0.68337462091632495</v>
      </c>
      <c r="U106" s="211">
        <f t="shared" si="45"/>
        <v>1.3242633413093798</v>
      </c>
      <c r="V106" s="211">
        <f t="shared" si="45"/>
        <v>1.2217691541130729</v>
      </c>
      <c r="W106" s="211">
        <f t="shared" si="45"/>
        <v>-0.23775888761679714</v>
      </c>
      <c r="X106" s="211">
        <f t="shared" si="45"/>
        <v>-0.29876907322720481</v>
      </c>
      <c r="Y106" s="211">
        <f t="shared" si="45"/>
        <v>-0.57445651441126244</v>
      </c>
      <c r="Z106" s="167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43"/>
        <v>-0.39055698801447303</v>
      </c>
      <c r="L107" s="28">
        <f t="shared" si="44"/>
        <v>3.9270946062805345E-2</v>
      </c>
      <c r="M107" s="28">
        <f t="shared" si="45"/>
        <v>-0.32408215324347867</v>
      </c>
      <c r="N107" s="31">
        <f t="shared" si="45"/>
        <v>0.56045456022993057</v>
      </c>
      <c r="O107" s="200">
        <f t="shared" si="45"/>
        <v>2.4545685327876952E-2</v>
      </c>
      <c r="P107" s="192">
        <f t="shared" si="45"/>
        <v>-0.411518690642181</v>
      </c>
      <c r="Q107" s="212">
        <f t="shared" si="45"/>
        <v>-0.18961786768940761</v>
      </c>
      <c r="R107" s="212">
        <f t="shared" si="45"/>
        <v>-1.8506084310577371</v>
      </c>
      <c r="S107" s="212">
        <f t="shared" si="45"/>
        <v>-2.1562092894993454</v>
      </c>
      <c r="T107" s="212">
        <f t="shared" si="45"/>
        <v>-2.0048349233229361</v>
      </c>
      <c r="U107" s="212">
        <f t="shared" si="45"/>
        <v>-0.73264414445170223</v>
      </c>
      <c r="V107" s="212">
        <f t="shared" si="45"/>
        <v>-0.91038200669152647</v>
      </c>
      <c r="W107" s="212">
        <f t="shared" si="45"/>
        <v>-0.25086197862670367</v>
      </c>
      <c r="X107" s="212">
        <f t="shared" si="45"/>
        <v>-0.81187517534172593</v>
      </c>
      <c r="Y107" s="212">
        <f t="shared" si="45"/>
        <v>-0.43912443279037383</v>
      </c>
      <c r="Z107" s="168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43"/>
        <v>-5.5132792519078686</v>
      </c>
      <c r="L108" s="30">
        <f t="shared" si="44"/>
        <v>-6.134598254167269</v>
      </c>
      <c r="M108" s="30">
        <f t="shared" si="45"/>
        <v>-4.1771834347678984</v>
      </c>
      <c r="N108" s="87">
        <f t="shared" si="45"/>
        <v>-4.5309515476022337</v>
      </c>
      <c r="O108" s="201">
        <f t="shared" si="45"/>
        <v>-4.6659336960570013</v>
      </c>
      <c r="P108" s="191">
        <f t="shared" si="45"/>
        <v>-4.9950020955328149</v>
      </c>
      <c r="Q108" s="211">
        <f t="shared" si="45"/>
        <v>-3.8751643630054979</v>
      </c>
      <c r="R108" s="211">
        <f t="shared" si="45"/>
        <v>-3.1851075333799441</v>
      </c>
      <c r="S108" s="211">
        <f t="shared" si="45"/>
        <v>-1.7460084537636598</v>
      </c>
      <c r="T108" s="211">
        <f t="shared" si="45"/>
        <v>-0.50784638120169323</v>
      </c>
      <c r="U108" s="211">
        <f t="shared" si="45"/>
        <v>0.91525227834151512</v>
      </c>
      <c r="V108" s="211">
        <f t="shared" si="45"/>
        <v>0.57737780497312896</v>
      </c>
      <c r="W108" s="211">
        <f t="shared" si="45"/>
        <v>0.90578813745900866</v>
      </c>
      <c r="X108" s="211">
        <f t="shared" si="45"/>
        <v>-0.26799296579830167</v>
      </c>
      <c r="Y108" s="211">
        <f t="shared" si="45"/>
        <v>-0.79299091782130238</v>
      </c>
      <c r="Z108" s="167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43"/>
        <v>1.0303046660474882</v>
      </c>
      <c r="L109" s="28">
        <f t="shared" si="44"/>
        <v>0.9422245332342547</v>
      </c>
      <c r="M109" s="28">
        <f t="shared" si="45"/>
        <v>0.9825600392724988</v>
      </c>
      <c r="N109" s="31">
        <f t="shared" si="45"/>
        <v>0.83223721009931828</v>
      </c>
      <c r="O109" s="200">
        <f t="shared" si="45"/>
        <v>0.84950274359909739</v>
      </c>
      <c r="P109" s="192">
        <f t="shared" si="45"/>
        <v>0.86180365522050961</v>
      </c>
      <c r="Q109" s="212">
        <f t="shared" si="45"/>
        <v>0.75907180852734835</v>
      </c>
      <c r="R109" s="212">
        <f t="shared" si="45"/>
        <v>0.86729634756542229</v>
      </c>
      <c r="S109" s="212">
        <f t="shared" si="45"/>
        <v>0.24288280281255376</v>
      </c>
      <c r="T109" s="212">
        <f t="shared" si="45"/>
        <v>0.64444135663180302</v>
      </c>
      <c r="U109" s="212">
        <f t="shared" si="45"/>
        <v>1.4334363615705752</v>
      </c>
      <c r="V109" s="212">
        <f t="shared" si="45"/>
        <v>1.2011121191712335</v>
      </c>
      <c r="W109" s="212">
        <f t="shared" si="45"/>
        <v>1.2176000432861378</v>
      </c>
      <c r="X109" s="212">
        <f t="shared" si="45"/>
        <v>1.4854549179325161</v>
      </c>
      <c r="Y109" s="212">
        <f t="shared" si="45"/>
        <v>1.9174871024676698</v>
      </c>
      <c r="Z109" s="168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si="43"/>
        <v>1.1516573927900495</v>
      </c>
      <c r="L110" s="30">
        <f t="shared" si="44"/>
        <v>1.7003890876410206</v>
      </c>
      <c r="M110" s="30">
        <f t="shared" ref="M110:Y114" si="46">SUM(D40:M40)/10</f>
        <v>1.2225803620420441</v>
      </c>
      <c r="N110" s="87">
        <f t="shared" si="46"/>
        <v>1.6756580103979508</v>
      </c>
      <c r="O110" s="201">
        <f t="shared" si="46"/>
        <v>0.90660507560817383</v>
      </c>
      <c r="P110" s="191">
        <f t="shared" si="46"/>
        <v>-0.16738915220809752</v>
      </c>
      <c r="Q110" s="211">
        <f t="shared" si="46"/>
        <v>-0.2360722343887586</v>
      </c>
      <c r="R110" s="211">
        <f t="shared" si="46"/>
        <v>0.1206649858916409</v>
      </c>
      <c r="S110" s="211">
        <f t="shared" si="46"/>
        <v>-0.37300408384926076</v>
      </c>
      <c r="T110" s="211">
        <f t="shared" si="46"/>
        <v>0.13875983392922828</v>
      </c>
      <c r="U110" s="211">
        <f t="shared" si="46"/>
        <v>0.36159291683850225</v>
      </c>
      <c r="V110" s="211">
        <f t="shared" si="46"/>
        <v>-5.3490724446527402E-2</v>
      </c>
      <c r="W110" s="211">
        <f t="shared" si="46"/>
        <v>-0.45398182833504458</v>
      </c>
      <c r="X110" s="211">
        <f t="shared" si="46"/>
        <v>-1.0919086420867965</v>
      </c>
      <c r="Y110" s="211">
        <f t="shared" si="46"/>
        <v>-0.25021860951946612</v>
      </c>
      <c r="Z110" s="167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43"/>
        <v>0.87494832226617369</v>
      </c>
      <c r="L111" s="28">
        <f t="shared" si="44"/>
        <v>0.92389775834269616</v>
      </c>
      <c r="M111" s="28">
        <f t="shared" si="46"/>
        <v>1.0368124691403087</v>
      </c>
      <c r="N111" s="31">
        <f t="shared" si="46"/>
        <v>1.2047333994059524</v>
      </c>
      <c r="O111" s="200">
        <f t="shared" si="46"/>
        <v>1.6464113704761238</v>
      </c>
      <c r="P111" s="192">
        <f t="shared" si="46"/>
        <v>1.7582295779298378</v>
      </c>
      <c r="Q111" s="212">
        <f t="shared" si="46"/>
        <v>1.1797425339525749</v>
      </c>
      <c r="R111" s="212">
        <f t="shared" si="46"/>
        <v>1.0922762173712974</v>
      </c>
      <c r="S111" s="212">
        <f t="shared" si="46"/>
        <v>1.1750102425063138</v>
      </c>
      <c r="T111" s="212">
        <f t="shared" si="46"/>
        <v>1.5575002490712633</v>
      </c>
      <c r="U111" s="212">
        <f t="shared" si="46"/>
        <v>1.4405056030844552</v>
      </c>
      <c r="V111" s="212">
        <f t="shared" si="46"/>
        <v>1.5853984425385061</v>
      </c>
      <c r="W111" s="212">
        <f t="shared" si="46"/>
        <v>1.4928674904337456</v>
      </c>
      <c r="X111" s="212">
        <f t="shared" si="46"/>
        <v>1.046568701279794</v>
      </c>
      <c r="Y111" s="212">
        <f t="shared" si="46"/>
        <v>1.1491544320697529</v>
      </c>
      <c r="Z111" s="168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si="43"/>
        <v>-0.79191520311220986</v>
      </c>
      <c r="L112" s="30">
        <f t="shared" si="44"/>
        <v>-1.0731075796942622</v>
      </c>
      <c r="M112" s="30">
        <f t="shared" si="46"/>
        <v>-0.2611515626873504</v>
      </c>
      <c r="N112" s="87">
        <f t="shared" si="46"/>
        <v>-0.20207176822789513</v>
      </c>
      <c r="O112" s="201">
        <f t="shared" si="46"/>
        <v>1.9158165272137719</v>
      </c>
      <c r="P112" s="191">
        <f t="shared" si="46"/>
        <v>1.7012696813874015</v>
      </c>
      <c r="Q112" s="211">
        <f t="shared" si="46"/>
        <v>1.8571397699586736</v>
      </c>
      <c r="R112" s="211">
        <f t="shared" si="46"/>
        <v>1.6913009668561958</v>
      </c>
      <c r="S112" s="211">
        <f t="shared" si="46"/>
        <v>2.7812489114472236</v>
      </c>
      <c r="T112" s="211">
        <f t="shared" si="46"/>
        <v>3.2702847959115644</v>
      </c>
      <c r="U112" s="211"/>
      <c r="V112" s="211"/>
      <c r="W112" s="211"/>
      <c r="X112" s="211"/>
      <c r="Y112" s="211"/>
      <c r="Z112" s="167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43"/>
        <v>1.3655623434061606</v>
      </c>
      <c r="L113" s="28">
        <f t="shared" si="44"/>
        <v>1.3611655487608743</v>
      </c>
      <c r="M113" s="28">
        <f t="shared" si="46"/>
        <v>1.5170636662720827</v>
      </c>
      <c r="N113" s="31">
        <f t="shared" si="46"/>
        <v>1.6671127341372081</v>
      </c>
      <c r="O113" s="200">
        <f t="shared" si="46"/>
        <v>1.5513399370022656</v>
      </c>
      <c r="P113" s="192">
        <f t="shared" si="46"/>
        <v>1.0522910101591447</v>
      </c>
      <c r="Q113" s="212">
        <f t="shared" si="46"/>
        <v>1.0468439247744414</v>
      </c>
      <c r="R113" s="212">
        <f t="shared" si="46"/>
        <v>0.89716096393091116</v>
      </c>
      <c r="S113" s="212">
        <f t="shared" si="46"/>
        <v>2.4543289779034172</v>
      </c>
      <c r="T113" s="212">
        <f t="shared" si="46"/>
        <v>1.4522377360782879</v>
      </c>
      <c r="U113" s="212">
        <f t="shared" si="46"/>
        <v>1.9099205891034239</v>
      </c>
      <c r="V113" s="212">
        <f t="shared" si="46"/>
        <v>1.9246983655745205</v>
      </c>
      <c r="W113" s="212">
        <f t="shared" si="46"/>
        <v>1.6969681550929703</v>
      </c>
      <c r="X113" s="212">
        <f t="shared" si="46"/>
        <v>1.1677322135351402</v>
      </c>
      <c r="Y113" s="212">
        <f t="shared" si="46"/>
        <v>1.5690870813773923</v>
      </c>
      <c r="Z113" s="168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43"/>
        <v>2.7299994976228334</v>
      </c>
      <c r="L114" s="30">
        <f t="shared" si="44"/>
        <v>2.7260553032250794</v>
      </c>
      <c r="M114" s="30">
        <f t="shared" si="46"/>
        <v>2.6888328088172164</v>
      </c>
      <c r="N114" s="87">
        <f t="shared" si="46"/>
        <v>2.358882567502083</v>
      </c>
      <c r="O114" s="201">
        <f t="shared" si="46"/>
        <v>2.510399028686817</v>
      </c>
      <c r="P114" s="191">
        <f t="shared" si="46"/>
        <v>2.4193260578285853</v>
      </c>
      <c r="Q114" s="211">
        <f t="shared" si="46"/>
        <v>2.1554484202775126</v>
      </c>
      <c r="R114" s="211">
        <f t="shared" si="46"/>
        <v>1.7498668521272118</v>
      </c>
      <c r="S114" s="211">
        <f t="shared" si="46"/>
        <v>1.6771273840580569</v>
      </c>
      <c r="T114" s="211">
        <f t="shared" si="46"/>
        <v>1.6575809137780098</v>
      </c>
      <c r="U114" s="211">
        <f t="shared" si="46"/>
        <v>0.92357932838903312</v>
      </c>
      <c r="V114" s="211">
        <f t="shared" si="46"/>
        <v>0.61007581719947857</v>
      </c>
      <c r="W114" s="211">
        <f t="shared" si="46"/>
        <v>0.60927173997417072</v>
      </c>
      <c r="X114" s="211">
        <f t="shared" si="46"/>
        <v>1.3033289059631081</v>
      </c>
      <c r="Y114" s="211">
        <f t="shared" si="46"/>
        <v>1.421296887912717</v>
      </c>
      <c r="Z114" s="167" t="s">
        <v>187</v>
      </c>
    </row>
    <row r="115" spans="1:35" s="69" customFormat="1" ht="14.1" customHeight="1">
      <c r="A115" s="91" t="s">
        <v>24</v>
      </c>
      <c r="B115" s="92"/>
      <c r="C115" s="92"/>
      <c r="D115" s="92"/>
      <c r="E115" s="92"/>
      <c r="F115" s="92"/>
      <c r="G115" s="92"/>
      <c r="H115" s="92"/>
      <c r="I115" s="92"/>
      <c r="J115" s="93"/>
      <c r="K115" s="79">
        <f t="shared" ref="K115:P115" si="47">MIN(K94:K114)</f>
        <v>-6.1211148095090806</v>
      </c>
      <c r="L115" s="79">
        <f t="shared" si="47"/>
        <v>-6.5916471938982548</v>
      </c>
      <c r="M115" s="79">
        <f t="shared" si="47"/>
        <v>-4.1771834347678984</v>
      </c>
      <c r="N115" s="79">
        <f t="shared" si="47"/>
        <v>-4.9033177551186045</v>
      </c>
      <c r="O115" s="79">
        <f t="shared" si="47"/>
        <v>-5.0943833325503416</v>
      </c>
      <c r="P115" s="197">
        <f t="shared" si="47"/>
        <v>-4.9950020955328149</v>
      </c>
      <c r="Q115" s="163">
        <f t="shared" ref="Q115:V115" si="48">MIN(Q94:Q114)</f>
        <v>-3.8751643630054979</v>
      </c>
      <c r="R115" s="197">
        <f t="shared" si="48"/>
        <v>-3.1851075333799441</v>
      </c>
      <c r="S115" s="163">
        <f t="shared" si="48"/>
        <v>-2.1562092894993454</v>
      </c>
      <c r="T115" s="197">
        <f t="shared" si="48"/>
        <v>-2.0048349233229361</v>
      </c>
      <c r="U115" s="197">
        <f t="shared" si="48"/>
        <v>-0.76515835701972057</v>
      </c>
      <c r="V115" s="286">
        <f t="shared" si="48"/>
        <v>-1.7172507746098589</v>
      </c>
      <c r="W115" s="213">
        <f t="shared" ref="W115:X115" si="49">MIN(W94:W114)</f>
        <v>-0.45398182833504458</v>
      </c>
      <c r="X115" s="213">
        <f t="shared" si="49"/>
        <v>-1.0919086420867965</v>
      </c>
      <c r="Y115" s="213">
        <f t="shared" ref="Y115" si="50">MIN(Y94:Y114)</f>
        <v>-0.97432804698520636</v>
      </c>
      <c r="Z115" s="180" t="s">
        <v>24</v>
      </c>
      <c r="AB115" s="85"/>
      <c r="AC115" s="85"/>
      <c r="AD115" s="85"/>
      <c r="AE115" s="85"/>
      <c r="AF115" s="85"/>
      <c r="AG115" s="85"/>
      <c r="AH115" s="85"/>
      <c r="AI115" s="85"/>
    </row>
    <row r="116" spans="1:35" s="128" customFormat="1" ht="14.1" customHeight="1">
      <c r="A116" s="147" t="s">
        <v>25</v>
      </c>
      <c r="B116" s="148"/>
      <c r="C116" s="148"/>
      <c r="D116" s="148"/>
      <c r="E116" s="148"/>
      <c r="F116" s="148"/>
      <c r="G116" s="148"/>
      <c r="H116" s="148"/>
      <c r="I116" s="148"/>
      <c r="J116" s="149"/>
      <c r="K116" s="127">
        <f t="shared" ref="K116:P116" si="51">MAX(K94:K114)</f>
        <v>6.4575000000000005</v>
      </c>
      <c r="L116" s="127">
        <f t="shared" si="51"/>
        <v>4.8611997974063321</v>
      </c>
      <c r="M116" s="127">
        <f t="shared" si="51"/>
        <v>5.7499247979724313</v>
      </c>
      <c r="N116" s="127">
        <f t="shared" si="51"/>
        <v>3.7256312668174578</v>
      </c>
      <c r="O116" s="127">
        <f t="shared" si="51"/>
        <v>5.2586852096031604</v>
      </c>
      <c r="P116" s="198">
        <f t="shared" si="51"/>
        <v>4.1591327303040542</v>
      </c>
      <c r="Q116" s="164">
        <f t="shared" ref="Q116:V116" si="52">MAX(Q94:Q114)</f>
        <v>3.6994603016047969</v>
      </c>
      <c r="R116" s="198">
        <f t="shared" si="52"/>
        <v>2.5998112890915577</v>
      </c>
      <c r="S116" s="164">
        <f t="shared" si="52"/>
        <v>3.2299030183471529</v>
      </c>
      <c r="T116" s="198">
        <f t="shared" si="52"/>
        <v>3.2702847959115644</v>
      </c>
      <c r="U116" s="198">
        <f t="shared" si="52"/>
        <v>3.6828748601391936</v>
      </c>
      <c r="V116" s="284">
        <f t="shared" si="52"/>
        <v>3.8346159622250391</v>
      </c>
      <c r="W116" s="214">
        <f t="shared" ref="W116:X116" si="53">MAX(W94:W114)</f>
        <v>3.7565000368433941</v>
      </c>
      <c r="X116" s="214">
        <f t="shared" si="53"/>
        <v>3.7136614900729277</v>
      </c>
      <c r="Y116" s="214">
        <f t="shared" ref="Y116" si="54">MAX(Y94:Y114)</f>
        <v>3.1812378914092996</v>
      </c>
      <c r="Z116" s="181" t="s">
        <v>25</v>
      </c>
      <c r="AB116" s="132"/>
      <c r="AC116" s="132"/>
      <c r="AD116" s="132"/>
      <c r="AE116" s="132"/>
      <c r="AF116" s="132"/>
      <c r="AG116" s="132"/>
      <c r="AH116" s="132"/>
      <c r="AI116" s="132"/>
    </row>
    <row r="117" spans="1:35" s="70" customFormat="1" ht="14.1" customHeight="1">
      <c r="A117" s="170" t="s">
        <v>163</v>
      </c>
      <c r="B117" s="148"/>
      <c r="C117" s="148"/>
      <c r="D117" s="148"/>
      <c r="E117" s="148"/>
      <c r="F117" s="148"/>
      <c r="G117" s="148"/>
      <c r="H117" s="148"/>
      <c r="I117" s="148"/>
      <c r="J117" s="149"/>
      <c r="K117" s="127">
        <f t="shared" ref="K117:Q117" si="55">MEDIAN(K94:K114)</f>
        <v>1.0303046660474882</v>
      </c>
      <c r="L117" s="127">
        <f t="shared" si="55"/>
        <v>0.98582852019428879</v>
      </c>
      <c r="M117" s="127">
        <f t="shared" si="55"/>
        <v>0.9825600392724988</v>
      </c>
      <c r="N117" s="127">
        <f t="shared" si="55"/>
        <v>1.1220275323149609</v>
      </c>
      <c r="O117" s="127">
        <f t="shared" si="55"/>
        <v>1.3777160027533641</v>
      </c>
      <c r="P117" s="198">
        <f t="shared" si="55"/>
        <v>1.2013942706025382</v>
      </c>
      <c r="Q117" s="164">
        <f t="shared" si="55"/>
        <v>0.89433809230147676</v>
      </c>
      <c r="R117" s="198">
        <f t="shared" ref="R117:W117" si="56">MEDIAN(R94:R114)</f>
        <v>0.85643855884117281</v>
      </c>
      <c r="S117" s="164">
        <f t="shared" si="56"/>
        <v>0.78627591372698258</v>
      </c>
      <c r="T117" s="198">
        <f t="shared" si="56"/>
        <v>0.69095087318450576</v>
      </c>
      <c r="U117" s="198">
        <f t="shared" si="56"/>
        <v>0.91941580336527418</v>
      </c>
      <c r="V117" s="284">
        <f t="shared" si="56"/>
        <v>0.67025980608888336</v>
      </c>
      <c r="W117" s="214">
        <f t="shared" si="56"/>
        <v>0.84245031388688751</v>
      </c>
      <c r="X117" s="214">
        <f t="shared" ref="X117:Y117" si="57">MEDIAN(X94:X114)</f>
        <v>0.92172613295000883</v>
      </c>
      <c r="Y117" s="214">
        <f t="shared" si="57"/>
        <v>0.75921688861696035</v>
      </c>
      <c r="Z117" s="170" t="s">
        <v>163</v>
      </c>
      <c r="AB117" s="230"/>
      <c r="AC117" s="230"/>
      <c r="AD117" s="230"/>
      <c r="AE117" s="230"/>
      <c r="AF117" s="230"/>
      <c r="AG117" s="230"/>
      <c r="AH117" s="230"/>
      <c r="AI117" s="230"/>
    </row>
    <row r="118" spans="1:35" s="70" customFormat="1" ht="14.1" customHeight="1">
      <c r="A118" s="170" t="s">
        <v>164</v>
      </c>
      <c r="B118" s="148"/>
      <c r="C118" s="148"/>
      <c r="D118" s="148"/>
      <c r="E118" s="148"/>
      <c r="F118" s="148"/>
      <c r="G118" s="148"/>
      <c r="H118" s="148"/>
      <c r="I118" s="148"/>
      <c r="J118" s="149"/>
      <c r="K118" s="127">
        <f t="shared" ref="K118:Q118" si="58">AVERAGE(K94:K114)</f>
        <v>0.66394032685592808</v>
      </c>
      <c r="L118" s="127">
        <f t="shared" si="58"/>
        <v>0.52544872020383382</v>
      </c>
      <c r="M118" s="127">
        <f t="shared" si="58"/>
        <v>0.70920627196238872</v>
      </c>
      <c r="N118" s="127">
        <f t="shared" si="58"/>
        <v>0.56500643025732222</v>
      </c>
      <c r="O118" s="127">
        <f t="shared" si="58"/>
        <v>0.93375959395778119</v>
      </c>
      <c r="P118" s="198">
        <f t="shared" si="58"/>
        <v>0.69735244320720469</v>
      </c>
      <c r="Q118" s="164">
        <f t="shared" si="58"/>
        <v>0.59106422324956176</v>
      </c>
      <c r="R118" s="198">
        <f t="shared" ref="R118:W118" si="59">AVERAGE(R94:R114)</f>
        <v>0.30266687147557081</v>
      </c>
      <c r="S118" s="164">
        <f t="shared" si="59"/>
        <v>0.63795446905930719</v>
      </c>
      <c r="T118" s="198">
        <f t="shared" si="59"/>
        <v>0.76855277409395228</v>
      </c>
      <c r="U118" s="198">
        <f t="shared" si="59"/>
        <v>0.87718582530142419</v>
      </c>
      <c r="V118" s="284">
        <f t="shared" si="59"/>
        <v>0.70034883341129062</v>
      </c>
      <c r="W118" s="214">
        <f t="shared" si="59"/>
        <v>0.81017700218997324</v>
      </c>
      <c r="X118" s="214">
        <f t="shared" ref="X118:Y118" si="60">AVERAGE(X94:X114)</f>
        <v>0.75315512133136631</v>
      </c>
      <c r="Y118" s="214">
        <f t="shared" si="60"/>
        <v>0.76019680075860907</v>
      </c>
      <c r="Z118" s="170" t="s">
        <v>164</v>
      </c>
      <c r="AB118" s="230"/>
      <c r="AC118" s="230"/>
      <c r="AD118" s="230"/>
      <c r="AE118" s="230"/>
      <c r="AF118" s="230"/>
      <c r="AG118" s="230"/>
      <c r="AH118" s="230"/>
      <c r="AI118" s="230"/>
    </row>
    <row r="119" spans="1:35" ht="14.1" customHeight="1">
      <c r="A119" s="34"/>
      <c r="B119" s="31"/>
      <c r="C119" s="31"/>
      <c r="D119" s="31"/>
      <c r="E119" s="31"/>
      <c r="F119" s="31"/>
      <c r="G119" s="31"/>
      <c r="Z119" s="171" t="s">
        <v>0</v>
      </c>
    </row>
  </sheetData>
  <mergeCells count="22">
    <mergeCell ref="A17:G17"/>
    <mergeCell ref="A2:I2"/>
    <mergeCell ref="A3:G3"/>
    <mergeCell ref="A4:I4"/>
    <mergeCell ref="A5:H5"/>
    <mergeCell ref="B7:I7"/>
    <mergeCell ref="B8:I8"/>
    <mergeCell ref="B9:I9"/>
    <mergeCell ref="B10:I10"/>
    <mergeCell ref="B11:I11"/>
    <mergeCell ref="B12:I12"/>
    <mergeCell ref="A16:G16"/>
    <mergeCell ref="A86:G86"/>
    <mergeCell ref="A87:H87"/>
    <mergeCell ref="A88:G88"/>
    <mergeCell ref="A89:H89"/>
    <mergeCell ref="A18:G18"/>
    <mergeCell ref="A19:H19"/>
    <mergeCell ref="A51:G51"/>
    <mergeCell ref="A52:H52"/>
    <mergeCell ref="A53:G53"/>
    <mergeCell ref="A54:H54"/>
  </mergeCells>
  <conditionalFormatting sqref="D24:Y44">
    <cfRule type="cellIs" dxfId="81" priority="5" stopIfTrue="1" operator="equal">
      <formula>D$46</formula>
    </cfRule>
    <cfRule type="cellIs" dxfId="80" priority="6" stopIfTrue="1" operator="equal">
      <formula>D$45</formula>
    </cfRule>
  </conditionalFormatting>
  <conditionalFormatting sqref="F59:Y79">
    <cfRule type="cellIs" dxfId="79" priority="3" stopIfTrue="1" operator="equal">
      <formula>F$80</formula>
    </cfRule>
    <cfRule type="cellIs" dxfId="78" priority="4" stopIfTrue="1" operator="equal">
      <formula>F$81</formula>
    </cfRule>
  </conditionalFormatting>
  <conditionalFormatting sqref="I94:Y114">
    <cfRule type="cellIs" dxfId="77" priority="1" stopIfTrue="1" operator="equal">
      <formula>I$115</formula>
    </cfRule>
    <cfRule type="cellIs" dxfId="76" priority="2" stopIfTrue="1" operator="equal">
      <formula>I$116</formula>
    </cfRule>
  </conditionalFormatting>
  <hyperlinks>
    <hyperlink ref="B15" r:id="rId1" display="www.idheap.ch/idheap.nsf/go/comparatif" xr:uid="{00000000-0004-0000-0500-000000000000}"/>
    <hyperlink ref="B50" r:id="rId2" display="www.idheap.ch/idheap.nsf/go/comparatif" xr:uid="{00000000-0004-0000-0500-000001000000}"/>
    <hyperlink ref="B85" r:id="rId3" display="www.idheap.ch/idheap.nsf/go/comparatif" xr:uid="{00000000-0004-0000-0500-000002000000}"/>
    <hyperlink ref="B7:F7" location="'I2'!A59" display="&gt;&gt;&gt; Jährlicher Wert des Indikators - Valeur annuelle de l'indicateur" xr:uid="{00000000-0004-0000-0500-000003000000}"/>
    <hyperlink ref="B8:F8" location="'I2'!A99" display="&gt;&gt;&gt; Gleitender Mittelwert über 4 Jahren - Moyenne mobile sur 4 années" xr:uid="{00000000-0004-0000-0500-000004000000}"/>
    <hyperlink ref="B9:F9" location="'I2'!A139" display="&gt;&gt;&gt; Gleitender Mittelwert über 8 Jahren - Moyenne mobile sur 8 années" xr:uid="{00000000-0004-0000-0500-000005000000}"/>
    <hyperlink ref="B7:G7" location="'I5'!A45" display="&gt;&gt;&gt; Jährlicher Wert des Indikators - Valeur annuelle de l'indicateur" xr:uid="{00000000-0004-0000-0500-000006000000}"/>
    <hyperlink ref="B8:G8" location="'I5'!A77" display="&gt;&gt;&gt; Gleitender Mittelwert über 4 Jahre - Moyenne mobile sur 4 années" xr:uid="{00000000-0004-0000-0500-000007000000}"/>
    <hyperlink ref="B9:G9" location="'I5'!A109" display="&gt;&gt;&gt; Gleitender Mittelwert über 8 Jahre - Moyenne mobile sur 8 années" xr:uid="{00000000-0004-0000-0500-000008000000}"/>
    <hyperlink ref="B1" r:id="rId4" display="www.idheap.ch/idheap.nsf/go/comparatif" xr:uid="{00000000-0004-0000-0500-000009000000}"/>
    <hyperlink ref="B7:I7" location="K5_I5!M45" display="&gt;&gt;&gt; Jährlicher Wert der Kennzahl - Valeur annuelle de l'indicateur" xr:uid="{00000000-0004-0000-0500-00000A000000}"/>
    <hyperlink ref="B8:I8" location="K5_I5!M77" display="&gt;&gt;&gt; Gleitender Mittelwert über 3 Jahre - Moyenne mobile sur 3 années" xr:uid="{00000000-0004-0000-0500-00000B000000}"/>
    <hyperlink ref="B9:I9" location="K5_I5!M109" display="&gt;&gt;&gt; Gleitender Mittelwert über 8/10 Jahre - Moyenne mobile sur 8/10 années" xr:uid="{00000000-0004-0000-0500-00000C000000}"/>
    <hyperlink ref="Z49" location="K5_I5!A1" display=" &gt;&gt;&gt; Top" xr:uid="{00000000-0004-0000-0500-00000D000000}"/>
    <hyperlink ref="Z84" location="K5_I5!A1" display=" &gt;&gt;&gt; Top" xr:uid="{00000000-0004-0000-0500-00000E000000}"/>
    <hyperlink ref="Z119" location="K5_I5!A1" display=" &gt;&gt;&gt; Top" xr:uid="{00000000-0004-0000-05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119"/>
  <sheetViews>
    <sheetView showGridLines="0" zoomScale="80" zoomScaleNormal="80" workbookViewId="0"/>
  </sheetViews>
  <sheetFormatPr baseColWidth="10" defaultColWidth="9.140625" defaultRowHeight="12.75"/>
  <cols>
    <col min="1" max="1" width="22.42578125" customWidth="1"/>
    <col min="2" max="26" width="11.5703125" customWidth="1"/>
    <col min="27" max="27" width="3.5703125" customWidth="1"/>
    <col min="28" max="35" width="12.5703125" style="36" customWidth="1"/>
  </cols>
  <sheetData>
    <row r="1" spans="1:41" ht="14.1" customHeight="1">
      <c r="A1" s="1" t="str">
        <f>'Intro '!K12</f>
        <v>K6/I6</v>
      </c>
      <c r="B1" s="2" t="str">
        <f>'Intro '!C35</f>
        <v>Comparatif des finances cantonales et communales</v>
      </c>
      <c r="D1" s="3"/>
      <c r="E1" s="4"/>
      <c r="F1" s="4"/>
      <c r="G1" s="4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67"/>
      <c r="AC1" s="67"/>
      <c r="AD1" s="67"/>
      <c r="AE1" s="67"/>
      <c r="AF1" s="67"/>
      <c r="AG1" s="67"/>
      <c r="AH1" s="67"/>
      <c r="AI1" s="67"/>
      <c r="AJ1" s="7"/>
      <c r="AK1" s="7"/>
      <c r="AL1" s="7"/>
      <c r="AM1" s="7"/>
      <c r="AN1" s="7"/>
      <c r="AO1" s="7"/>
    </row>
    <row r="2" spans="1:41" ht="14.1" customHeight="1">
      <c r="A2" s="292" t="str">
        <f>'Intro '!I12</f>
        <v xml:space="preserve">Investitionsanstrengung </v>
      </c>
      <c r="B2" s="292"/>
      <c r="C2" s="292"/>
      <c r="D2" s="292"/>
      <c r="E2" s="292"/>
      <c r="F2" s="292"/>
      <c r="G2" s="298"/>
      <c r="H2" s="298"/>
      <c r="I2" s="298"/>
      <c r="J2" s="298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7"/>
      <c r="AB2" s="4"/>
      <c r="AC2" s="4"/>
      <c r="AD2" s="4"/>
      <c r="AE2" s="4"/>
      <c r="AF2" s="4"/>
      <c r="AG2" s="4"/>
      <c r="AH2" s="4"/>
      <c r="AI2" s="4"/>
    </row>
    <row r="3" spans="1:41" ht="14.25" customHeight="1" thickBot="1">
      <c r="A3" s="293" t="s">
        <v>26</v>
      </c>
      <c r="B3" s="293"/>
      <c r="C3" s="293"/>
      <c r="D3" s="293"/>
      <c r="E3" s="293"/>
      <c r="F3" s="293"/>
      <c r="G3" s="293"/>
      <c r="H3" s="29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Gewichtung_Pondération!$E$9</f>
        <v>2</v>
      </c>
      <c r="AA3" s="7"/>
      <c r="AB3" s="4"/>
      <c r="AC3" s="4"/>
      <c r="AD3" s="4"/>
      <c r="AE3" s="4"/>
      <c r="AF3" s="4"/>
      <c r="AG3" s="4"/>
      <c r="AH3" s="4"/>
      <c r="AI3" s="4"/>
    </row>
    <row r="4" spans="1:41" ht="14.1" customHeight="1" thickTop="1">
      <c r="A4" s="292" t="str">
        <f>'Intro '!J12</f>
        <v xml:space="preserve">Effort d’investissement </v>
      </c>
      <c r="B4" s="292"/>
      <c r="C4" s="292"/>
      <c r="D4" s="292"/>
      <c r="E4" s="292"/>
      <c r="F4" s="292"/>
      <c r="G4" s="298"/>
      <c r="H4" s="298"/>
      <c r="I4" s="298"/>
      <c r="J4" s="298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7"/>
      <c r="AB4" s="4"/>
      <c r="AC4" s="4"/>
      <c r="AD4" s="4"/>
      <c r="AE4" s="4"/>
      <c r="AF4" s="4"/>
      <c r="AG4" s="4"/>
      <c r="AH4" s="4"/>
      <c r="AI4" s="4"/>
    </row>
    <row r="5" spans="1:41" ht="14.1" customHeight="1" thickBot="1">
      <c r="A5" s="293" t="s">
        <v>234</v>
      </c>
      <c r="B5" s="293"/>
      <c r="C5" s="293"/>
      <c r="D5" s="293"/>
      <c r="E5" s="293"/>
      <c r="F5" s="293"/>
      <c r="G5" s="293"/>
      <c r="H5" s="29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Gewichtung_Pondération!$E$9</f>
        <v>2</v>
      </c>
      <c r="AA5" s="7"/>
      <c r="AB5" s="4"/>
      <c r="AC5" s="4"/>
      <c r="AD5" s="4"/>
      <c r="AE5" s="4"/>
      <c r="AF5" s="4"/>
      <c r="AG5" s="4"/>
      <c r="AH5" s="4"/>
      <c r="AI5" s="4"/>
    </row>
    <row r="6" spans="1:41" ht="14.1" customHeight="1" thickTop="1" thickBot="1">
      <c r="A6" s="10"/>
      <c r="B6" s="10"/>
      <c r="C6" s="10"/>
      <c r="D6" s="10"/>
      <c r="E6" s="10"/>
      <c r="F6" s="10"/>
      <c r="G6" s="11"/>
      <c r="H6" s="11"/>
      <c r="I6" s="11"/>
      <c r="J6" s="1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  <c r="AB6" s="67"/>
      <c r="AC6" s="67"/>
      <c r="AD6" s="67"/>
      <c r="AE6" s="67"/>
      <c r="AF6" s="67"/>
      <c r="AG6" s="67"/>
      <c r="AH6" s="67"/>
      <c r="AI6" s="67"/>
      <c r="AJ6" s="7"/>
      <c r="AK6" s="7"/>
      <c r="AL6" s="7"/>
      <c r="AM6" s="7"/>
      <c r="AN6" s="7"/>
      <c r="AO6" s="7"/>
    </row>
    <row r="7" spans="1:41" ht="14.1" customHeight="1" thickTop="1" thickBot="1">
      <c r="A7" s="13"/>
      <c r="B7" s="295" t="s">
        <v>151</v>
      </c>
      <c r="C7" s="295"/>
      <c r="D7" s="295"/>
      <c r="E7" s="295"/>
      <c r="F7" s="295"/>
      <c r="G7" s="295"/>
      <c r="H7" s="295"/>
      <c r="I7" s="295"/>
      <c r="J7" s="1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67"/>
      <c r="AC7" s="67"/>
      <c r="AD7" s="67"/>
      <c r="AE7" s="67"/>
      <c r="AF7" s="67"/>
      <c r="AG7" s="67"/>
      <c r="AH7" s="67"/>
      <c r="AI7" s="67"/>
      <c r="AJ7" s="7"/>
      <c r="AK7" s="7"/>
      <c r="AL7" s="7"/>
      <c r="AM7" s="7"/>
      <c r="AN7" s="7"/>
      <c r="AO7" s="7"/>
    </row>
    <row r="8" spans="1:41" ht="14.1" customHeight="1" thickTop="1" thickBot="1">
      <c r="A8" s="13"/>
      <c r="B8" s="295" t="s">
        <v>71</v>
      </c>
      <c r="C8" s="295"/>
      <c r="D8" s="295"/>
      <c r="E8" s="295"/>
      <c r="F8" s="295"/>
      <c r="G8" s="295"/>
      <c r="H8" s="295"/>
      <c r="I8" s="295"/>
      <c r="J8" s="1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  <c r="AB8" s="67"/>
      <c r="AC8" s="67"/>
      <c r="AD8" s="67"/>
      <c r="AE8" s="67"/>
      <c r="AF8" s="67"/>
      <c r="AG8" s="67"/>
      <c r="AH8" s="67"/>
      <c r="AI8" s="67"/>
      <c r="AJ8" s="7"/>
      <c r="AK8" s="7"/>
      <c r="AL8" s="7"/>
      <c r="AM8" s="7"/>
      <c r="AN8" s="7"/>
      <c r="AO8" s="7"/>
    </row>
    <row r="9" spans="1:41" ht="14.1" customHeight="1" thickTop="1" thickBot="1">
      <c r="A9" s="13"/>
      <c r="B9" s="295" t="s">
        <v>72</v>
      </c>
      <c r="C9" s="295"/>
      <c r="D9" s="295"/>
      <c r="E9" s="295"/>
      <c r="F9" s="295"/>
      <c r="G9" s="295"/>
      <c r="H9" s="295"/>
      <c r="I9" s="295"/>
      <c r="J9" s="1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  <c r="AB9" s="67"/>
      <c r="AC9" s="67"/>
      <c r="AD9" s="67"/>
      <c r="AE9" s="67"/>
      <c r="AF9" s="67"/>
      <c r="AG9" s="67"/>
      <c r="AH9" s="67"/>
      <c r="AI9" s="67"/>
      <c r="AJ9" s="7"/>
      <c r="AK9" s="7"/>
      <c r="AL9" s="7"/>
      <c r="AM9" s="7"/>
      <c r="AN9" s="7"/>
      <c r="AO9" s="7"/>
    </row>
    <row r="10" spans="1:41" ht="14.1" customHeight="1" thickTop="1" thickBot="1">
      <c r="A10" s="13"/>
      <c r="B10" s="296"/>
      <c r="C10" s="296"/>
      <c r="D10" s="296"/>
      <c r="E10" s="296"/>
      <c r="F10" s="296"/>
      <c r="G10" s="296"/>
      <c r="H10" s="296"/>
      <c r="I10" s="296"/>
      <c r="J10" s="1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  <c r="AB10" s="67"/>
      <c r="AC10" s="67"/>
      <c r="AD10" s="67"/>
      <c r="AE10" s="67"/>
      <c r="AF10" s="67"/>
      <c r="AG10" s="67"/>
      <c r="AH10" s="67"/>
      <c r="AI10" s="67"/>
      <c r="AJ10" s="7"/>
      <c r="AK10" s="7"/>
      <c r="AL10" s="7"/>
      <c r="AM10" s="7"/>
      <c r="AN10" s="7"/>
      <c r="AO10" s="7"/>
    </row>
    <row r="11" spans="1:41" ht="14.1" customHeight="1" thickTop="1" thickBot="1">
      <c r="A11" s="13"/>
      <c r="B11" s="296"/>
      <c r="C11" s="296"/>
      <c r="D11" s="296"/>
      <c r="E11" s="296"/>
      <c r="F11" s="296"/>
      <c r="G11" s="296"/>
      <c r="H11" s="296"/>
      <c r="I11" s="296"/>
      <c r="J11" s="1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B11" s="67"/>
      <c r="AC11" s="67"/>
      <c r="AD11" s="67"/>
      <c r="AE11" s="67"/>
      <c r="AF11" s="67"/>
      <c r="AG11" s="67"/>
      <c r="AH11" s="67"/>
      <c r="AI11" s="67"/>
      <c r="AJ11" s="7"/>
      <c r="AK11" s="7"/>
      <c r="AL11" s="7"/>
      <c r="AM11" s="7"/>
      <c r="AN11" s="7"/>
      <c r="AO11" s="7"/>
    </row>
    <row r="12" spans="1:41" ht="14.1" customHeight="1" thickTop="1" thickBot="1">
      <c r="A12" s="13"/>
      <c r="B12" s="296"/>
      <c r="C12" s="296"/>
      <c r="D12" s="296"/>
      <c r="E12" s="296"/>
      <c r="F12" s="296"/>
      <c r="G12" s="296"/>
      <c r="H12" s="296"/>
      <c r="I12" s="296"/>
      <c r="J12" s="1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  <c r="AB12" s="67"/>
      <c r="AC12" s="67"/>
      <c r="AD12" s="67"/>
      <c r="AE12" s="67"/>
      <c r="AF12" s="67"/>
      <c r="AG12" s="67"/>
      <c r="AH12" s="67"/>
      <c r="AI12" s="67"/>
      <c r="AJ12" s="7"/>
      <c r="AK12" s="7"/>
      <c r="AL12" s="7"/>
      <c r="AM12" s="7"/>
      <c r="AN12" s="7"/>
      <c r="AO12" s="7"/>
    </row>
    <row r="13" spans="1:41" ht="14.1" customHeight="1" thickTop="1">
      <c r="A13" s="13"/>
      <c r="B13" s="13"/>
      <c r="C13" s="14"/>
      <c r="D13" s="15"/>
      <c r="E13" s="15"/>
      <c r="F13" s="15"/>
      <c r="G13" s="15"/>
      <c r="H13" s="15"/>
      <c r="I13" s="15"/>
      <c r="J13" s="1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B13" s="67"/>
      <c r="AC13" s="67"/>
      <c r="AD13" s="67"/>
      <c r="AE13" s="67"/>
      <c r="AF13" s="67"/>
      <c r="AG13" s="67"/>
      <c r="AH13" s="67"/>
      <c r="AI13" s="67"/>
      <c r="AJ13" s="7"/>
      <c r="AK13" s="7"/>
      <c r="AL13" s="7"/>
      <c r="AM13" s="7"/>
      <c r="AN13" s="7"/>
      <c r="AO13" s="7"/>
    </row>
    <row r="14" spans="1:41" ht="14.1" customHeight="1">
      <c r="A14" s="13"/>
      <c r="B14" s="13"/>
      <c r="C14" s="14"/>
      <c r="D14" s="15"/>
      <c r="E14" s="15"/>
      <c r="F14" s="15"/>
      <c r="G14" s="15"/>
      <c r="H14" s="15"/>
      <c r="I14" s="15"/>
      <c r="J14" s="11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  <c r="AB14" s="67"/>
      <c r="AC14" s="210"/>
      <c r="AD14" s="67"/>
      <c r="AE14" s="67"/>
      <c r="AF14" s="67"/>
      <c r="AG14" s="67"/>
      <c r="AH14" s="67"/>
      <c r="AI14" s="67"/>
      <c r="AJ14" s="7"/>
      <c r="AK14" s="7"/>
      <c r="AL14" s="7"/>
      <c r="AM14" s="7"/>
      <c r="AN14" s="7"/>
      <c r="AO14" s="7"/>
    </row>
    <row r="15" spans="1:41" ht="14.1" customHeight="1">
      <c r="A15" s="1" t="str">
        <f>+$A$1</f>
        <v>K6/I6</v>
      </c>
      <c r="B15" s="2" t="str">
        <f>+$B$1</f>
        <v>Comparatif des finances cantonales et communales</v>
      </c>
      <c r="D15" s="3"/>
      <c r="E15" s="4"/>
      <c r="F15" s="4"/>
      <c r="G15" s="4"/>
      <c r="I15" s="5" t="str">
        <f>+I1</f>
        <v>© IDHEAP</v>
      </c>
      <c r="J15" s="5" t="str">
        <f>+J1</f>
        <v>Update :</v>
      </c>
      <c r="K15" s="6">
        <f ca="1">NOW()</f>
        <v>45190.410039351853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B15" s="67"/>
      <c r="AC15" s="210"/>
      <c r="AD15" s="67"/>
      <c r="AE15" s="67"/>
      <c r="AF15" s="67"/>
      <c r="AG15" s="67"/>
      <c r="AH15" s="67"/>
      <c r="AI15" s="67"/>
      <c r="AJ15" s="7"/>
      <c r="AK15" s="7"/>
      <c r="AL15" s="7"/>
      <c r="AM15" s="7"/>
      <c r="AN15" s="7"/>
      <c r="AO15" s="7"/>
    </row>
    <row r="16" spans="1:41" ht="14.1" customHeight="1">
      <c r="A16" s="292" t="s">
        <v>22</v>
      </c>
      <c r="B16" s="292"/>
      <c r="C16" s="292"/>
      <c r="D16" s="292"/>
      <c r="E16" s="292"/>
      <c r="F16" s="292"/>
      <c r="G16" s="298"/>
      <c r="H16" s="298"/>
      <c r="I16" s="298"/>
      <c r="J16" s="298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8"/>
      <c r="AB16" s="67"/>
      <c r="AC16" s="210"/>
      <c r="AD16" s="67"/>
      <c r="AE16" s="67"/>
      <c r="AF16" s="67"/>
      <c r="AG16" s="67"/>
      <c r="AH16" s="67"/>
      <c r="AI16" s="67"/>
      <c r="AJ16" s="7"/>
      <c r="AK16" s="7"/>
      <c r="AL16" s="7"/>
      <c r="AM16" s="7"/>
      <c r="AN16" s="7"/>
      <c r="AO16" s="7"/>
    </row>
    <row r="17" spans="1:42" ht="14.1" customHeight="1" thickBot="1">
      <c r="A17" s="293" t="s">
        <v>26</v>
      </c>
      <c r="B17" s="293"/>
      <c r="C17" s="293"/>
      <c r="D17" s="293"/>
      <c r="E17" s="293"/>
      <c r="F17" s="293"/>
      <c r="G17" s="293"/>
      <c r="H17" s="293"/>
      <c r="I17" s="243"/>
      <c r="J17" s="24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Gewichtung_Pondération!$E$9</f>
        <v>2</v>
      </c>
      <c r="AA17" s="8"/>
      <c r="AB17" s="67"/>
      <c r="AC17" s="67"/>
      <c r="AD17" s="67"/>
      <c r="AE17" s="67"/>
      <c r="AF17" s="67"/>
      <c r="AG17" s="67"/>
      <c r="AH17" s="67"/>
      <c r="AI17" s="67"/>
      <c r="AJ17" s="7"/>
      <c r="AK17" s="7"/>
      <c r="AL17" s="7"/>
      <c r="AM17" s="7"/>
      <c r="AN17" s="7"/>
      <c r="AO17" s="7"/>
    </row>
    <row r="18" spans="1:42" ht="14.1" customHeight="1" thickTop="1">
      <c r="A18" s="292" t="s">
        <v>23</v>
      </c>
      <c r="B18" s="292"/>
      <c r="C18" s="292"/>
      <c r="D18" s="292"/>
      <c r="E18" s="292"/>
      <c r="F18" s="292"/>
      <c r="G18" s="298"/>
      <c r="H18" s="298"/>
      <c r="I18" s="298"/>
      <c r="J18" s="298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8"/>
      <c r="AB18" s="67"/>
      <c r="AC18" s="67"/>
      <c r="AD18" s="67"/>
      <c r="AE18" s="67"/>
      <c r="AF18" s="67"/>
      <c r="AG18" s="67"/>
      <c r="AH18" s="67"/>
      <c r="AI18" s="67"/>
      <c r="AJ18" s="7"/>
      <c r="AK18" s="7"/>
      <c r="AL18" s="7"/>
      <c r="AM18" s="7"/>
      <c r="AN18" s="7"/>
      <c r="AO18" s="7"/>
    </row>
    <row r="19" spans="1:42" ht="14.1" customHeight="1" thickBot="1">
      <c r="A19" s="293" t="s">
        <v>21</v>
      </c>
      <c r="B19" s="293"/>
      <c r="C19" s="293"/>
      <c r="D19" s="293"/>
      <c r="E19" s="293"/>
      <c r="F19" s="293"/>
      <c r="G19" s="293"/>
      <c r="H19" s="293"/>
      <c r="I19" s="243"/>
      <c r="J19" s="24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Gewichtung_Pondération!$E$9</f>
        <v>2</v>
      </c>
      <c r="AA19" s="8"/>
      <c r="AB19" s="67"/>
      <c r="AC19" s="67"/>
      <c r="AD19" s="67"/>
      <c r="AE19" s="67"/>
      <c r="AF19" s="67"/>
      <c r="AG19" s="67"/>
      <c r="AH19" s="67"/>
      <c r="AI19" s="67"/>
      <c r="AJ19" s="7"/>
      <c r="AK19" s="7"/>
      <c r="AL19" s="7"/>
      <c r="AM19" s="7"/>
      <c r="AN19" s="7"/>
      <c r="AO19" s="7"/>
    </row>
    <row r="20" spans="1:42" ht="14.1" customHeight="1" thickTop="1">
      <c r="A20" s="13"/>
      <c r="B20" s="13"/>
      <c r="C20" s="14"/>
      <c r="D20" s="15"/>
      <c r="E20" s="15"/>
      <c r="F20" s="15"/>
      <c r="G20" s="15"/>
      <c r="H20" s="15"/>
      <c r="I20" s="15"/>
      <c r="J20" s="1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67"/>
      <c r="AC20" s="67"/>
      <c r="AD20" s="67"/>
      <c r="AE20" s="67"/>
      <c r="AF20" s="67"/>
      <c r="AG20" s="67"/>
      <c r="AH20" s="67"/>
      <c r="AI20" s="67"/>
      <c r="AJ20" s="7"/>
      <c r="AK20" s="7"/>
      <c r="AL20" s="7"/>
      <c r="AM20" s="7"/>
      <c r="AN20" s="7"/>
      <c r="AO20" s="7"/>
    </row>
    <row r="21" spans="1:42" ht="14.1" customHeight="1">
      <c r="A21" s="16" t="s">
        <v>1</v>
      </c>
      <c r="B21" s="17" t="s">
        <v>152</v>
      </c>
      <c r="C21" s="17"/>
      <c r="D21" s="18"/>
      <c r="E21" s="18"/>
      <c r="F21" s="18"/>
      <c r="G21" s="18"/>
      <c r="H21" s="18"/>
      <c r="I21" s="18"/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  <c r="AP21" s="7"/>
    </row>
    <row r="22" spans="1:42" ht="14.1" customHeight="1">
      <c r="A22" s="16" t="s">
        <v>2</v>
      </c>
      <c r="B22" s="68"/>
      <c r="C22" s="20"/>
      <c r="D22" s="21">
        <v>2001</v>
      </c>
      <c r="E22" s="21">
        <f t="shared" ref="E22:J22" si="0">+D22+1</f>
        <v>2002</v>
      </c>
      <c r="F22" s="21">
        <f t="shared" si="0"/>
        <v>2003</v>
      </c>
      <c r="G22" s="21">
        <f t="shared" si="0"/>
        <v>2004</v>
      </c>
      <c r="H22" s="21">
        <f t="shared" si="0"/>
        <v>2005</v>
      </c>
      <c r="I22" s="22">
        <f t="shared" si="0"/>
        <v>2006</v>
      </c>
      <c r="J22" s="21">
        <f t="shared" si="0"/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A22" s="8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  <c r="AP22" s="7"/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67"/>
      <c r="K23" s="67"/>
      <c r="L23" s="67"/>
      <c r="M23" s="67"/>
      <c r="N23" s="67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A23" s="8"/>
      <c r="AB23" s="193"/>
      <c r="AC23" s="193"/>
      <c r="AD23" s="193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7"/>
    </row>
    <row r="24" spans="1:42" s="71" customFormat="1" ht="14.1" customHeight="1">
      <c r="A24" s="74" t="s">
        <v>28</v>
      </c>
      <c r="B24" s="30"/>
      <c r="C24" s="30"/>
      <c r="D24" s="30">
        <v>7.07</v>
      </c>
      <c r="E24" s="30">
        <v>2.94</v>
      </c>
      <c r="F24" s="30">
        <v>4.68</v>
      </c>
      <c r="G24" s="30">
        <v>7.45</v>
      </c>
      <c r="H24" s="30">
        <v>7.74</v>
      </c>
      <c r="I24" s="30">
        <v>7.28</v>
      </c>
      <c r="J24" s="30">
        <v>5.89</v>
      </c>
      <c r="K24" s="30">
        <v>7.86</v>
      </c>
      <c r="L24" s="30">
        <v>8.5420184195615416</v>
      </c>
      <c r="M24" s="30">
        <v>9.6339544705321654</v>
      </c>
      <c r="N24" s="87">
        <v>8.2660864644165262</v>
      </c>
      <c r="O24" s="201">
        <v>7.5852904904745468</v>
      </c>
      <c r="P24" s="191">
        <v>6.9933569200389591</v>
      </c>
      <c r="Q24" s="211">
        <v>7.5314911685750161</v>
      </c>
      <c r="R24" s="211">
        <v>11.043437042421072</v>
      </c>
      <c r="S24" s="211">
        <v>13.613610904047894</v>
      </c>
      <c r="T24" s="211">
        <v>13.79214131001345</v>
      </c>
      <c r="U24" s="211">
        <v>28.80397231885566</v>
      </c>
      <c r="V24" s="211">
        <v>31.098892460402304</v>
      </c>
      <c r="W24" s="211">
        <v>30.599189896261819</v>
      </c>
      <c r="X24" s="211">
        <v>13.21560709113</v>
      </c>
      <c r="Y24" s="211">
        <v>11.842788308071766</v>
      </c>
      <c r="Z24" s="167" t="s">
        <v>188</v>
      </c>
      <c r="AA24" s="8"/>
      <c r="AB24" s="184">
        <f>AVEDEV(E24:L24)</f>
        <v>1.5333142268338944</v>
      </c>
      <c r="AC24" s="184">
        <f t="shared" ref="AC24:AC46" si="1">AVEDEV(D24:M24)</f>
        <v>1.4431583734056221</v>
      </c>
      <c r="AD24" s="184">
        <f t="shared" ref="AD24:AD46" si="2">AVEDEV(E24:N24)</f>
        <v>1.5149235612706136</v>
      </c>
      <c r="AE24" s="199">
        <f t="shared" ref="AE24:AE46" si="3">AVEDEV(F24:O24)</f>
        <v>0.93418798759878252</v>
      </c>
      <c r="AF24" s="203">
        <f t="shared" ref="AF24:AF46" si="4">AVEDEV(G24:P24)</f>
        <v>0.68434119439967278</v>
      </c>
      <c r="AG24" s="203">
        <f t="shared" ref="AG24:AG46" si="5">AVEDEV(H24:Q24)</f>
        <v>0.67619207754217114</v>
      </c>
      <c r="AH24" s="83">
        <f t="shared" ref="AH24:AH46" si="6">AVEDEV(I24:R24)</f>
        <v>1.047048481304675</v>
      </c>
      <c r="AI24" s="83">
        <f t="shared" ref="AI24:AI46" si="7">AVEDEV(J24:S24)</f>
        <v>1.640645730596163</v>
      </c>
      <c r="AJ24" s="83">
        <f t="shared" ref="AJ24:AO46" si="8">AVEDEV(K24:T24)</f>
        <v>2.0277177701964226</v>
      </c>
      <c r="AK24" s="83">
        <f t="shared" si="8"/>
        <v>4.2936233360471903</v>
      </c>
      <c r="AL24" s="83">
        <f t="shared" si="8"/>
        <v>6.4460836138604876</v>
      </c>
      <c r="AM24" s="83">
        <f t="shared" si="8"/>
        <v>8.5407627965735209</v>
      </c>
      <c r="AN24" s="83">
        <f t="shared" si="8"/>
        <v>8.2437915589707131</v>
      </c>
      <c r="AO24" s="83">
        <f t="shared" si="8"/>
        <v>7.9883416899148809</v>
      </c>
      <c r="AP24" s="86"/>
    </row>
    <row r="25" spans="1:42" s="71" customFormat="1" ht="14.1" customHeight="1">
      <c r="A25" s="75" t="s">
        <v>29</v>
      </c>
      <c r="B25" s="28"/>
      <c r="C25" s="28"/>
      <c r="D25" s="28">
        <v>1.28</v>
      </c>
      <c r="E25" s="28">
        <v>3.28</v>
      </c>
      <c r="F25" s="28">
        <v>5.52</v>
      </c>
      <c r="G25" s="28">
        <v>2.72</v>
      </c>
      <c r="H25" s="28">
        <v>-4.1956335275544676</v>
      </c>
      <c r="I25" s="28">
        <v>-4.1693222600799817</v>
      </c>
      <c r="J25" s="28">
        <v>1.5732602726752489</v>
      </c>
      <c r="K25" s="28">
        <v>6.0217422581456459</v>
      </c>
      <c r="L25" s="28">
        <v>5.5555083463659543</v>
      </c>
      <c r="M25" s="28">
        <v>4.4393358722701111</v>
      </c>
      <c r="N25" s="31">
        <v>3.2512355351394095</v>
      </c>
      <c r="O25" s="200">
        <v>2.5383596906472747</v>
      </c>
      <c r="P25" s="192">
        <v>2.7503489091817759</v>
      </c>
      <c r="Q25" s="212">
        <v>6.3268975497029745</v>
      </c>
      <c r="R25" s="212">
        <v>8.6515077562361924</v>
      </c>
      <c r="S25" s="212">
        <v>10.755751812493832</v>
      </c>
      <c r="T25" s="212">
        <v>9.9771635890083719</v>
      </c>
      <c r="U25" s="212">
        <v>9.3925501071433679</v>
      </c>
      <c r="V25" s="212">
        <v>9.7157763622011277</v>
      </c>
      <c r="W25" s="212">
        <v>10.110494001884096</v>
      </c>
      <c r="X25" s="212">
        <v>11.57014730219295</v>
      </c>
      <c r="Y25" s="212">
        <v>11.529463017778104</v>
      </c>
      <c r="Z25" s="168" t="s">
        <v>168</v>
      </c>
      <c r="AA25" s="8"/>
      <c r="AB25" s="185">
        <f t="shared" ref="AB25:AB46" si="9">AVEDEV(E25:L25)</f>
        <v>3.2265696683853373</v>
      </c>
      <c r="AC25" s="185">
        <f t="shared" si="1"/>
        <v>2.8643303799376412</v>
      </c>
      <c r="AD25" s="185">
        <f t="shared" si="2"/>
        <v>2.7981066928095553</v>
      </c>
      <c r="AE25" s="86">
        <f t="shared" si="3"/>
        <v>2.7536082742483918</v>
      </c>
      <c r="AF25" s="204">
        <f t="shared" si="4"/>
        <v>2.5874292087992989</v>
      </c>
      <c r="AG25" s="204">
        <f t="shared" si="5"/>
        <v>2.8038430617814765</v>
      </c>
      <c r="AH25" s="86">
        <f t="shared" si="6"/>
        <v>2.5051109635157154</v>
      </c>
      <c r="AI25" s="86">
        <f t="shared" si="7"/>
        <v>2.2758867443030781</v>
      </c>
      <c r="AJ25" s="86">
        <f t="shared" si="8"/>
        <v>2.3208360359529512</v>
      </c>
      <c r="AK25" s="86">
        <f t="shared" si="8"/>
        <v>2.6643019195212121</v>
      </c>
      <c r="AL25" s="86">
        <f t="shared" si="8"/>
        <v>2.9186572070141343</v>
      </c>
      <c r="AM25" s="86">
        <f t="shared" si="8"/>
        <v>2.9042384881567864</v>
      </c>
      <c r="AN25" s="86">
        <f t="shared" si="8"/>
        <v>2.5842185949351131</v>
      </c>
      <c r="AO25" s="86">
        <f t="shared" si="8"/>
        <v>1.9010551814451795</v>
      </c>
      <c r="AP25" s="86"/>
    </row>
    <row r="26" spans="1:42" s="71" customFormat="1" ht="14.1" customHeight="1">
      <c r="A26" s="74" t="s">
        <v>54</v>
      </c>
      <c r="B26" s="30"/>
      <c r="C26" s="30"/>
      <c r="D26" s="30">
        <v>10.11</v>
      </c>
      <c r="E26" s="30">
        <v>13.13</v>
      </c>
      <c r="F26" s="30">
        <v>11.55</v>
      </c>
      <c r="G26" s="30">
        <v>7.87</v>
      </c>
      <c r="H26" s="30">
        <v>5.31</v>
      </c>
      <c r="I26" s="30">
        <v>6.5</v>
      </c>
      <c r="J26" s="30">
        <v>7.04</v>
      </c>
      <c r="K26" s="30">
        <v>8.8699999999999992</v>
      </c>
      <c r="L26" s="30">
        <v>11.256496338729043</v>
      </c>
      <c r="M26" s="30">
        <v>12.407183118455974</v>
      </c>
      <c r="N26" s="87">
        <v>10.579830150043239</v>
      </c>
      <c r="O26" s="201">
        <v>9.3195664649058507</v>
      </c>
      <c r="P26" s="191">
        <v>10.620207000628024</v>
      </c>
      <c r="Q26" s="211">
        <v>14.694589587858214</v>
      </c>
      <c r="R26" s="211">
        <v>19.031918109485535</v>
      </c>
      <c r="S26" s="211">
        <v>14.634984351941382</v>
      </c>
      <c r="T26" s="211">
        <v>12.234361775564553</v>
      </c>
      <c r="U26" s="211">
        <v>7.8705388147515221</v>
      </c>
      <c r="V26" s="211">
        <v>6.645949018651498</v>
      </c>
      <c r="W26" s="211">
        <v>7.1127465576662194</v>
      </c>
      <c r="X26" s="211">
        <v>8.2976295938227871</v>
      </c>
      <c r="Y26" s="211">
        <v>9.3634278673484257</v>
      </c>
      <c r="Z26" s="167" t="s">
        <v>169</v>
      </c>
      <c r="AA26" s="8"/>
      <c r="AB26" s="184">
        <f t="shared" si="9"/>
        <v>2.2785150529264131</v>
      </c>
      <c r="AC26" s="184">
        <f t="shared" si="1"/>
        <v>2.286367945718502</v>
      </c>
      <c r="AD26" s="184">
        <f t="shared" si="2"/>
        <v>2.333350960722826</v>
      </c>
      <c r="AE26" s="199">
        <f t="shared" si="3"/>
        <v>1.9523076072134102</v>
      </c>
      <c r="AF26" s="203">
        <f t="shared" si="4"/>
        <v>1.8593283072762135</v>
      </c>
      <c r="AG26" s="203">
        <f t="shared" si="5"/>
        <v>2.2518739730808646</v>
      </c>
      <c r="AH26" s="83">
        <f t="shared" si="6"/>
        <v>2.6524541692972834</v>
      </c>
      <c r="AI26" s="83">
        <f t="shared" si="7"/>
        <v>2.6773530237844398</v>
      </c>
      <c r="AJ26" s="83">
        <f t="shared" si="8"/>
        <v>2.2618040817392759</v>
      </c>
      <c r="AK26" s="83">
        <f t="shared" si="8"/>
        <v>2.3417609765591543</v>
      </c>
      <c r="AL26" s="83">
        <f t="shared" si="8"/>
        <v>2.7966945494325524</v>
      </c>
      <c r="AM26" s="83">
        <f t="shared" si="8"/>
        <v>3.0995954184502534</v>
      </c>
      <c r="AN26" s="83">
        <f t="shared" si="8"/>
        <v>3.2821714629478898</v>
      </c>
      <c r="AO26" s="83">
        <f t="shared" si="8"/>
        <v>3.2786625507524838</v>
      </c>
      <c r="AP26" s="86"/>
    </row>
    <row r="27" spans="1:42" s="71" customFormat="1" ht="14.1" customHeight="1">
      <c r="A27" s="75" t="s">
        <v>30</v>
      </c>
      <c r="B27" s="28"/>
      <c r="C27" s="28"/>
      <c r="D27" s="28">
        <v>11</v>
      </c>
      <c r="E27" s="28">
        <v>8.7100000000000009</v>
      </c>
      <c r="F27" s="28">
        <v>9.35</v>
      </c>
      <c r="G27" s="28">
        <v>9.8699999999999992</v>
      </c>
      <c r="H27" s="28">
        <v>10.15</v>
      </c>
      <c r="I27" s="28">
        <v>12.84</v>
      </c>
      <c r="J27" s="28">
        <v>12.91</v>
      </c>
      <c r="K27" s="28">
        <v>12.32</v>
      </c>
      <c r="L27" s="28">
        <v>12.662674584136866</v>
      </c>
      <c r="M27" s="28">
        <v>10.4558136033097</v>
      </c>
      <c r="N27" s="31">
        <v>9.3418642116908597</v>
      </c>
      <c r="O27" s="200">
        <v>8.4372465578090274</v>
      </c>
      <c r="P27" s="192">
        <v>10.112027217178019</v>
      </c>
      <c r="Q27" s="212">
        <v>11.479605466468392</v>
      </c>
      <c r="R27" s="212">
        <v>10.344110433180632</v>
      </c>
      <c r="S27" s="212">
        <v>9.587993643059054</v>
      </c>
      <c r="T27" s="212">
        <v>9.0078919691765869</v>
      </c>
      <c r="U27" s="212">
        <v>10.201595178756595</v>
      </c>
      <c r="V27" s="212">
        <v>12.717338164715903</v>
      </c>
      <c r="W27" s="212">
        <v>14.248177815573138</v>
      </c>
      <c r="X27" s="212">
        <v>17.906553826709295</v>
      </c>
      <c r="Y27" s="212">
        <v>19.034230876758883</v>
      </c>
      <c r="Z27" s="168" t="s">
        <v>170</v>
      </c>
      <c r="AA27" s="8"/>
      <c r="AB27" s="185">
        <f t="shared" si="9"/>
        <v>1.5815843230171083</v>
      </c>
      <c r="AC27" s="185">
        <f t="shared" si="1"/>
        <v>1.3250558618316481</v>
      </c>
      <c r="AD27" s="185">
        <f t="shared" si="2"/>
        <v>1.4577067248963793</v>
      </c>
      <c r="AE27" s="86">
        <f t="shared" si="3"/>
        <v>1.479527000271657</v>
      </c>
      <c r="AF27" s="204">
        <f t="shared" si="4"/>
        <v>1.4185648228974157</v>
      </c>
      <c r="AG27" s="204">
        <f t="shared" si="5"/>
        <v>1.3715328460617653</v>
      </c>
      <c r="AH27" s="86">
        <f t="shared" si="6"/>
        <v>1.3521218027437021</v>
      </c>
      <c r="AI27" s="86">
        <f t="shared" si="7"/>
        <v>1.2623491527744479</v>
      </c>
      <c r="AJ27" s="86">
        <f t="shared" si="8"/>
        <v>1.0836805159022604</v>
      </c>
      <c r="AK27" s="86">
        <f t="shared" si="8"/>
        <v>0.86567756669386375</v>
      </c>
      <c r="AL27" s="86">
        <f t="shared" si="8"/>
        <v>0.87114392475176738</v>
      </c>
      <c r="AM27" s="86">
        <f t="shared" si="8"/>
        <v>1.360353249894994</v>
      </c>
      <c r="AN27" s="86">
        <f t="shared" si="8"/>
        <v>2.1469318328832143</v>
      </c>
      <c r="AO27" s="86">
        <f t="shared" si="8"/>
        <v>2.810098169425324</v>
      </c>
      <c r="AP27" s="86"/>
    </row>
    <row r="28" spans="1:42" s="71" customFormat="1" ht="14.1" customHeight="1">
      <c r="A28" s="74" t="s">
        <v>31</v>
      </c>
      <c r="B28" s="30"/>
      <c r="C28" s="30"/>
      <c r="D28" s="30">
        <v>8.39</v>
      </c>
      <c r="E28" s="30">
        <v>9.4700000000000006</v>
      </c>
      <c r="F28" s="30">
        <v>8.7100000000000009</v>
      </c>
      <c r="G28" s="30">
        <v>8.98</v>
      </c>
      <c r="H28" s="30">
        <v>8.6</v>
      </c>
      <c r="I28" s="30">
        <v>7.39</v>
      </c>
      <c r="J28" s="30">
        <v>5.92</v>
      </c>
      <c r="K28" s="30">
        <v>5.53</v>
      </c>
      <c r="L28" s="30">
        <v>5.7736087227815638</v>
      </c>
      <c r="M28" s="30">
        <v>7.4525505835129806</v>
      </c>
      <c r="N28" s="87">
        <v>9.5573262619722605</v>
      </c>
      <c r="O28" s="201">
        <v>11.476430364205072</v>
      </c>
      <c r="P28" s="191">
        <v>10.086573689583064</v>
      </c>
      <c r="Q28" s="211">
        <v>9.3942100510623732</v>
      </c>
      <c r="R28" s="211">
        <v>8.6355426645472946</v>
      </c>
      <c r="S28" s="211">
        <v>9.9962543743247103</v>
      </c>
      <c r="T28" s="211">
        <v>9.3615499357741854</v>
      </c>
      <c r="U28" s="211">
        <v>9.1868085749206845</v>
      </c>
      <c r="V28" s="211">
        <v>10.405056630997429</v>
      </c>
      <c r="W28" s="211">
        <v>13.409099513760983</v>
      </c>
      <c r="X28" s="211">
        <v>14.314857470886219</v>
      </c>
      <c r="Y28" s="211">
        <v>12.71899513213083</v>
      </c>
      <c r="Z28" s="167" t="s">
        <v>171</v>
      </c>
      <c r="AA28" s="8"/>
      <c r="AB28" s="184">
        <f t="shared" si="9"/>
        <v>1.3932989096523047</v>
      </c>
      <c r="AC28" s="184">
        <f t="shared" si="1"/>
        <v>1.2083840693705459</v>
      </c>
      <c r="AD28" s="184">
        <f t="shared" si="2"/>
        <v>1.3251166955677718</v>
      </c>
      <c r="AE28" s="199">
        <f t="shared" si="3"/>
        <v>1.525759731988279</v>
      </c>
      <c r="AF28" s="203">
        <f t="shared" si="4"/>
        <v>1.6634171009465852</v>
      </c>
      <c r="AG28" s="203">
        <f t="shared" si="5"/>
        <v>1.7048381060528226</v>
      </c>
      <c r="AH28" s="83">
        <f t="shared" si="6"/>
        <v>1.7083923725075523</v>
      </c>
      <c r="AI28" s="83">
        <f t="shared" si="7"/>
        <v>1.7705678757002368</v>
      </c>
      <c r="AJ28" s="83">
        <f t="shared" si="8"/>
        <v>1.5027833376527124</v>
      </c>
      <c r="AK28" s="83">
        <f t="shared" si="8"/>
        <v>1.0829109191926833</v>
      </c>
      <c r="AL28" s="83">
        <f t="shared" si="8"/>
        <v>0.74909795112650168</v>
      </c>
      <c r="AM28" s="83">
        <f t="shared" si="8"/>
        <v>0.96758617812381353</v>
      </c>
      <c r="AN28" s="83">
        <f t="shared" si="8"/>
        <v>1.4640944735667341</v>
      </c>
      <c r="AO28" s="83">
        <f t="shared" si="8"/>
        <v>1.6380535410763399</v>
      </c>
      <c r="AP28" s="86"/>
    </row>
    <row r="29" spans="1:42" s="71" customFormat="1" ht="14.1" customHeight="1">
      <c r="A29" s="75" t="s">
        <v>48</v>
      </c>
      <c r="B29" s="28"/>
      <c r="C29" s="28"/>
      <c r="D29" s="28">
        <v>8.3800000000000008</v>
      </c>
      <c r="E29" s="28">
        <v>6.43</v>
      </c>
      <c r="F29" s="28">
        <v>6.1</v>
      </c>
      <c r="G29" s="28">
        <v>4.3099999999999996</v>
      </c>
      <c r="H29" s="28">
        <v>2.89</v>
      </c>
      <c r="I29" s="28">
        <v>2.36</v>
      </c>
      <c r="J29" s="28">
        <v>2.56</v>
      </c>
      <c r="K29" s="28">
        <v>2.44</v>
      </c>
      <c r="L29" s="28">
        <v>2.6748608585899216</v>
      </c>
      <c r="M29" s="28">
        <v>2.7322721988608301</v>
      </c>
      <c r="N29" s="31">
        <v>4.2957365798206943</v>
      </c>
      <c r="O29" s="200">
        <v>9.2564023537887188</v>
      </c>
      <c r="P29" s="192">
        <v>12.288374218647737</v>
      </c>
      <c r="Q29" s="212">
        <v>12.247779062427126</v>
      </c>
      <c r="R29" s="212">
        <v>8.9024334168324408</v>
      </c>
      <c r="S29" s="212">
        <v>8.321168679228462</v>
      </c>
      <c r="T29" s="212">
        <v>8.571799395470201</v>
      </c>
      <c r="U29" s="212">
        <v>6.8059661798336446</v>
      </c>
      <c r="V29" s="212">
        <v>5.3240689927820242</v>
      </c>
      <c r="W29" s="212">
        <v>6.4213600699297881</v>
      </c>
      <c r="X29" s="212">
        <v>6.1999320719684299</v>
      </c>
      <c r="Y29" s="212">
        <v>5.6252385410432115</v>
      </c>
      <c r="Z29" s="168" t="s">
        <v>172</v>
      </c>
      <c r="AA29" s="8"/>
      <c r="AB29" s="185">
        <f t="shared" si="9"/>
        <v>1.4195442945071948</v>
      </c>
      <c r="AC29" s="185">
        <f t="shared" si="1"/>
        <v>1.7738293554039395</v>
      </c>
      <c r="AD29" s="185">
        <f t="shared" si="2"/>
        <v>1.2837177449824231</v>
      </c>
      <c r="AE29" s="86">
        <f t="shared" si="3"/>
        <v>1.6228860274370693</v>
      </c>
      <c r="AF29" s="204">
        <f t="shared" si="4"/>
        <v>2.4766494660989755</v>
      </c>
      <c r="AG29" s="204">
        <f t="shared" si="5"/>
        <v>3.5337856106446148</v>
      </c>
      <c r="AH29" s="86">
        <f t="shared" si="6"/>
        <v>3.7583691152218073</v>
      </c>
      <c r="AI29" s="86">
        <f t="shared" si="7"/>
        <v>3.6313288093653044</v>
      </c>
      <c r="AJ29" s="86">
        <f t="shared" si="8"/>
        <v>3.3098922136390008</v>
      </c>
      <c r="AK29" s="86">
        <f t="shared" si="8"/>
        <v>2.785976272058964</v>
      </c>
      <c r="AL29" s="86">
        <f t="shared" si="8"/>
        <v>2.4680712959559115</v>
      </c>
      <c r="AM29" s="86">
        <f t="shared" si="8"/>
        <v>2.0253807514276367</v>
      </c>
      <c r="AN29" s="86">
        <f t="shared" si="8"/>
        <v>1.8194292453423877</v>
      </c>
      <c r="AO29" s="86">
        <f t="shared" si="8"/>
        <v>1.9954988917048868</v>
      </c>
      <c r="AP29" s="86"/>
    </row>
    <row r="30" spans="1:42" s="71" customFormat="1" ht="14.1" customHeight="1">
      <c r="A30" s="74" t="s">
        <v>49</v>
      </c>
      <c r="B30" s="30"/>
      <c r="C30" s="30"/>
      <c r="D30" s="30">
        <v>11</v>
      </c>
      <c r="E30" s="30">
        <v>8.15</v>
      </c>
      <c r="F30" s="30">
        <v>11.39</v>
      </c>
      <c r="G30" s="30">
        <v>11.6</v>
      </c>
      <c r="H30" s="30">
        <v>10.68</v>
      </c>
      <c r="I30" s="30">
        <v>7.48</v>
      </c>
      <c r="J30" s="30">
        <v>5.78</v>
      </c>
      <c r="K30" s="30">
        <v>6.35</v>
      </c>
      <c r="L30" s="30">
        <v>11.26992845112937</v>
      </c>
      <c r="M30" s="30">
        <v>13.823297634680443</v>
      </c>
      <c r="N30" s="87">
        <v>14.218739497144856</v>
      </c>
      <c r="O30" s="201">
        <v>10.421442158554637</v>
      </c>
      <c r="P30" s="191">
        <v>9.0401817736608496</v>
      </c>
      <c r="Q30" s="211">
        <v>11.796707729798928</v>
      </c>
      <c r="R30" s="211">
        <v>12.191535492335607</v>
      </c>
      <c r="S30" s="211">
        <v>14.509133613438282</v>
      </c>
      <c r="T30" s="211">
        <v>13.908929585423573</v>
      </c>
      <c r="U30" s="211">
        <v>13.716545563613467</v>
      </c>
      <c r="V30" s="211">
        <v>11.725524932661987</v>
      </c>
      <c r="W30" s="211">
        <v>9.308673355139387</v>
      </c>
      <c r="X30" s="211">
        <v>10.891024214574379</v>
      </c>
      <c r="Y30" s="211">
        <v>16.214539453341587</v>
      </c>
      <c r="Z30" s="167" t="s">
        <v>173</v>
      </c>
      <c r="AA30" s="8"/>
      <c r="AB30" s="184">
        <f t="shared" si="9"/>
        <v>2.1474910563911713</v>
      </c>
      <c r="AC30" s="184">
        <f t="shared" si="1"/>
        <v>2.2498580868647848</v>
      </c>
      <c r="AD30" s="184">
        <f t="shared" si="2"/>
        <v>2.5073572466363738</v>
      </c>
      <c r="AE30" s="199">
        <f t="shared" si="3"/>
        <v>2.2588044644905581</v>
      </c>
      <c r="AF30" s="203">
        <f t="shared" si="4"/>
        <v>2.3230508064814428</v>
      </c>
      <c r="AG30" s="203">
        <f t="shared" si="5"/>
        <v>2.3387874248653575</v>
      </c>
      <c r="AH30" s="83">
        <f t="shared" si="6"/>
        <v>2.4597102642522053</v>
      </c>
      <c r="AI30" s="83">
        <f t="shared" si="7"/>
        <v>2.4337525216163409</v>
      </c>
      <c r="AJ30" s="83">
        <f t="shared" si="8"/>
        <v>1.9860811982243525</v>
      </c>
      <c r="AK30" s="83">
        <f t="shared" si="8"/>
        <v>1.5456850288821229</v>
      </c>
      <c r="AL30" s="83">
        <f t="shared" si="8"/>
        <v>1.5001253807288613</v>
      </c>
      <c r="AM30" s="83">
        <f t="shared" si="8"/>
        <v>1.6252353802139996</v>
      </c>
      <c r="AN30" s="83">
        <f t="shared" si="8"/>
        <v>1.4736005550018618</v>
      </c>
      <c r="AO30" s="83">
        <f t="shared" si="8"/>
        <v>1.8056059860443381</v>
      </c>
      <c r="AP30" s="86"/>
    </row>
    <row r="31" spans="1:42" s="71" customFormat="1" ht="14.1" customHeight="1">
      <c r="A31" s="75" t="s">
        <v>32</v>
      </c>
      <c r="B31" s="28"/>
      <c r="C31" s="28"/>
      <c r="D31" s="28">
        <v>5</v>
      </c>
      <c r="E31" s="28">
        <v>5.67</v>
      </c>
      <c r="F31" s="28">
        <v>6.55</v>
      </c>
      <c r="G31" s="28">
        <v>6.2</v>
      </c>
      <c r="H31" s="28">
        <v>4.88</v>
      </c>
      <c r="I31" s="28">
        <v>6.38</v>
      </c>
      <c r="J31" s="28">
        <v>5.73</v>
      </c>
      <c r="K31" s="28">
        <v>3.17</v>
      </c>
      <c r="L31" s="28">
        <v>1.7432765673719981</v>
      </c>
      <c r="M31" s="28">
        <v>4.155255637054232</v>
      </c>
      <c r="N31" s="31">
        <v>7.5052221012693181</v>
      </c>
      <c r="O31" s="200">
        <v>9.6710322534565094</v>
      </c>
      <c r="P31" s="192">
        <v>10.411604396354193</v>
      </c>
      <c r="Q31" s="212">
        <v>19.616555373056237</v>
      </c>
      <c r="R31" s="212">
        <v>18.313834264652737</v>
      </c>
      <c r="S31" s="212">
        <v>20.85494841660956</v>
      </c>
      <c r="T31" s="212">
        <v>13.427017892756224</v>
      </c>
      <c r="U31" s="212">
        <v>13.104824268361504</v>
      </c>
      <c r="V31" s="212">
        <v>12.728551290558604</v>
      </c>
      <c r="W31" s="212">
        <v>13.690397467883381</v>
      </c>
      <c r="X31" s="212">
        <v>13.319581645879836</v>
      </c>
      <c r="Y31" s="212">
        <v>11.925036487337753</v>
      </c>
      <c r="Z31" s="168" t="s">
        <v>189</v>
      </c>
      <c r="AA31" s="8"/>
      <c r="AB31" s="185">
        <f t="shared" si="9"/>
        <v>1.3319880363481253</v>
      </c>
      <c r="AC31" s="185">
        <f t="shared" si="1"/>
        <v>1.1685761354688524</v>
      </c>
      <c r="AD31" s="185">
        <f t="shared" si="2"/>
        <v>1.368993903570398</v>
      </c>
      <c r="AE31" s="86">
        <f t="shared" si="3"/>
        <v>1.6890764838469188</v>
      </c>
      <c r="AF31" s="204">
        <f t="shared" si="4"/>
        <v>2.0489326546653785</v>
      </c>
      <c r="AG31" s="204">
        <f t="shared" si="5"/>
        <v>3.579847118542252</v>
      </c>
      <c r="AH31" s="86">
        <f t="shared" si="6"/>
        <v>4.6668628100467178</v>
      </c>
      <c r="AI31" s="86">
        <f t="shared" si="7"/>
        <v>5.7456501693485622</v>
      </c>
      <c r="AJ31" s="86">
        <f t="shared" si="8"/>
        <v>5.7329714372084704</v>
      </c>
      <c r="AK31" s="86">
        <f t="shared" si="8"/>
        <v>5.1830789259930015</v>
      </c>
      <c r="AL31" s="86">
        <f t="shared" si="8"/>
        <v>4.084551453674341</v>
      </c>
      <c r="AM31" s="86">
        <f t="shared" si="8"/>
        <v>3.3976283473662101</v>
      </c>
      <c r="AN31" s="86">
        <f t="shared" si="8"/>
        <v>3.0487667746895797</v>
      </c>
      <c r="AO31" s="86">
        <f t="shared" si="8"/>
        <v>2.913526520656704</v>
      </c>
      <c r="AP31" s="86"/>
    </row>
    <row r="32" spans="1:42" s="71" customFormat="1" ht="14.1" customHeight="1">
      <c r="A32" s="74" t="s">
        <v>33</v>
      </c>
      <c r="B32" s="30"/>
      <c r="C32" s="30"/>
      <c r="D32" s="30">
        <v>9.58</v>
      </c>
      <c r="E32" s="30">
        <v>9.7100000000000009</v>
      </c>
      <c r="F32" s="30">
        <v>10.15</v>
      </c>
      <c r="G32" s="30">
        <v>11.96</v>
      </c>
      <c r="H32" s="30">
        <v>12.67</v>
      </c>
      <c r="I32" s="30">
        <v>10.93</v>
      </c>
      <c r="J32" s="30">
        <v>8.9</v>
      </c>
      <c r="K32" s="30">
        <v>7.78</v>
      </c>
      <c r="L32" s="30">
        <v>8.14</v>
      </c>
      <c r="M32" s="30">
        <v>9.67</v>
      </c>
      <c r="N32" s="87">
        <v>11.35</v>
      </c>
      <c r="O32" s="201">
        <v>12.04</v>
      </c>
      <c r="P32" s="191">
        <v>10.14</v>
      </c>
      <c r="Q32" s="211">
        <v>10.87</v>
      </c>
      <c r="R32" s="211">
        <v>9.8798789964026046</v>
      </c>
      <c r="S32" s="211">
        <v>10.405060817488113</v>
      </c>
      <c r="T32" s="211">
        <v>10.94575127643547</v>
      </c>
      <c r="U32" s="211">
        <v>10.101351532312064</v>
      </c>
      <c r="V32" s="211">
        <v>10.547200207056513</v>
      </c>
      <c r="W32" s="211">
        <v>10.719608476330988</v>
      </c>
      <c r="X32" s="211">
        <v>10.240645834555027</v>
      </c>
      <c r="Y32" s="211">
        <v>8.5658638568191332</v>
      </c>
      <c r="Z32" s="167" t="s">
        <v>175</v>
      </c>
      <c r="AA32" s="8"/>
      <c r="AB32" s="184">
        <f t="shared" si="9"/>
        <v>1.3975</v>
      </c>
      <c r="AC32" s="184">
        <f t="shared" si="1"/>
        <v>1.1828000000000001</v>
      </c>
      <c r="AD32" s="184">
        <f t="shared" si="2"/>
        <v>1.286</v>
      </c>
      <c r="AE32" s="199">
        <f t="shared" si="3"/>
        <v>1.4309999999999998</v>
      </c>
      <c r="AF32" s="203">
        <f t="shared" si="4"/>
        <v>1.4319999999999997</v>
      </c>
      <c r="AG32" s="203">
        <f t="shared" si="5"/>
        <v>1.3229999999999995</v>
      </c>
      <c r="AH32" s="83">
        <f t="shared" si="6"/>
        <v>1.0960121003597394</v>
      </c>
      <c r="AI32" s="83">
        <f t="shared" si="7"/>
        <v>1.0435181821085506</v>
      </c>
      <c r="AJ32" s="83">
        <f t="shared" si="8"/>
        <v>1.0036794879455733</v>
      </c>
      <c r="AK32" s="83">
        <f t="shared" si="8"/>
        <v>0.76795815652089117</v>
      </c>
      <c r="AL32" s="83">
        <f t="shared" si="8"/>
        <v>0.56521082891151286</v>
      </c>
      <c r="AM32" s="83">
        <f t="shared" si="8"/>
        <v>0.48518681995071605</v>
      </c>
      <c r="AN32" s="83">
        <f t="shared" si="8"/>
        <v>0.44391217930682902</v>
      </c>
      <c r="AO32" s="83">
        <f t="shared" si="8"/>
        <v>0.45598805572222539</v>
      </c>
      <c r="AP32" s="86"/>
    </row>
    <row r="33" spans="1:42" s="71" customFormat="1" ht="14.1" customHeight="1">
      <c r="A33" s="75" t="s">
        <v>50</v>
      </c>
      <c r="B33" s="28"/>
      <c r="C33" s="28"/>
      <c r="D33" s="28">
        <v>7.82</v>
      </c>
      <c r="E33" s="28">
        <v>8.8800000000000008</v>
      </c>
      <c r="F33" s="28">
        <v>9.5</v>
      </c>
      <c r="G33" s="28">
        <v>10.3</v>
      </c>
      <c r="H33" s="28">
        <v>10.51</v>
      </c>
      <c r="I33" s="28">
        <v>8.2799999999999994</v>
      </c>
      <c r="J33" s="28">
        <v>5.79</v>
      </c>
      <c r="K33" s="28">
        <v>4.8499999999999996</v>
      </c>
      <c r="L33" s="28">
        <v>6.6698004203017245</v>
      </c>
      <c r="M33" s="28">
        <v>7.6460749037935409</v>
      </c>
      <c r="N33" s="31">
        <v>8.7376255330520269</v>
      </c>
      <c r="O33" s="200">
        <v>8.0504221923089077</v>
      </c>
      <c r="P33" s="192">
        <v>8.3479430368795722</v>
      </c>
      <c r="Q33" s="212">
        <v>9.7949275487673617</v>
      </c>
      <c r="R33" s="212">
        <v>10.760321594433632</v>
      </c>
      <c r="S33" s="212">
        <v>11.449302214205025</v>
      </c>
      <c r="T33" s="212">
        <v>13.675439197879882</v>
      </c>
      <c r="U33" s="212">
        <v>12.671527482849237</v>
      </c>
      <c r="V33" s="212">
        <v>12.973414802443447</v>
      </c>
      <c r="W33" s="212">
        <v>12.490972190767609</v>
      </c>
      <c r="X33" s="212">
        <v>13.911338965923257</v>
      </c>
      <c r="Y33" s="212">
        <v>12.912739024131334</v>
      </c>
      <c r="Z33" s="168" t="s">
        <v>176</v>
      </c>
      <c r="AA33" s="8"/>
      <c r="AB33" s="185">
        <f t="shared" si="9"/>
        <v>1.7456561843278555</v>
      </c>
      <c r="AC33" s="185">
        <f t="shared" si="1"/>
        <v>1.4694124675904736</v>
      </c>
      <c r="AD33" s="185">
        <f t="shared" si="2"/>
        <v>1.50190500375273</v>
      </c>
      <c r="AE33" s="86">
        <f t="shared" si="3"/>
        <v>1.4355387791374428</v>
      </c>
      <c r="AF33" s="204">
        <f t="shared" si="4"/>
        <v>1.3433742220878087</v>
      </c>
      <c r="AG33" s="204">
        <f t="shared" si="5"/>
        <v>1.3029684259891972</v>
      </c>
      <c r="AH33" s="86">
        <f t="shared" si="6"/>
        <v>1.3229941535438881</v>
      </c>
      <c r="AI33" s="86">
        <f t="shared" si="7"/>
        <v>1.6083822410933444</v>
      </c>
      <c r="AJ33" s="86">
        <f t="shared" si="8"/>
        <v>1.9374495797274462</v>
      </c>
      <c r="AK33" s="86">
        <f t="shared" si="8"/>
        <v>1.889965195179937</v>
      </c>
      <c r="AL33" s="86">
        <f t="shared" si="8"/>
        <v>1.8953012077009816</v>
      </c>
      <c r="AM33" s="86">
        <f t="shared" si="8"/>
        <v>1.75694159827037</v>
      </c>
      <c r="AN33" s="86">
        <f t="shared" si="8"/>
        <v>1.7393258636387401</v>
      </c>
      <c r="AO33" s="86">
        <f t="shared" si="8"/>
        <v>1.4485352058053105</v>
      </c>
      <c r="AP33" s="86"/>
    </row>
    <row r="34" spans="1:42" s="71" customFormat="1" ht="14.1" customHeight="1">
      <c r="A34" s="74" t="s">
        <v>57</v>
      </c>
      <c r="B34" s="30"/>
      <c r="C34" s="30"/>
      <c r="D34" s="30">
        <v>5.72</v>
      </c>
      <c r="E34" s="30">
        <v>6.54</v>
      </c>
      <c r="F34" s="30">
        <v>8.58</v>
      </c>
      <c r="G34" s="30">
        <v>8.41</v>
      </c>
      <c r="H34" s="30">
        <v>9.1199999999999992</v>
      </c>
      <c r="I34" s="30">
        <v>11.69</v>
      </c>
      <c r="J34" s="30">
        <v>9.02</v>
      </c>
      <c r="K34" s="30">
        <v>6.85</v>
      </c>
      <c r="L34" s="30">
        <v>8.02</v>
      </c>
      <c r="M34" s="30">
        <v>9.4</v>
      </c>
      <c r="N34" s="87">
        <v>10.46</v>
      </c>
      <c r="O34" s="201">
        <v>10.23</v>
      </c>
      <c r="P34" s="191">
        <v>10.295289081615397</v>
      </c>
      <c r="Q34" s="211">
        <v>10.17157251350514</v>
      </c>
      <c r="R34" s="211">
        <v>11.178545349705423</v>
      </c>
      <c r="S34" s="211">
        <v>9.9715954783621683</v>
      </c>
      <c r="T34" s="211">
        <v>8.5533089259902599</v>
      </c>
      <c r="U34" s="211">
        <v>7.1537599105609893</v>
      </c>
      <c r="V34" s="211">
        <v>7.6491005176915818</v>
      </c>
      <c r="W34" s="211">
        <v>7.5043102085993922</v>
      </c>
      <c r="X34" s="211">
        <v>9.460289024239815</v>
      </c>
      <c r="Y34" s="211">
        <v>10.248359905804858</v>
      </c>
      <c r="Z34" s="167" t="s">
        <v>177</v>
      </c>
      <c r="AA34" s="8"/>
      <c r="AB34" s="184">
        <f t="shared" si="9"/>
        <v>1.0737499999999998</v>
      </c>
      <c r="AC34" s="184">
        <f t="shared" si="1"/>
        <v>1.2420000000000002</v>
      </c>
      <c r="AD34" s="184">
        <f t="shared" si="2"/>
        <v>1.129</v>
      </c>
      <c r="AE34" s="199">
        <f t="shared" si="3"/>
        <v>1.0136000000000005</v>
      </c>
      <c r="AF34" s="203">
        <f t="shared" si="4"/>
        <v>1.06552890816154</v>
      </c>
      <c r="AG34" s="203">
        <f t="shared" si="5"/>
        <v>1.0436861595120539</v>
      </c>
      <c r="AH34" s="83">
        <f t="shared" si="6"/>
        <v>1.1272325555860774</v>
      </c>
      <c r="AI34" s="83">
        <f t="shared" si="7"/>
        <v>0.98976019385505087</v>
      </c>
      <c r="AJ34" s="83">
        <f t="shared" si="8"/>
        <v>1.045763122736219</v>
      </c>
      <c r="AK34" s="83">
        <f t="shared" si="8"/>
        <v>1.0093119334689007</v>
      </c>
      <c r="AL34" s="83">
        <f t="shared" si="8"/>
        <v>1.0538198713459106</v>
      </c>
      <c r="AM34" s="83">
        <f t="shared" si="8"/>
        <v>1.2813026463139836</v>
      </c>
      <c r="AN34" s="83">
        <f t="shared" si="8"/>
        <v>1.2013257682531688</v>
      </c>
      <c r="AO34" s="83">
        <f t="shared" si="8"/>
        <v>1.2027945607175576</v>
      </c>
      <c r="AP34" s="86"/>
    </row>
    <row r="35" spans="1:42" s="71" customFormat="1" ht="14.1" customHeight="1">
      <c r="A35" s="75" t="s">
        <v>34</v>
      </c>
      <c r="B35" s="28"/>
      <c r="C35" s="28"/>
      <c r="D35" s="28">
        <v>10.01</v>
      </c>
      <c r="E35" s="28">
        <v>9.18</v>
      </c>
      <c r="F35" s="28">
        <v>8.5299999999999994</v>
      </c>
      <c r="G35" s="28">
        <v>9.92</v>
      </c>
      <c r="H35" s="28">
        <v>9.32</v>
      </c>
      <c r="I35" s="28">
        <v>7.89</v>
      </c>
      <c r="J35" s="28">
        <v>9.17</v>
      </c>
      <c r="K35" s="28">
        <v>9.5299999999999994</v>
      </c>
      <c r="L35" s="28">
        <v>8.3613135918248727</v>
      </c>
      <c r="M35" s="28">
        <v>9.4999854448723955</v>
      </c>
      <c r="N35" s="31">
        <v>9.6477803783408067</v>
      </c>
      <c r="O35" s="200">
        <v>8.6208427627465287</v>
      </c>
      <c r="P35" s="192">
        <v>9.9577117039946597</v>
      </c>
      <c r="Q35" s="212">
        <v>9.0233454043653705</v>
      </c>
      <c r="R35" s="212">
        <v>7.4919860902514017</v>
      </c>
      <c r="S35" s="212">
        <v>6.7664969135537083</v>
      </c>
      <c r="T35" s="212">
        <v>7.187249250990849</v>
      </c>
      <c r="U35" s="212">
        <v>8.166480660843229</v>
      </c>
      <c r="V35" s="212">
        <v>8.1960585003884123</v>
      </c>
      <c r="W35" s="212">
        <v>7.7845751273096671</v>
      </c>
      <c r="X35" s="212">
        <v>8.0615598465722726</v>
      </c>
      <c r="Y35" s="212">
        <v>8.5840975053467954</v>
      </c>
      <c r="Z35" s="168" t="s">
        <v>190</v>
      </c>
      <c r="AA35" s="8"/>
      <c r="AB35" s="185">
        <f t="shared" si="9"/>
        <v>0.54541975127736364</v>
      </c>
      <c r="AC35" s="185">
        <f t="shared" si="1"/>
        <v>0.52841522383686224</v>
      </c>
      <c r="AD35" s="185">
        <f t="shared" si="2"/>
        <v>0.50668204653731008</v>
      </c>
      <c r="AE35" s="86">
        <f t="shared" si="3"/>
        <v>0.55876250330848776</v>
      </c>
      <c r="AF35" s="204">
        <f t="shared" si="4"/>
        <v>0.54497943962806028</v>
      </c>
      <c r="AG35" s="204">
        <f t="shared" si="5"/>
        <v>0.50257799110421619</v>
      </c>
      <c r="AH35" s="86">
        <f t="shared" si="6"/>
        <v>0.6626087411471222</v>
      </c>
      <c r="AI35" s="86">
        <f t="shared" si="7"/>
        <v>0.79742911152067719</v>
      </c>
      <c r="AJ35" s="86">
        <f t="shared" si="8"/>
        <v>0.92552775395108144</v>
      </c>
      <c r="AK35" s="86">
        <f t="shared" si="8"/>
        <v>0.87761391868556993</v>
      </c>
      <c r="AL35" s="86">
        <f t="shared" si="8"/>
        <v>0.89413942782921618</v>
      </c>
      <c r="AM35" s="86">
        <f t="shared" si="8"/>
        <v>0.82253390646670255</v>
      </c>
      <c r="AN35" s="86">
        <f t="shared" si="8"/>
        <v>0.6672571803660301</v>
      </c>
      <c r="AO35" s="86">
        <f t="shared" si="8"/>
        <v>0.66358265462605681</v>
      </c>
      <c r="AP35" s="86"/>
    </row>
    <row r="36" spans="1:42" s="71" customFormat="1" ht="14.1" customHeight="1">
      <c r="A36" s="74" t="s">
        <v>167</v>
      </c>
      <c r="B36" s="30"/>
      <c r="C36" s="30"/>
      <c r="D36" s="30">
        <v>16.98</v>
      </c>
      <c r="E36" s="30">
        <v>19.79</v>
      </c>
      <c r="F36" s="30">
        <v>12.98</v>
      </c>
      <c r="G36" s="30">
        <v>18.07</v>
      </c>
      <c r="H36" s="30">
        <v>16.079999999999998</v>
      </c>
      <c r="I36" s="30">
        <v>18.73</v>
      </c>
      <c r="J36" s="30">
        <v>17.11</v>
      </c>
      <c r="K36" s="30">
        <v>15.76</v>
      </c>
      <c r="L36" s="30">
        <v>14.81</v>
      </c>
      <c r="M36" s="30">
        <v>15.229101022999606</v>
      </c>
      <c r="N36" s="87">
        <v>18.116010504869063</v>
      </c>
      <c r="O36" s="201">
        <v>18.485809856055425</v>
      </c>
      <c r="P36" s="191">
        <v>19.296479040131452</v>
      </c>
      <c r="Q36" s="211">
        <v>19.592542143637743</v>
      </c>
      <c r="R36" s="211">
        <v>17.051215249652728</v>
      </c>
      <c r="S36" s="211">
        <v>14.146611412035396</v>
      </c>
      <c r="T36" s="211">
        <v>11.149758448673385</v>
      </c>
      <c r="U36" s="211">
        <v>10.680219528461325</v>
      </c>
      <c r="V36" s="211">
        <v>10.428206027173712</v>
      </c>
      <c r="W36" s="211">
        <v>12.550606641075285</v>
      </c>
      <c r="X36" s="211">
        <v>13.015348089797035</v>
      </c>
      <c r="Y36" s="211">
        <v>13.463910158498491</v>
      </c>
      <c r="Z36" s="167" t="s">
        <v>179</v>
      </c>
      <c r="AA36" s="8"/>
      <c r="AB36" s="184">
        <f t="shared" si="9"/>
        <v>1.75875</v>
      </c>
      <c r="AC36" s="184">
        <f t="shared" si="1"/>
        <v>1.5820898977000395</v>
      </c>
      <c r="AD36" s="184">
        <f t="shared" si="2"/>
        <v>1.695690948186946</v>
      </c>
      <c r="AE36" s="199">
        <f t="shared" si="3"/>
        <v>1.5652719337924883</v>
      </c>
      <c r="AF36" s="203">
        <f t="shared" si="4"/>
        <v>1.3709198378056338</v>
      </c>
      <c r="AG36" s="203">
        <f t="shared" si="5"/>
        <v>1.5231740521694079</v>
      </c>
      <c r="AH36" s="83">
        <f t="shared" si="6"/>
        <v>1.4260525272041351</v>
      </c>
      <c r="AI36" s="83">
        <f t="shared" si="7"/>
        <v>1.5786790513435129</v>
      </c>
      <c r="AJ36" s="83">
        <f t="shared" si="8"/>
        <v>2.1446585910638025</v>
      </c>
      <c r="AK36" s="83">
        <f t="shared" si="8"/>
        <v>2.6526366382176696</v>
      </c>
      <c r="AL36" s="83">
        <f t="shared" si="8"/>
        <v>3.0908160355002989</v>
      </c>
      <c r="AM36" s="83">
        <f t="shared" si="8"/>
        <v>3.3586654736927306</v>
      </c>
      <c r="AN36" s="83">
        <f t="shared" si="8"/>
        <v>3.1734655429599909</v>
      </c>
      <c r="AO36" s="83">
        <f t="shared" si="8"/>
        <v>2.7073778299605391</v>
      </c>
      <c r="AP36" s="86"/>
    </row>
    <row r="37" spans="1:42" s="71" customFormat="1" ht="14.1" customHeight="1">
      <c r="A37" s="75" t="s">
        <v>35</v>
      </c>
      <c r="B37" s="28"/>
      <c r="C37" s="28"/>
      <c r="D37" s="28">
        <v>10.87</v>
      </c>
      <c r="E37" s="28">
        <v>6.06</v>
      </c>
      <c r="F37" s="28">
        <v>5.29</v>
      </c>
      <c r="G37" s="28">
        <v>5.49</v>
      </c>
      <c r="H37" s="28">
        <v>9.11</v>
      </c>
      <c r="I37" s="28">
        <v>8.8000000000000007</v>
      </c>
      <c r="J37" s="28">
        <v>9.0299999999999994</v>
      </c>
      <c r="K37" s="28">
        <v>12.56</v>
      </c>
      <c r="L37" s="28">
        <v>14.853743080722619</v>
      </c>
      <c r="M37" s="28">
        <v>14.606841899796224</v>
      </c>
      <c r="N37" s="31">
        <v>11.818103101787958</v>
      </c>
      <c r="O37" s="200">
        <v>10.52049480660877</v>
      </c>
      <c r="P37" s="192">
        <v>9.1637260775797884</v>
      </c>
      <c r="Q37" s="212">
        <v>8.8197013864259084</v>
      </c>
      <c r="R37" s="212">
        <v>9.0206193630306544</v>
      </c>
      <c r="S37" s="212">
        <v>8.0948628679180779</v>
      </c>
      <c r="T37" s="212">
        <v>6.7919065051847767</v>
      </c>
      <c r="U37" s="212">
        <v>6.3582188552053944</v>
      </c>
      <c r="V37" s="212">
        <v>7.2172140616136469</v>
      </c>
      <c r="W37" s="212">
        <v>8.2522564002599204</v>
      </c>
      <c r="X37" s="212">
        <v>8.7429605390112126</v>
      </c>
      <c r="Y37" s="212">
        <v>9.0837580657933721</v>
      </c>
      <c r="Z37" s="168" t="s">
        <v>180</v>
      </c>
      <c r="AA37" s="8"/>
      <c r="AB37" s="185">
        <f t="shared" si="9"/>
        <v>2.4892178850903273</v>
      </c>
      <c r="AC37" s="185">
        <f t="shared" si="1"/>
        <v>2.8444701976622615</v>
      </c>
      <c r="AD37" s="185">
        <f t="shared" si="2"/>
        <v>2.9582425698768167</v>
      </c>
      <c r="AE37" s="86">
        <f t="shared" si="3"/>
        <v>2.6639182888915571</v>
      </c>
      <c r="AF37" s="204">
        <f t="shared" si="4"/>
        <v>2.2915048991417315</v>
      </c>
      <c r="AG37" s="204">
        <f t="shared" si="5"/>
        <v>2.0251287882276587</v>
      </c>
      <c r="AH37" s="86">
        <f t="shared" si="6"/>
        <v>2.0322792391852067</v>
      </c>
      <c r="AI37" s="86">
        <f t="shared" si="7"/>
        <v>2.0886902097517601</v>
      </c>
      <c r="AJ37" s="86">
        <f t="shared" si="8"/>
        <v>2.2677376893369781</v>
      </c>
      <c r="AK37" s="86">
        <f t="shared" si="8"/>
        <v>2.3559791422423002</v>
      </c>
      <c r="AL37" s="86">
        <f t="shared" si="8"/>
        <v>1.8443866261295185</v>
      </c>
      <c r="AM37" s="86">
        <f t="shared" si="8"/>
        <v>1.2628186045251266</v>
      </c>
      <c r="AN37" s="86">
        <f t="shared" si="8"/>
        <v>0.95530434824745181</v>
      </c>
      <c r="AO37" s="86">
        <f t="shared" si="8"/>
        <v>0.83117747177744117</v>
      </c>
      <c r="AP37" s="86"/>
    </row>
    <row r="38" spans="1:42" s="71" customFormat="1" ht="14.1" customHeight="1">
      <c r="A38" s="74" t="s">
        <v>36</v>
      </c>
      <c r="B38" s="30"/>
      <c r="C38" s="30"/>
      <c r="D38" s="30">
        <v>10.6</v>
      </c>
      <c r="E38" s="30">
        <v>9.76</v>
      </c>
      <c r="F38" s="30">
        <v>9.4600000000000009</v>
      </c>
      <c r="G38" s="30">
        <v>10.91</v>
      </c>
      <c r="H38" s="30">
        <v>14.36</v>
      </c>
      <c r="I38" s="30">
        <v>9.4</v>
      </c>
      <c r="J38" s="30">
        <v>9.7799999999999994</v>
      </c>
      <c r="K38" s="30">
        <v>8.0500000000000007</v>
      </c>
      <c r="L38" s="30">
        <v>7.1957906588552198</v>
      </c>
      <c r="M38" s="30">
        <v>6.0345151741053247</v>
      </c>
      <c r="N38" s="87">
        <v>6.4008155316397755</v>
      </c>
      <c r="O38" s="201">
        <v>6.3228649105371124</v>
      </c>
      <c r="P38" s="191">
        <v>7.2836189073022712</v>
      </c>
      <c r="Q38" s="211">
        <v>6.8336013235899955</v>
      </c>
      <c r="R38" s="211">
        <v>8.2200561264244367</v>
      </c>
      <c r="S38" s="211">
        <v>7.1482305740466838</v>
      </c>
      <c r="T38" s="211">
        <v>5.8431166105218315</v>
      </c>
      <c r="U38" s="211">
        <v>5.7921855369221777</v>
      </c>
      <c r="V38" s="211">
        <v>7.602310484709542</v>
      </c>
      <c r="W38" s="211">
        <v>10.770482674611836</v>
      </c>
      <c r="X38" s="211">
        <v>10.42464957528018</v>
      </c>
      <c r="Y38" s="211">
        <v>11.178777543089828</v>
      </c>
      <c r="Z38" s="167" t="s">
        <v>181</v>
      </c>
      <c r="AA38" s="8"/>
      <c r="AB38" s="184">
        <f t="shared" si="9"/>
        <v>1.3852630838215483</v>
      </c>
      <c r="AC38" s="184">
        <f t="shared" si="1"/>
        <v>1.5269694167039451</v>
      </c>
      <c r="AD38" s="184">
        <f t="shared" si="2"/>
        <v>1.7718654362479616</v>
      </c>
      <c r="AE38" s="199">
        <f t="shared" si="3"/>
        <v>1.9906013724862568</v>
      </c>
      <c r="AF38" s="203">
        <f t="shared" si="4"/>
        <v>2.0309915854048235</v>
      </c>
      <c r="AG38" s="203">
        <f t="shared" si="5"/>
        <v>1.808327609638217</v>
      </c>
      <c r="AH38" s="83">
        <f t="shared" si="6"/>
        <v>1.0483102146885566</v>
      </c>
      <c r="AI38" s="83">
        <f t="shared" si="7"/>
        <v>0.81384163289483813</v>
      </c>
      <c r="AJ38" s="83">
        <f t="shared" si="8"/>
        <v>0.6462782716234573</v>
      </c>
      <c r="AK38" s="83">
        <f t="shared" si="8"/>
        <v>0.62877998264923851</v>
      </c>
      <c r="AL38" s="83">
        <f t="shared" si="8"/>
        <v>0.66943196523467074</v>
      </c>
      <c r="AM38" s="83">
        <f t="shared" si="8"/>
        <v>0.99791102418516431</v>
      </c>
      <c r="AN38" s="83">
        <f t="shared" si="8"/>
        <v>1.3085706718265269</v>
      </c>
      <c r="AO38" s="83">
        <f t="shared" si="8"/>
        <v>1.6310308353613536</v>
      </c>
      <c r="AP38" s="86"/>
    </row>
    <row r="39" spans="1:42" s="71" customFormat="1" ht="14.1" customHeight="1">
      <c r="A39" s="75" t="s">
        <v>37</v>
      </c>
      <c r="B39" s="28"/>
      <c r="C39" s="28"/>
      <c r="D39" s="28">
        <v>3.64</v>
      </c>
      <c r="E39" s="28">
        <v>3.62</v>
      </c>
      <c r="F39" s="28">
        <v>5.0999999999999996</v>
      </c>
      <c r="G39" s="28">
        <v>6.38</v>
      </c>
      <c r="H39" s="28">
        <v>5.46</v>
      </c>
      <c r="I39" s="28">
        <v>3.96</v>
      </c>
      <c r="J39" s="28">
        <v>4.46</v>
      </c>
      <c r="K39" s="28">
        <v>6.23</v>
      </c>
      <c r="L39" s="28">
        <v>7.7105246748774432</v>
      </c>
      <c r="M39" s="28">
        <v>11.553136159978493</v>
      </c>
      <c r="N39" s="31">
        <v>11.745503765534117</v>
      </c>
      <c r="O39" s="200">
        <v>12.627617830046667</v>
      </c>
      <c r="P39" s="192">
        <v>9.7657847610812176</v>
      </c>
      <c r="Q39" s="212">
        <v>8.0016908949362087</v>
      </c>
      <c r="R39" s="212">
        <v>5.270724500164004</v>
      </c>
      <c r="S39" s="212">
        <v>3.5522525051305416</v>
      </c>
      <c r="T39" s="212">
        <v>4.5214401303682443</v>
      </c>
      <c r="U39" s="212">
        <v>3.1826847710875259</v>
      </c>
      <c r="V39" s="212">
        <v>7.1038786386402748</v>
      </c>
      <c r="W39" s="212">
        <v>9.2826078440008626</v>
      </c>
      <c r="X39" s="212">
        <v>14.377577030585515</v>
      </c>
      <c r="Y39" s="212">
        <v>9.3638545856595599</v>
      </c>
      <c r="Z39" s="168" t="s">
        <v>182</v>
      </c>
      <c r="AA39" s="8"/>
      <c r="AB39" s="185">
        <f t="shared" si="9"/>
        <v>1.0800655843596805</v>
      </c>
      <c r="AC39" s="185">
        <f t="shared" si="1"/>
        <v>1.7256393001827122</v>
      </c>
      <c r="AD39" s="185">
        <f t="shared" si="2"/>
        <v>2.2286830440546077</v>
      </c>
      <c r="AE39" s="86">
        <f t="shared" si="3"/>
        <v>2.7092138916524062</v>
      </c>
      <c r="AF39" s="204">
        <f t="shared" si="4"/>
        <v>2.7470031280066642</v>
      </c>
      <c r="AG39" s="204">
        <f t="shared" si="5"/>
        <v>2.6172678564117673</v>
      </c>
      <c r="AH39" s="86">
        <f t="shared" si="6"/>
        <v>2.6324098963986473</v>
      </c>
      <c r="AI39" s="86">
        <f t="shared" si="7"/>
        <v>2.6650296959882036</v>
      </c>
      <c r="AJ39" s="86">
        <f t="shared" si="8"/>
        <v>2.660114485558744</v>
      </c>
      <c r="AK39" s="86">
        <f t="shared" si="8"/>
        <v>2.9456106829948943</v>
      </c>
      <c r="AL39" s="86">
        <f t="shared" si="8"/>
        <v>3.0062752866186115</v>
      </c>
      <c r="AM39" s="86">
        <f t="shared" si="8"/>
        <v>2.779222455020848</v>
      </c>
      <c r="AN39" s="86">
        <f t="shared" si="8"/>
        <v>3.0424297815259878</v>
      </c>
      <c r="AO39" s="86">
        <f t="shared" si="8"/>
        <v>2.716053457087277</v>
      </c>
      <c r="AP39" s="86"/>
    </row>
    <row r="40" spans="1:42" s="71" customFormat="1" ht="14.1" customHeight="1">
      <c r="A40" s="74" t="s">
        <v>38</v>
      </c>
      <c r="B40" s="30"/>
      <c r="C40" s="30"/>
      <c r="D40" s="30">
        <v>12.59</v>
      </c>
      <c r="E40" s="30">
        <v>12.21</v>
      </c>
      <c r="F40" s="30">
        <v>12.29</v>
      </c>
      <c r="G40" s="30">
        <v>12.45</v>
      </c>
      <c r="H40" s="30">
        <v>13.11</v>
      </c>
      <c r="I40" s="30">
        <v>17.850000000000001</v>
      </c>
      <c r="J40" s="30">
        <v>16.760000000000002</v>
      </c>
      <c r="K40" s="30">
        <v>16.53</v>
      </c>
      <c r="L40" s="30">
        <v>12.135609806456767</v>
      </c>
      <c r="M40" s="30">
        <v>12.002343356938754</v>
      </c>
      <c r="N40" s="87">
        <v>12.18993464584552</v>
      </c>
      <c r="O40" s="201">
        <v>13.951578178753611</v>
      </c>
      <c r="P40" s="191">
        <v>14.528057043205141</v>
      </c>
      <c r="Q40" s="211">
        <v>14.568314495095064</v>
      </c>
      <c r="R40" s="211">
        <v>14.270989043878094</v>
      </c>
      <c r="S40" s="211">
        <v>14.269195592149893</v>
      </c>
      <c r="T40" s="211">
        <v>13.804774159416681</v>
      </c>
      <c r="U40" s="211">
        <v>13.799413767327259</v>
      </c>
      <c r="V40" s="211">
        <v>13.568803849776018</v>
      </c>
      <c r="W40" s="211">
        <v>13.321484378176699</v>
      </c>
      <c r="X40" s="211">
        <v>13.104657647036669</v>
      </c>
      <c r="Y40" s="211">
        <v>13.544534766655014</v>
      </c>
      <c r="Z40" s="167" t="s">
        <v>183</v>
      </c>
      <c r="AA40" s="8"/>
      <c r="AB40" s="184">
        <f t="shared" si="9"/>
        <v>2.159786580644679</v>
      </c>
      <c r="AC40" s="184">
        <f t="shared" si="1"/>
        <v>1.9523228101962702</v>
      </c>
      <c r="AD40" s="184">
        <f t="shared" si="2"/>
        <v>1.9763267314455377</v>
      </c>
      <c r="AE40" s="199">
        <f t="shared" si="3"/>
        <v>1.8767583567111508</v>
      </c>
      <c r="AF40" s="203">
        <f t="shared" si="4"/>
        <v>1.8130095661450454</v>
      </c>
      <c r="AG40" s="203">
        <f t="shared" si="5"/>
        <v>1.684690555030556</v>
      </c>
      <c r="AH40" s="83">
        <f t="shared" si="6"/>
        <v>1.5685916506427464</v>
      </c>
      <c r="AI40" s="83">
        <f t="shared" si="7"/>
        <v>1.2405885753868975</v>
      </c>
      <c r="AJ40" s="83">
        <f t="shared" si="8"/>
        <v>1.0335313120076177</v>
      </c>
      <c r="AK40" s="83">
        <f t="shared" si="8"/>
        <v>0.86563504349579912</v>
      </c>
      <c r="AL40" s="83">
        <f t="shared" si="8"/>
        <v>0.66498787743110432</v>
      </c>
      <c r="AM40" s="83">
        <f t="shared" si="8"/>
        <v>0.49037235525396278</v>
      </c>
      <c r="AN40" s="83">
        <f t="shared" si="8"/>
        <v>0.39890005513484789</v>
      </c>
      <c r="AO40" s="83">
        <f t="shared" si="8"/>
        <v>0.42489325544831563</v>
      </c>
      <c r="AP40" s="86"/>
    </row>
    <row r="41" spans="1:42" s="71" customFormat="1" ht="14.1" customHeight="1">
      <c r="A41" s="75" t="s">
        <v>66</v>
      </c>
      <c r="B41" s="28"/>
      <c r="C41" s="28"/>
      <c r="D41" s="28">
        <v>5.91</v>
      </c>
      <c r="E41" s="28">
        <v>6.35</v>
      </c>
      <c r="F41" s="28">
        <v>6.58</v>
      </c>
      <c r="G41" s="28">
        <v>6.66</v>
      </c>
      <c r="H41" s="28">
        <v>6.78</v>
      </c>
      <c r="I41" s="28">
        <v>7.56</v>
      </c>
      <c r="J41" s="28">
        <v>9.75</v>
      </c>
      <c r="K41" s="28">
        <v>13.71</v>
      </c>
      <c r="L41" s="28">
        <v>16.537234058740502</v>
      </c>
      <c r="M41" s="28">
        <v>16.141709618798323</v>
      </c>
      <c r="N41" s="31">
        <v>15.257299652005029</v>
      </c>
      <c r="O41" s="200">
        <v>17.01478637549619</v>
      </c>
      <c r="P41" s="192">
        <v>20.137446812184077</v>
      </c>
      <c r="Q41" s="212">
        <v>20.399570951055647</v>
      </c>
      <c r="R41" s="212">
        <v>16.552163200638205</v>
      </c>
      <c r="S41" s="212">
        <v>13.517977239964127</v>
      </c>
      <c r="T41" s="212">
        <v>12.122843397501594</v>
      </c>
      <c r="U41" s="212">
        <v>11.386232408620554</v>
      </c>
      <c r="V41" s="212">
        <v>10.694193076115099</v>
      </c>
      <c r="W41" s="212">
        <v>9.3802180316594299</v>
      </c>
      <c r="X41" s="212">
        <v>10.438259862121477</v>
      </c>
      <c r="Y41" s="212">
        <v>8.5012876438832841</v>
      </c>
      <c r="Z41" s="168" t="s">
        <v>184</v>
      </c>
      <c r="AA41" s="8"/>
      <c r="AB41" s="185">
        <f t="shared" si="9"/>
        <v>3.0686303216782038</v>
      </c>
      <c r="AC41" s="185">
        <f t="shared" si="1"/>
        <v>3.5494732413046592</v>
      </c>
      <c r="AD41" s="185">
        <f t="shared" si="2"/>
        <v>3.9031491995452634</v>
      </c>
      <c r="AE41" s="86">
        <f t="shared" si="3"/>
        <v>4.1331029705040043</v>
      </c>
      <c r="AF41" s="204">
        <f t="shared" si="4"/>
        <v>4.2138781213779302</v>
      </c>
      <c r="AG41" s="204">
        <f t="shared" si="5"/>
        <v>3.9030437974623822</v>
      </c>
      <c r="AH41" s="86">
        <f t="shared" si="6"/>
        <v>2.9893569231124326</v>
      </c>
      <c r="AI41" s="86">
        <f t="shared" si="7"/>
        <v>2.2743996543167371</v>
      </c>
      <c r="AJ41" s="86">
        <f t="shared" si="8"/>
        <v>1.9896584466165457</v>
      </c>
      <c r="AK41" s="86">
        <f t="shared" si="8"/>
        <v>2.2685105575820796</v>
      </c>
      <c r="AL41" s="86">
        <f t="shared" si="8"/>
        <v>2.7267131183966038</v>
      </c>
      <c r="AM41" s="86">
        <f t="shared" si="8"/>
        <v>3.2259802837518343</v>
      </c>
      <c r="AN41" s="86">
        <f t="shared" si="8"/>
        <v>3.4892981594463124</v>
      </c>
      <c r="AO41" s="86">
        <f t="shared" si="8"/>
        <v>3.4710162308689321</v>
      </c>
      <c r="AP41" s="86"/>
    </row>
    <row r="42" spans="1:42" s="71" customFormat="1" ht="14.1" customHeight="1">
      <c r="A42" s="74" t="s">
        <v>51</v>
      </c>
      <c r="B42" s="30"/>
      <c r="C42" s="30"/>
      <c r="D42" s="30">
        <v>0.77</v>
      </c>
      <c r="E42" s="30">
        <v>0.18</v>
      </c>
      <c r="F42" s="30">
        <v>-0.89</v>
      </c>
      <c r="G42" s="30">
        <v>4.9800000000000004</v>
      </c>
      <c r="H42" s="30">
        <v>5.14</v>
      </c>
      <c r="I42" s="30">
        <v>5.62</v>
      </c>
      <c r="J42" s="30">
        <v>5.39</v>
      </c>
      <c r="K42" s="30">
        <v>6.45</v>
      </c>
      <c r="L42" s="30">
        <v>5.85</v>
      </c>
      <c r="M42" s="30">
        <v>6</v>
      </c>
      <c r="N42" s="87">
        <v>5.33</v>
      </c>
      <c r="O42" s="201">
        <v>5.82</v>
      </c>
      <c r="P42" s="191">
        <v>4.5599999999999996</v>
      </c>
      <c r="Q42" s="211">
        <v>3.8317062983736037</v>
      </c>
      <c r="R42" s="211">
        <v>4.2328500704974221</v>
      </c>
      <c r="S42" s="211">
        <v>3.5911315382583568</v>
      </c>
      <c r="T42" s="211">
        <v>3.8207111900161452</v>
      </c>
      <c r="U42" s="211"/>
      <c r="V42" s="211"/>
      <c r="W42" s="211"/>
      <c r="X42" s="211"/>
      <c r="Y42" s="211"/>
      <c r="Z42" s="167" t="s">
        <v>185</v>
      </c>
      <c r="AA42" s="8"/>
      <c r="AB42" s="184">
        <f t="shared" si="9"/>
        <v>2.2225000000000001</v>
      </c>
      <c r="AC42" s="184">
        <f t="shared" si="1"/>
        <v>2.3573999999999997</v>
      </c>
      <c r="AD42" s="184">
        <f t="shared" si="2"/>
        <v>1.9040000000000004</v>
      </c>
      <c r="AE42" s="199">
        <f t="shared" si="3"/>
        <v>1.1718000000000004</v>
      </c>
      <c r="AF42" s="203">
        <f t="shared" si="4"/>
        <v>0.43400000000000005</v>
      </c>
      <c r="AG42" s="203">
        <f t="shared" si="5"/>
        <v>0.54882937016263977</v>
      </c>
      <c r="AH42" s="83">
        <f t="shared" si="6"/>
        <v>0.66016210835805644</v>
      </c>
      <c r="AI42" s="83">
        <f t="shared" si="7"/>
        <v>0.84131745114447409</v>
      </c>
      <c r="AJ42" s="83">
        <f t="shared" si="8"/>
        <v>0.94136009028544732</v>
      </c>
      <c r="AK42" s="83">
        <f t="shared" si="8"/>
        <v>0.8606025583066147</v>
      </c>
      <c r="AL42" s="83">
        <f t="shared" si="8"/>
        <v>0.80127508464260699</v>
      </c>
      <c r="AM42" s="83">
        <f t="shared" si="8"/>
        <v>0.66982868198218015</v>
      </c>
      <c r="AN42" s="83">
        <f t="shared" si="8"/>
        <v>0.5870667669838302</v>
      </c>
      <c r="AO42" s="83">
        <f t="shared" si="8"/>
        <v>0.31131617265568429</v>
      </c>
      <c r="AP42" s="86"/>
    </row>
    <row r="43" spans="1:42" s="71" customFormat="1" ht="14.1" customHeight="1">
      <c r="A43" s="75" t="s">
        <v>52</v>
      </c>
      <c r="B43" s="28"/>
      <c r="C43" s="28"/>
      <c r="D43" s="28">
        <v>9.75</v>
      </c>
      <c r="E43" s="28">
        <v>10.02</v>
      </c>
      <c r="F43" s="28">
        <v>9.36</v>
      </c>
      <c r="G43" s="28">
        <v>9.4700000000000006</v>
      </c>
      <c r="H43" s="28">
        <v>8.34</v>
      </c>
      <c r="I43" s="28">
        <v>7.74</v>
      </c>
      <c r="J43" s="28">
        <v>7.46</v>
      </c>
      <c r="K43" s="28">
        <v>9.01</v>
      </c>
      <c r="L43" s="28">
        <v>12.483203166776201</v>
      </c>
      <c r="M43" s="28">
        <v>15.136046990244278</v>
      </c>
      <c r="N43" s="31">
        <v>16.560103434003846</v>
      </c>
      <c r="O43" s="200">
        <v>16.374582033905167</v>
      </c>
      <c r="P43" s="192">
        <v>18.469947868212447</v>
      </c>
      <c r="Q43" s="212">
        <v>17.290234812257552</v>
      </c>
      <c r="R43" s="212">
        <v>15.760293451087669</v>
      </c>
      <c r="S43" s="212">
        <v>12.106201568372686</v>
      </c>
      <c r="T43" s="212">
        <v>12.245615676406706</v>
      </c>
      <c r="U43" s="212">
        <v>11.603279628643618</v>
      </c>
      <c r="V43" s="212">
        <v>9.9958103416110813</v>
      </c>
      <c r="W43" s="212">
        <v>9.5629548198396481</v>
      </c>
      <c r="X43" s="212">
        <v>9.05856901371064</v>
      </c>
      <c r="Y43" s="212">
        <v>8.4468492983812347</v>
      </c>
      <c r="Z43" s="168" t="s">
        <v>186</v>
      </c>
      <c r="AA43" s="8"/>
      <c r="AB43" s="185">
        <f t="shared" si="9"/>
        <v>1.097900395847025</v>
      </c>
      <c r="AC43" s="185">
        <f t="shared" si="1"/>
        <v>1.6016950219828678</v>
      </c>
      <c r="AD43" s="185">
        <f t="shared" si="2"/>
        <v>2.501109502743406</v>
      </c>
      <c r="AE43" s="86">
        <f t="shared" si="3"/>
        <v>3.1560722749915393</v>
      </c>
      <c r="AF43" s="204">
        <f t="shared" si="4"/>
        <v>3.7003883493141942</v>
      </c>
      <c r="AG43" s="204">
        <f t="shared" si="5"/>
        <v>3.8797711971847093</v>
      </c>
      <c r="AH43" s="86">
        <f t="shared" si="6"/>
        <v>3.5641123071637324</v>
      </c>
      <c r="AI43" s="86">
        <f t="shared" si="7"/>
        <v>3.0401681189590102</v>
      </c>
      <c r="AJ43" s="86">
        <f t="shared" si="8"/>
        <v>2.4658942377902049</v>
      </c>
      <c r="AK43" s="86">
        <f t="shared" si="8"/>
        <v>2.1547006823529715</v>
      </c>
      <c r="AL43" s="86">
        <f t="shared" si="8"/>
        <v>2.4531878213727865</v>
      </c>
      <c r="AM43" s="86">
        <f t="shared" si="8"/>
        <v>2.8941299564592944</v>
      </c>
      <c r="AN43" s="86">
        <f t="shared" si="8"/>
        <v>2.9816124959687897</v>
      </c>
      <c r="AO43" s="86">
        <f t="shared" si="8"/>
        <v>2.8317098376001359</v>
      </c>
      <c r="AP43" s="86"/>
    </row>
    <row r="44" spans="1:42" s="71" customFormat="1" ht="14.1" customHeight="1">
      <c r="A44" s="74" t="s">
        <v>39</v>
      </c>
      <c r="B44" s="30"/>
      <c r="C44" s="30"/>
      <c r="D44" s="30">
        <v>11.51</v>
      </c>
      <c r="E44" s="30">
        <v>12.18</v>
      </c>
      <c r="F44" s="30">
        <v>13.37</v>
      </c>
      <c r="G44" s="30">
        <v>11.09</v>
      </c>
      <c r="H44" s="30">
        <v>12.41</v>
      </c>
      <c r="I44" s="30">
        <v>12.61</v>
      </c>
      <c r="J44" s="30">
        <v>13.61</v>
      </c>
      <c r="K44" s="30">
        <v>13.24</v>
      </c>
      <c r="L44" s="30">
        <v>13.94957408790278</v>
      </c>
      <c r="M44" s="30">
        <v>13.542681672789875</v>
      </c>
      <c r="N44" s="87">
        <v>13.237071385158591</v>
      </c>
      <c r="O44" s="201">
        <v>11.593281805287999</v>
      </c>
      <c r="P44" s="191">
        <v>11.967325466823455</v>
      </c>
      <c r="Q44" s="211">
        <v>11.72322349615774</v>
      </c>
      <c r="R44" s="211">
        <v>11.143255825945905</v>
      </c>
      <c r="S44" s="211">
        <v>10.593672201948927</v>
      </c>
      <c r="T44" s="211">
        <v>13.936538570711408</v>
      </c>
      <c r="U44" s="211">
        <v>15.342197138705997</v>
      </c>
      <c r="V44" s="211">
        <v>16.581995118522443</v>
      </c>
      <c r="W44" s="211">
        <v>13.7819297740576</v>
      </c>
      <c r="X44" s="211">
        <v>13.53923377121999</v>
      </c>
      <c r="Y44" s="211">
        <v>12.59280843244499</v>
      </c>
      <c r="Z44" s="167" t="s">
        <v>187</v>
      </c>
      <c r="AA44" s="8"/>
      <c r="AB44" s="184">
        <f t="shared" si="9"/>
        <v>0.7349467609878475</v>
      </c>
      <c r="AC44" s="184">
        <f t="shared" si="1"/>
        <v>0.79122557606926558</v>
      </c>
      <c r="AD44" s="184">
        <f t="shared" si="2"/>
        <v>0.68114617166809988</v>
      </c>
      <c r="AE44" s="199">
        <f t="shared" si="3"/>
        <v>0.75155235503354001</v>
      </c>
      <c r="AF44" s="203">
        <f t="shared" si="4"/>
        <v>0.79087198737397935</v>
      </c>
      <c r="AG44" s="203">
        <f t="shared" si="5"/>
        <v>0.72754963775820536</v>
      </c>
      <c r="AH44" s="83">
        <f t="shared" si="6"/>
        <v>0.85422405516361477</v>
      </c>
      <c r="AI44" s="83">
        <f t="shared" si="7"/>
        <v>1.0558568349687221</v>
      </c>
      <c r="AJ44" s="83">
        <f t="shared" si="8"/>
        <v>1.0885106920398628</v>
      </c>
      <c r="AK44" s="83">
        <f t="shared" si="8"/>
        <v>1.2987304059104625</v>
      </c>
      <c r="AL44" s="83">
        <f t="shared" si="8"/>
        <v>1.5619725089724288</v>
      </c>
      <c r="AM44" s="83">
        <f t="shared" si="8"/>
        <v>1.5858973190992012</v>
      </c>
      <c r="AN44" s="83">
        <f t="shared" si="8"/>
        <v>1.6161135577053412</v>
      </c>
      <c r="AO44" s="83">
        <f t="shared" si="8"/>
        <v>1.5161608949896421</v>
      </c>
      <c r="AP44" s="86"/>
    </row>
    <row r="45" spans="1:42" s="7" customFormat="1" ht="14.1" customHeight="1">
      <c r="A45" s="77" t="s">
        <v>24</v>
      </c>
      <c r="B45" s="78"/>
      <c r="C45" s="78"/>
      <c r="D45" s="78">
        <f>MIN(D24:D44)</f>
        <v>0.77</v>
      </c>
      <c r="E45" s="78">
        <f t="shared" ref="E45:P45" si="10">MIN(E24:E44)</f>
        <v>0.18</v>
      </c>
      <c r="F45" s="78">
        <f t="shared" si="10"/>
        <v>-0.89</v>
      </c>
      <c r="G45" s="78">
        <f t="shared" si="10"/>
        <v>2.72</v>
      </c>
      <c r="H45" s="78">
        <f t="shared" si="10"/>
        <v>-4.1956335275544676</v>
      </c>
      <c r="I45" s="78">
        <f t="shared" si="10"/>
        <v>-4.1693222600799817</v>
      </c>
      <c r="J45" s="79">
        <f t="shared" si="10"/>
        <v>1.5732602726752489</v>
      </c>
      <c r="K45" s="78">
        <f t="shared" si="10"/>
        <v>2.44</v>
      </c>
      <c r="L45" s="78">
        <f t="shared" si="10"/>
        <v>1.7432765673719981</v>
      </c>
      <c r="M45" s="78">
        <f t="shared" si="10"/>
        <v>2.7322721988608301</v>
      </c>
      <c r="N45" s="163">
        <f t="shared" si="10"/>
        <v>3.2512355351394095</v>
      </c>
      <c r="O45" s="79">
        <f t="shared" si="10"/>
        <v>2.5383596906472747</v>
      </c>
      <c r="P45" s="197">
        <f t="shared" si="10"/>
        <v>2.7503489091817759</v>
      </c>
      <c r="Q45" s="213">
        <f t="shared" ref="Q45:U45" si="11">MIN(Q24:Q44)</f>
        <v>3.8317062983736037</v>
      </c>
      <c r="R45" s="213">
        <f t="shared" si="11"/>
        <v>4.2328500704974221</v>
      </c>
      <c r="S45" s="213">
        <f t="shared" si="11"/>
        <v>3.5522525051305416</v>
      </c>
      <c r="T45" s="213">
        <f t="shared" si="11"/>
        <v>3.8207111900161452</v>
      </c>
      <c r="U45" s="213">
        <f t="shared" si="11"/>
        <v>3.1826847710875259</v>
      </c>
      <c r="V45" s="213">
        <f t="shared" ref="V45:W45" si="12">MIN(V24:V44)</f>
        <v>5.3240689927820242</v>
      </c>
      <c r="W45" s="213">
        <f t="shared" si="12"/>
        <v>6.4213600699297881</v>
      </c>
      <c r="X45" s="213">
        <f t="shared" ref="X45:Y45" si="13">MIN(X24:X44)</f>
        <v>6.1999320719684299</v>
      </c>
      <c r="Y45" s="213">
        <v>5.6252385410432115</v>
      </c>
      <c r="Z45" s="169" t="s">
        <v>24</v>
      </c>
      <c r="AB45" s="129">
        <f t="shared" si="9"/>
        <v>2.2576371705723122</v>
      </c>
      <c r="AC45" s="129">
        <f t="shared" si="1"/>
        <v>2.0472994176287798</v>
      </c>
      <c r="AD45" s="129">
        <f t="shared" si="2"/>
        <v>2.2457982604399325</v>
      </c>
      <c r="AE45" s="129">
        <f t="shared" si="3"/>
        <v>2.3155980661505082</v>
      </c>
      <c r="AF45" s="206">
        <f t="shared" si="4"/>
        <v>2.1283430529765739</v>
      </c>
      <c r="AG45" s="206">
        <f t="shared" si="5"/>
        <v>2.1728113049115176</v>
      </c>
      <c r="AH45" s="217">
        <f t="shared" si="6"/>
        <v>1.4259963209666018</v>
      </c>
      <c r="AI45" s="217">
        <f t="shared" si="7"/>
        <v>0.68196391799794698</v>
      </c>
      <c r="AJ45" s="217">
        <f t="shared" si="8"/>
        <v>0.64844982330952428</v>
      </c>
      <c r="AK45" s="217">
        <f t="shared" si="8"/>
        <v>0.57800434569214632</v>
      </c>
      <c r="AL45" s="217">
        <f t="shared" si="8"/>
        <v>0.630668795188292</v>
      </c>
      <c r="AM45" s="217">
        <f t="shared" si="8"/>
        <v>0.86132114467471632</v>
      </c>
      <c r="AN45" s="217">
        <f t="shared" si="8"/>
        <v>1.0873002754663705</v>
      </c>
      <c r="AO45" s="217">
        <f t="shared" si="8"/>
        <v>1.1188276615438533</v>
      </c>
      <c r="AP45" s="86"/>
    </row>
    <row r="46" spans="1:42" s="130" customFormat="1" ht="14.1" customHeight="1">
      <c r="A46" s="125" t="s">
        <v>25</v>
      </c>
      <c r="B46" s="126"/>
      <c r="C46" s="126"/>
      <c r="D46" s="126">
        <f>MAX(D24:D44)</f>
        <v>16.98</v>
      </c>
      <c r="E46" s="126">
        <f t="shared" ref="E46:P46" si="14">MAX(E24:E44)</f>
        <v>19.79</v>
      </c>
      <c r="F46" s="126">
        <f t="shared" si="14"/>
        <v>13.37</v>
      </c>
      <c r="G46" s="126">
        <f t="shared" si="14"/>
        <v>18.07</v>
      </c>
      <c r="H46" s="126">
        <f t="shared" si="14"/>
        <v>16.079999999999998</v>
      </c>
      <c r="I46" s="126">
        <f t="shared" si="14"/>
        <v>18.73</v>
      </c>
      <c r="J46" s="127">
        <f t="shared" si="14"/>
        <v>17.11</v>
      </c>
      <c r="K46" s="126">
        <f t="shared" si="14"/>
        <v>16.53</v>
      </c>
      <c r="L46" s="126">
        <f t="shared" si="14"/>
        <v>16.537234058740502</v>
      </c>
      <c r="M46" s="126">
        <f t="shared" si="14"/>
        <v>16.141709618798323</v>
      </c>
      <c r="N46" s="164">
        <f t="shared" si="14"/>
        <v>18.116010504869063</v>
      </c>
      <c r="O46" s="127">
        <f t="shared" si="14"/>
        <v>18.485809856055425</v>
      </c>
      <c r="P46" s="198">
        <f t="shared" si="14"/>
        <v>20.137446812184077</v>
      </c>
      <c r="Q46" s="214">
        <f t="shared" ref="Q46:U46" si="15">MAX(Q24:Q44)</f>
        <v>20.399570951055647</v>
      </c>
      <c r="R46" s="214">
        <f t="shared" si="15"/>
        <v>19.031918109485535</v>
      </c>
      <c r="S46" s="214">
        <f t="shared" si="15"/>
        <v>20.85494841660956</v>
      </c>
      <c r="T46" s="214">
        <f t="shared" si="15"/>
        <v>13.936538570711408</v>
      </c>
      <c r="U46" s="214">
        <f t="shared" si="15"/>
        <v>28.80397231885566</v>
      </c>
      <c r="V46" s="214">
        <f t="shared" ref="V46:W46" si="16">MAX(V24:V44)</f>
        <v>31.098892460402304</v>
      </c>
      <c r="W46" s="214">
        <f t="shared" si="16"/>
        <v>30.599189896261819</v>
      </c>
      <c r="X46" s="214">
        <f t="shared" ref="X46:Y46" si="17">MAX(X24:X44)</f>
        <v>17.906553826709295</v>
      </c>
      <c r="Y46" s="214">
        <v>19.034230876758883</v>
      </c>
      <c r="Z46" s="170" t="s">
        <v>25</v>
      </c>
      <c r="AB46" s="129">
        <f t="shared" si="9"/>
        <v>1.3978457426574373</v>
      </c>
      <c r="AC46" s="129">
        <f t="shared" si="1"/>
        <v>1.2021056322461177</v>
      </c>
      <c r="AD46" s="129">
        <f t="shared" si="2"/>
        <v>1.3157066827330239</v>
      </c>
      <c r="AE46" s="129">
        <f t="shared" si="3"/>
        <v>1.1852876683385665</v>
      </c>
      <c r="AF46" s="206">
        <f t="shared" si="4"/>
        <v>1.1140323495569742</v>
      </c>
      <c r="AG46" s="206">
        <f t="shared" si="5"/>
        <v>1.346989444662539</v>
      </c>
      <c r="AH46" s="217">
        <f t="shared" si="6"/>
        <v>1.2349791546372795</v>
      </c>
      <c r="AI46" s="217">
        <f t="shared" si="7"/>
        <v>1.4474739962982355</v>
      </c>
      <c r="AJ46" s="217">
        <f t="shared" si="8"/>
        <v>1.7845985022307169</v>
      </c>
      <c r="AK46" s="217">
        <f t="shared" si="8"/>
        <v>2.6435749623517735</v>
      </c>
      <c r="AL46" s="217">
        <f t="shared" si="8"/>
        <v>3.7311535820318866</v>
      </c>
      <c r="AM46" s="217">
        <f t="shared" si="8"/>
        <v>4.8125530613145271</v>
      </c>
      <c r="AN46" s="217">
        <f t="shared" si="8"/>
        <v>4.8251204620041133</v>
      </c>
      <c r="AO46" s="217">
        <f t="shared" si="8"/>
        <v>4.7922152007619063</v>
      </c>
      <c r="AP46" s="136"/>
    </row>
    <row r="47" spans="1:42" s="7" customFormat="1" ht="14.1" customHeight="1">
      <c r="A47" s="125" t="s">
        <v>163</v>
      </c>
      <c r="B47" s="126"/>
      <c r="C47" s="126"/>
      <c r="D47" s="126">
        <f t="shared" ref="D47:Q47" si="18">MEDIAN(D24:D44)</f>
        <v>9.58</v>
      </c>
      <c r="E47" s="126">
        <f t="shared" si="18"/>
        <v>8.7100000000000009</v>
      </c>
      <c r="F47" s="126">
        <f t="shared" si="18"/>
        <v>8.7100000000000009</v>
      </c>
      <c r="G47" s="126">
        <f t="shared" si="18"/>
        <v>8.98</v>
      </c>
      <c r="H47" s="126">
        <f t="shared" si="18"/>
        <v>9.11</v>
      </c>
      <c r="I47" s="126">
        <f t="shared" si="18"/>
        <v>7.74</v>
      </c>
      <c r="J47" s="127">
        <f t="shared" si="18"/>
        <v>7.46</v>
      </c>
      <c r="K47" s="126">
        <f t="shared" si="18"/>
        <v>7.86</v>
      </c>
      <c r="L47" s="126">
        <f t="shared" si="18"/>
        <v>8.3613135918248727</v>
      </c>
      <c r="M47" s="126">
        <f t="shared" si="18"/>
        <v>9.67</v>
      </c>
      <c r="N47" s="164">
        <f t="shared" si="18"/>
        <v>10.46</v>
      </c>
      <c r="O47" s="127">
        <f t="shared" si="18"/>
        <v>10.23</v>
      </c>
      <c r="P47" s="198">
        <f t="shared" si="18"/>
        <v>10.112027217178019</v>
      </c>
      <c r="Q47" s="214">
        <f t="shared" si="18"/>
        <v>10.87</v>
      </c>
      <c r="R47" s="214">
        <f t="shared" ref="R47:U47" si="19">MEDIAN(R24:R44)</f>
        <v>10.760321594433632</v>
      </c>
      <c r="S47" s="214">
        <f t="shared" si="19"/>
        <v>10.593672201948927</v>
      </c>
      <c r="T47" s="214">
        <f t="shared" si="19"/>
        <v>10.94575127643547</v>
      </c>
      <c r="U47" s="214">
        <f t="shared" si="19"/>
        <v>10.151473355534328</v>
      </c>
      <c r="V47" s="214">
        <f t="shared" ref="V47:W47" si="20">MEDIAN(V24:V44)</f>
        <v>10.41663132908557</v>
      </c>
      <c r="W47" s="214">
        <f t="shared" si="20"/>
        <v>10.415051239107541</v>
      </c>
      <c r="X47" s="214">
        <f t="shared" ref="X47:Y47" si="21">MEDIAN(X24:X44)</f>
        <v>11.230585758383665</v>
      </c>
      <c r="Y47" s="214">
        <v>11.354120280433966</v>
      </c>
      <c r="Z47" s="170" t="s">
        <v>163</v>
      </c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86"/>
    </row>
    <row r="48" spans="1:42" s="7" customFormat="1" ht="14.1" customHeight="1">
      <c r="A48" s="125" t="s">
        <v>164</v>
      </c>
      <c r="B48" s="126"/>
      <c r="C48" s="126"/>
      <c r="D48" s="126">
        <f t="shared" ref="D48:Q48" si="22">AVERAGE(D24:D44)</f>
        <v>8.4752380952380939</v>
      </c>
      <c r="E48" s="126">
        <f t="shared" si="22"/>
        <v>8.2028571428571446</v>
      </c>
      <c r="F48" s="126">
        <f t="shared" si="22"/>
        <v>8.2928571428571445</v>
      </c>
      <c r="G48" s="126">
        <f t="shared" si="22"/>
        <v>8.8138095238095229</v>
      </c>
      <c r="H48" s="126">
        <f t="shared" si="22"/>
        <v>8.4983031653545478</v>
      </c>
      <c r="I48" s="126">
        <f t="shared" si="22"/>
        <v>8.4343179876152394</v>
      </c>
      <c r="J48" s="127">
        <f t="shared" si="22"/>
        <v>8.2682504891750099</v>
      </c>
      <c r="K48" s="126">
        <f t="shared" si="22"/>
        <v>8.7196067741974126</v>
      </c>
      <c r="L48" s="126">
        <f t="shared" si="22"/>
        <v>9.3426269445297319</v>
      </c>
      <c r="M48" s="126">
        <f t="shared" si="22"/>
        <v>10.074385683952061</v>
      </c>
      <c r="N48" s="164">
        <f t="shared" si="22"/>
        <v>10.374585177796853</v>
      </c>
      <c r="O48" s="127">
        <f t="shared" si="22"/>
        <v>10.493240527885142</v>
      </c>
      <c r="P48" s="198">
        <f t="shared" si="22"/>
        <v>10.772190663061052</v>
      </c>
      <c r="Q48" s="214">
        <f t="shared" si="22"/>
        <v>11.619441297957932</v>
      </c>
      <c r="R48" s="214">
        <f t="shared" ref="R48:U48" si="23">AVERAGE(R24:R44)</f>
        <v>11.330819906752557</v>
      </c>
      <c r="S48" s="214">
        <f t="shared" si="23"/>
        <v>10.851735081836994</v>
      </c>
      <c r="T48" s="214">
        <f t="shared" si="23"/>
        <v>10.232348037775449</v>
      </c>
      <c r="U48" s="214">
        <f t="shared" si="23"/>
        <v>10.76601761138879</v>
      </c>
      <c r="V48" s="214">
        <f t="shared" ref="V48:W48" si="24">AVERAGE(V24:V44)</f>
        <v>11.145967173935627</v>
      </c>
      <c r="W48" s="214">
        <f t="shared" si="24"/>
        <v>11.51510726223939</v>
      </c>
      <c r="X48" s="214">
        <f t="shared" ref="X48:Y48" si="25">AVERAGE(X24:X44)</f>
        <v>11.504521120860849</v>
      </c>
      <c r="Y48" s="214">
        <v>11.237028023515922</v>
      </c>
      <c r="Z48" s="170" t="s">
        <v>164</v>
      </c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86"/>
    </row>
    <row r="49" spans="1:41" ht="14.1" customHeight="1">
      <c r="A49" s="34"/>
      <c r="B49" s="34"/>
      <c r="C49" s="31"/>
      <c r="D49" s="31"/>
      <c r="E49" s="31"/>
      <c r="F49" s="31"/>
      <c r="G49" s="31"/>
      <c r="H49" s="31"/>
      <c r="I49" s="31"/>
      <c r="J49" s="3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171" t="s">
        <v>0</v>
      </c>
      <c r="AA49" s="33"/>
      <c r="AB49" s="33"/>
      <c r="AC49" s="33"/>
      <c r="AD49" s="33"/>
      <c r="AE49" s="33"/>
      <c r="AF49" s="33"/>
      <c r="AG49" s="33"/>
      <c r="AH49" s="33"/>
      <c r="AI49" s="33"/>
      <c r="AJ49" s="7"/>
      <c r="AK49" s="7"/>
      <c r="AL49" s="7"/>
      <c r="AM49" s="7"/>
      <c r="AN49" s="7"/>
      <c r="AO49" s="7"/>
    </row>
    <row r="50" spans="1:41" ht="14.1" customHeight="1">
      <c r="A50" s="1" t="str">
        <f>+$A$1</f>
        <v>K6/I6</v>
      </c>
      <c r="B50" s="2" t="str">
        <f>+$B$1</f>
        <v>Comparatif des finances cantonales et communales</v>
      </c>
      <c r="D50" s="3"/>
      <c r="E50" s="4"/>
      <c r="F50" s="4"/>
      <c r="G50" s="4"/>
      <c r="I50" s="5" t="str">
        <f>+I1</f>
        <v>© IDHEAP</v>
      </c>
      <c r="J50" s="5" t="str">
        <f>+J1</f>
        <v>Update :</v>
      </c>
      <c r="K50" s="6">
        <f ca="1">NOW()</f>
        <v>45190.410039351853</v>
      </c>
      <c r="L50" s="7"/>
      <c r="M50" s="7"/>
      <c r="N50" s="7"/>
      <c r="O50" s="7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7"/>
      <c r="AA50" s="33"/>
      <c r="AB50" s="33"/>
      <c r="AC50" s="33"/>
      <c r="AD50" s="33"/>
      <c r="AE50" s="33"/>
      <c r="AF50" s="33"/>
      <c r="AG50" s="33"/>
      <c r="AH50" s="33"/>
      <c r="AI50" s="33"/>
      <c r="AJ50" s="7"/>
      <c r="AK50" s="7"/>
      <c r="AL50" s="7"/>
      <c r="AM50" s="7"/>
      <c r="AN50" s="7"/>
      <c r="AO50" s="7"/>
    </row>
    <row r="51" spans="1:41" ht="14.1" customHeight="1">
      <c r="A51" s="292" t="s">
        <v>22</v>
      </c>
      <c r="B51" s="292"/>
      <c r="C51" s="292"/>
      <c r="D51" s="292"/>
      <c r="E51" s="292"/>
      <c r="F51" s="292"/>
      <c r="G51" s="298"/>
      <c r="H51" s="298"/>
      <c r="I51" s="298"/>
      <c r="J51" s="298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33"/>
      <c r="AB51" s="33"/>
      <c r="AC51" s="33"/>
      <c r="AD51" s="33"/>
      <c r="AE51" s="33"/>
      <c r="AF51" s="33"/>
      <c r="AG51" s="33"/>
      <c r="AH51" s="33"/>
      <c r="AI51" s="33"/>
      <c r="AJ51" s="7"/>
      <c r="AK51" s="7"/>
      <c r="AL51" s="7"/>
      <c r="AM51" s="7"/>
      <c r="AN51" s="7"/>
      <c r="AO51" s="7"/>
    </row>
    <row r="52" spans="1:41" ht="14.1" customHeight="1" thickBot="1">
      <c r="A52" s="293" t="s">
        <v>26</v>
      </c>
      <c r="B52" s="293"/>
      <c r="C52" s="293"/>
      <c r="D52" s="293"/>
      <c r="E52" s="293"/>
      <c r="F52" s="293"/>
      <c r="G52" s="293"/>
      <c r="H52" s="293"/>
      <c r="I52" s="243"/>
      <c r="J52" s="24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Gewichtung_Pondération!$E$9</f>
        <v>2</v>
      </c>
      <c r="AA52" s="33"/>
      <c r="AB52" s="33"/>
      <c r="AC52" s="33"/>
      <c r="AD52" s="33"/>
      <c r="AE52" s="33"/>
      <c r="AF52" s="33"/>
      <c r="AG52" s="33"/>
      <c r="AH52" s="33"/>
      <c r="AI52" s="33"/>
      <c r="AJ52" s="7"/>
      <c r="AK52" s="7"/>
      <c r="AL52" s="7"/>
      <c r="AM52" s="7"/>
      <c r="AN52" s="7"/>
      <c r="AO52" s="7"/>
    </row>
    <row r="53" spans="1:41" ht="14.1" customHeight="1" thickTop="1">
      <c r="A53" s="292" t="s">
        <v>23</v>
      </c>
      <c r="B53" s="292"/>
      <c r="C53" s="292"/>
      <c r="D53" s="292"/>
      <c r="E53" s="292"/>
      <c r="F53" s="292"/>
      <c r="G53" s="298"/>
      <c r="H53" s="298"/>
      <c r="I53" s="298"/>
      <c r="J53" s="298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33"/>
      <c r="AB53" s="33"/>
      <c r="AC53" s="33"/>
      <c r="AD53" s="33"/>
      <c r="AE53" s="33"/>
      <c r="AF53" s="33"/>
      <c r="AG53" s="33"/>
      <c r="AH53" s="33"/>
      <c r="AI53" s="33"/>
      <c r="AJ53" s="7"/>
      <c r="AK53" s="7"/>
      <c r="AL53" s="7"/>
      <c r="AM53" s="7"/>
      <c r="AN53" s="7"/>
      <c r="AO53" s="7"/>
    </row>
    <row r="54" spans="1:41" ht="14.1" customHeight="1" thickBot="1">
      <c r="A54" s="293" t="s">
        <v>21</v>
      </c>
      <c r="B54" s="293"/>
      <c r="C54" s="293"/>
      <c r="D54" s="293"/>
      <c r="E54" s="293"/>
      <c r="F54" s="293"/>
      <c r="G54" s="293"/>
      <c r="H54" s="293"/>
      <c r="I54" s="243"/>
      <c r="J54" s="24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Gewichtung_Pondération!$E$9</f>
        <v>2</v>
      </c>
      <c r="AA54" s="33"/>
      <c r="AB54" s="33"/>
      <c r="AC54" s="33"/>
      <c r="AD54" s="33"/>
      <c r="AE54" s="33"/>
      <c r="AF54" s="33"/>
      <c r="AG54" s="33"/>
      <c r="AH54" s="33"/>
      <c r="AI54" s="33"/>
      <c r="AJ54" s="7"/>
      <c r="AK54" s="7"/>
      <c r="AL54" s="7"/>
      <c r="AM54" s="7"/>
      <c r="AN54" s="7"/>
      <c r="AO54" s="7"/>
    </row>
    <row r="55" spans="1:41" ht="14.1" customHeight="1" thickTop="1">
      <c r="A55" s="34"/>
      <c r="B55" s="34"/>
      <c r="C55" s="31"/>
      <c r="D55" s="31"/>
      <c r="E55" s="31"/>
      <c r="F55" s="31"/>
      <c r="G55" s="31"/>
      <c r="H55" s="31"/>
      <c r="I55" s="31"/>
      <c r="J55" s="32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33"/>
      <c r="AB55" s="33"/>
      <c r="AC55" s="33"/>
      <c r="AD55" s="33"/>
      <c r="AE55" s="33"/>
      <c r="AF55" s="33"/>
      <c r="AG55" s="33"/>
      <c r="AH55" s="33"/>
      <c r="AI55" s="33"/>
      <c r="AJ55" s="7"/>
      <c r="AK55" s="7"/>
      <c r="AL55" s="7"/>
      <c r="AM55" s="7"/>
      <c r="AN55" s="7"/>
      <c r="AO55" s="7"/>
    </row>
    <row r="56" spans="1:41" ht="14.1" customHeight="1">
      <c r="A56" s="16" t="s">
        <v>1</v>
      </c>
      <c r="B56" s="17" t="s">
        <v>73</v>
      </c>
      <c r="C56" s="17"/>
      <c r="D56" s="18"/>
      <c r="E56" s="18"/>
      <c r="F56" s="18"/>
      <c r="G56" s="18"/>
      <c r="H56" s="18"/>
      <c r="I56" s="18"/>
      <c r="J56" s="19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8"/>
      <c r="AB56" s="67"/>
      <c r="AC56" s="67"/>
      <c r="AD56" s="67"/>
      <c r="AE56" s="67"/>
      <c r="AF56" s="67"/>
      <c r="AG56" s="67"/>
      <c r="AH56" s="67"/>
      <c r="AI56" s="67"/>
      <c r="AJ56" s="7"/>
      <c r="AK56" s="7"/>
      <c r="AL56" s="7"/>
      <c r="AM56" s="7"/>
      <c r="AN56" s="7"/>
      <c r="AO56" s="7"/>
    </row>
    <row r="57" spans="1:41" ht="14.1" customHeight="1">
      <c r="A57" s="16" t="s">
        <v>2</v>
      </c>
      <c r="B57" s="68"/>
      <c r="C57" s="20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62" t="s">
        <v>80</v>
      </c>
      <c r="L57" s="62" t="s">
        <v>81</v>
      </c>
      <c r="M57" s="21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  <c r="AA57" s="8"/>
      <c r="AB57" s="67"/>
      <c r="AC57" s="67"/>
      <c r="AD57" s="67"/>
      <c r="AE57" s="67"/>
      <c r="AF57" s="67"/>
      <c r="AG57" s="67"/>
      <c r="AH57" s="67"/>
      <c r="AI57" s="67"/>
      <c r="AJ57" s="7"/>
      <c r="AK57" s="7"/>
      <c r="AL57" s="7"/>
      <c r="AM57" s="7"/>
      <c r="AN57" s="7"/>
      <c r="AO57" s="7"/>
    </row>
    <row r="58" spans="1:41" ht="14.1" customHeight="1">
      <c r="A58" s="23"/>
      <c r="B58" s="24"/>
      <c r="C58" s="25"/>
      <c r="D58" s="25"/>
      <c r="E58" s="25"/>
      <c r="F58" s="25"/>
      <c r="G58" s="25"/>
      <c r="H58" s="7"/>
      <c r="I58" s="7"/>
      <c r="J58" s="8"/>
      <c r="K58" s="67"/>
      <c r="L58" s="67"/>
      <c r="M58" s="67"/>
      <c r="N58" s="67"/>
      <c r="O58" s="67"/>
      <c r="P58" s="190"/>
      <c r="Q58" s="67"/>
      <c r="R58" s="67"/>
      <c r="S58" s="67"/>
      <c r="T58" s="67"/>
      <c r="U58" s="67"/>
      <c r="V58" s="67"/>
      <c r="W58" s="67"/>
      <c r="X58" s="67"/>
      <c r="Y58" s="67"/>
      <c r="Z58" s="166"/>
      <c r="AA58" s="8"/>
      <c r="AB58" s="67"/>
      <c r="AC58" s="67"/>
      <c r="AD58" s="67"/>
      <c r="AE58" s="67"/>
      <c r="AF58" s="67"/>
      <c r="AG58" s="67"/>
      <c r="AH58" s="67"/>
      <c r="AI58" s="67"/>
      <c r="AJ58" s="7"/>
      <c r="AK58" s="7"/>
      <c r="AL58" s="7"/>
      <c r="AM58" s="7"/>
      <c r="AN58" s="7"/>
      <c r="AO58" s="7"/>
    </row>
    <row r="59" spans="1:41" ht="14.1" customHeight="1">
      <c r="A59" s="74" t="s">
        <v>28</v>
      </c>
      <c r="B59" s="30"/>
      <c r="C59" s="30"/>
      <c r="D59" s="30"/>
      <c r="E59" s="30"/>
      <c r="F59" s="30">
        <f t="shared" ref="F59:Y74" si="26">(SUM(D24:F24)/3)</f>
        <v>4.8966666666666665</v>
      </c>
      <c r="G59" s="30">
        <f t="shared" si="26"/>
        <v>5.0233333333333334</v>
      </c>
      <c r="H59" s="30">
        <f t="shared" si="26"/>
        <v>6.6233333333333322</v>
      </c>
      <c r="I59" s="30">
        <f t="shared" si="26"/>
        <v>7.4900000000000011</v>
      </c>
      <c r="J59" s="30">
        <f t="shared" si="26"/>
        <v>6.97</v>
      </c>
      <c r="K59" s="30">
        <f t="shared" si="26"/>
        <v>7.0100000000000007</v>
      </c>
      <c r="L59" s="30">
        <f t="shared" si="26"/>
        <v>7.4306728065205148</v>
      </c>
      <c r="M59" s="30">
        <f t="shared" si="26"/>
        <v>8.6786576300312372</v>
      </c>
      <c r="N59" s="87">
        <f t="shared" si="26"/>
        <v>8.814019784836745</v>
      </c>
      <c r="O59" s="201">
        <f t="shared" si="26"/>
        <v>8.4951104751410806</v>
      </c>
      <c r="P59" s="191">
        <f t="shared" si="26"/>
        <v>7.6149112916433443</v>
      </c>
      <c r="Q59" s="211">
        <f t="shared" si="26"/>
        <v>7.3700461930295065</v>
      </c>
      <c r="R59" s="211">
        <f t="shared" si="26"/>
        <v>8.5227617103450157</v>
      </c>
      <c r="S59" s="211">
        <f t="shared" si="26"/>
        <v>10.729513038347994</v>
      </c>
      <c r="T59" s="211">
        <f t="shared" si="26"/>
        <v>12.816396418827471</v>
      </c>
      <c r="U59" s="211">
        <f t="shared" si="26"/>
        <v>18.736574844305668</v>
      </c>
      <c r="V59" s="211">
        <f t="shared" si="26"/>
        <v>24.565002029757139</v>
      </c>
      <c r="W59" s="211">
        <f t="shared" si="26"/>
        <v>30.167351558506596</v>
      </c>
      <c r="X59" s="211">
        <f t="shared" si="26"/>
        <v>24.971229815931377</v>
      </c>
      <c r="Y59" s="211">
        <f t="shared" si="26"/>
        <v>18.552528431821194</v>
      </c>
      <c r="Z59" s="167" t="s">
        <v>188</v>
      </c>
      <c r="AA59" s="8"/>
      <c r="AB59" s="67"/>
      <c r="AC59" s="67"/>
      <c r="AD59" s="67"/>
      <c r="AE59" s="67"/>
      <c r="AF59" s="67"/>
      <c r="AG59" s="67"/>
      <c r="AH59" s="67"/>
      <c r="AI59" s="67"/>
      <c r="AJ59" s="7"/>
      <c r="AK59" s="7"/>
      <c r="AL59" s="7"/>
      <c r="AM59" s="7"/>
      <c r="AN59" s="7"/>
      <c r="AO59" s="7"/>
    </row>
    <row r="60" spans="1:41" ht="14.1" customHeight="1">
      <c r="A60" s="75" t="s">
        <v>29</v>
      </c>
      <c r="B60" s="28"/>
      <c r="C60" s="28"/>
      <c r="D60" s="28"/>
      <c r="E60" s="28"/>
      <c r="F60" s="28">
        <f t="shared" ref="F60:R60" si="27">(SUM(D25:F25)/3)</f>
        <v>3.3599999999999994</v>
      </c>
      <c r="G60" s="28">
        <f t="shared" si="27"/>
        <v>3.84</v>
      </c>
      <c r="H60" s="28">
        <f t="shared" si="27"/>
        <v>1.3481221574818443</v>
      </c>
      <c r="I60" s="28">
        <f t="shared" si="27"/>
        <v>-1.8816519292114833</v>
      </c>
      <c r="J60" s="28">
        <f t="shared" si="27"/>
        <v>-2.2638985049864004</v>
      </c>
      <c r="K60" s="28">
        <f t="shared" si="27"/>
        <v>1.1418934235803044</v>
      </c>
      <c r="L60" s="28">
        <f t="shared" si="27"/>
        <v>4.3835036257289497</v>
      </c>
      <c r="M60" s="28">
        <f t="shared" si="27"/>
        <v>5.3388621589272374</v>
      </c>
      <c r="N60" s="31">
        <f t="shared" si="27"/>
        <v>4.4153599179251577</v>
      </c>
      <c r="O60" s="200">
        <f t="shared" si="27"/>
        <v>3.4096436993522654</v>
      </c>
      <c r="P60" s="192">
        <f t="shared" si="27"/>
        <v>2.8466480449894864</v>
      </c>
      <c r="Q60" s="212">
        <f t="shared" si="27"/>
        <v>3.8718687165106744</v>
      </c>
      <c r="R60" s="212">
        <f t="shared" si="27"/>
        <v>5.9095847383736482</v>
      </c>
      <c r="S60" s="212">
        <f t="shared" ref="S60:U75" si="28">(SUM(Q25:S25)/3)</f>
        <v>8.5780523728109994</v>
      </c>
      <c r="T60" s="212">
        <f t="shared" si="28"/>
        <v>9.7948077192461316</v>
      </c>
      <c r="U60" s="212">
        <f t="shared" si="28"/>
        <v>10.04182183621519</v>
      </c>
      <c r="V60" s="212">
        <f t="shared" si="26"/>
        <v>9.6951633527842898</v>
      </c>
      <c r="W60" s="212">
        <f t="shared" si="26"/>
        <v>9.7396068237428643</v>
      </c>
      <c r="X60" s="212">
        <f t="shared" si="26"/>
        <v>10.465472555426059</v>
      </c>
      <c r="Y60" s="212">
        <f t="shared" si="26"/>
        <v>11.070034773951717</v>
      </c>
      <c r="Z60" s="168" t="s">
        <v>168</v>
      </c>
      <c r="AA60" s="8"/>
      <c r="AB60" s="67"/>
      <c r="AC60" s="67"/>
      <c r="AD60" s="67"/>
      <c r="AE60" s="67"/>
      <c r="AF60" s="67"/>
      <c r="AG60" s="67"/>
      <c r="AH60" s="67"/>
      <c r="AI60" s="67"/>
      <c r="AJ60" s="7"/>
      <c r="AK60" s="7"/>
      <c r="AL60" s="7"/>
      <c r="AM60" s="7"/>
      <c r="AN60" s="7"/>
      <c r="AO60" s="7"/>
    </row>
    <row r="61" spans="1:41" ht="14.1" customHeight="1">
      <c r="A61" s="74" t="s">
        <v>54</v>
      </c>
      <c r="B61" s="30"/>
      <c r="C61" s="30"/>
      <c r="D61" s="30"/>
      <c r="E61" s="30"/>
      <c r="F61" s="30">
        <f t="shared" ref="F61:U76" si="29">(SUM(D26:F26)/3)</f>
        <v>11.596666666666669</v>
      </c>
      <c r="G61" s="30">
        <f t="shared" si="29"/>
        <v>10.85</v>
      </c>
      <c r="H61" s="30">
        <f t="shared" si="29"/>
        <v>8.2433333333333341</v>
      </c>
      <c r="I61" s="30">
        <f t="shared" si="29"/>
        <v>6.56</v>
      </c>
      <c r="J61" s="30">
        <f t="shared" si="29"/>
        <v>6.2833333333333323</v>
      </c>
      <c r="K61" s="30">
        <f t="shared" si="29"/>
        <v>7.4699999999999989</v>
      </c>
      <c r="L61" s="30">
        <f t="shared" si="29"/>
        <v>9.0554987795763484</v>
      </c>
      <c r="M61" s="30">
        <f t="shared" si="29"/>
        <v>10.844559819061672</v>
      </c>
      <c r="N61" s="87">
        <f t="shared" si="29"/>
        <v>11.414503202409421</v>
      </c>
      <c r="O61" s="201">
        <f t="shared" si="29"/>
        <v>10.768859911135019</v>
      </c>
      <c r="P61" s="191">
        <f t="shared" si="29"/>
        <v>10.173201205192372</v>
      </c>
      <c r="Q61" s="211">
        <f t="shared" si="29"/>
        <v>11.544787684464032</v>
      </c>
      <c r="R61" s="211">
        <f t="shared" si="29"/>
        <v>14.782238232657258</v>
      </c>
      <c r="S61" s="211">
        <f t="shared" si="28"/>
        <v>16.12049734976171</v>
      </c>
      <c r="T61" s="211">
        <f t="shared" si="28"/>
        <v>15.300421412330488</v>
      </c>
      <c r="U61" s="211">
        <f t="shared" si="28"/>
        <v>11.579961647419152</v>
      </c>
      <c r="V61" s="211">
        <f t="shared" si="26"/>
        <v>8.9169498696558573</v>
      </c>
      <c r="W61" s="211">
        <f t="shared" si="26"/>
        <v>7.2097447970230801</v>
      </c>
      <c r="X61" s="211">
        <f t="shared" si="26"/>
        <v>7.3521083900468343</v>
      </c>
      <c r="Y61" s="211">
        <f t="shared" si="26"/>
        <v>8.2579346729458099</v>
      </c>
      <c r="Z61" s="167" t="s">
        <v>169</v>
      </c>
      <c r="AA61" s="8"/>
      <c r="AB61" s="67"/>
      <c r="AC61" s="67"/>
      <c r="AD61" s="67"/>
      <c r="AE61" s="67"/>
      <c r="AF61" s="67"/>
      <c r="AG61" s="67"/>
      <c r="AH61" s="67"/>
      <c r="AI61" s="67"/>
      <c r="AJ61" s="7"/>
      <c r="AK61" s="7"/>
      <c r="AL61" s="7"/>
      <c r="AM61" s="7"/>
      <c r="AN61" s="7"/>
      <c r="AO61" s="7"/>
    </row>
    <row r="62" spans="1:41" ht="14.1" customHeight="1">
      <c r="A62" s="75" t="s">
        <v>30</v>
      </c>
      <c r="B62" s="28"/>
      <c r="C62" s="28"/>
      <c r="D62" s="28"/>
      <c r="E62" s="28"/>
      <c r="F62" s="28">
        <f t="shared" si="29"/>
        <v>9.6866666666666674</v>
      </c>
      <c r="G62" s="28">
        <f t="shared" si="29"/>
        <v>9.31</v>
      </c>
      <c r="H62" s="28">
        <f t="shared" si="29"/>
        <v>9.7899999999999991</v>
      </c>
      <c r="I62" s="28">
        <f t="shared" si="29"/>
        <v>10.953333333333333</v>
      </c>
      <c r="J62" s="28">
        <f t="shared" si="29"/>
        <v>11.966666666666669</v>
      </c>
      <c r="K62" s="28">
        <f t="shared" si="29"/>
        <v>12.69</v>
      </c>
      <c r="L62" s="28">
        <f t="shared" si="29"/>
        <v>12.630891528045623</v>
      </c>
      <c r="M62" s="28">
        <f t="shared" si="29"/>
        <v>11.812829395815521</v>
      </c>
      <c r="N62" s="31">
        <f t="shared" si="29"/>
        <v>10.820117466379143</v>
      </c>
      <c r="O62" s="200">
        <f t="shared" si="29"/>
        <v>9.4116414576031957</v>
      </c>
      <c r="P62" s="192">
        <f t="shared" si="29"/>
        <v>9.2970459955593014</v>
      </c>
      <c r="Q62" s="212">
        <f t="shared" si="29"/>
        <v>10.009626413818479</v>
      </c>
      <c r="R62" s="212">
        <f t="shared" si="29"/>
        <v>10.645247705609014</v>
      </c>
      <c r="S62" s="212">
        <f t="shared" si="28"/>
        <v>10.47056984756936</v>
      </c>
      <c r="T62" s="212">
        <f t="shared" si="28"/>
        <v>9.6466653484720908</v>
      </c>
      <c r="U62" s="212">
        <f t="shared" si="28"/>
        <v>9.5991602636640785</v>
      </c>
      <c r="V62" s="212">
        <f t="shared" si="26"/>
        <v>10.642275104216361</v>
      </c>
      <c r="W62" s="212">
        <f t="shared" si="26"/>
        <v>12.38903705301521</v>
      </c>
      <c r="X62" s="212">
        <f t="shared" si="26"/>
        <v>14.95735660233278</v>
      </c>
      <c r="Y62" s="212">
        <f t="shared" si="26"/>
        <v>17.062987506347106</v>
      </c>
      <c r="Z62" s="168" t="s">
        <v>170</v>
      </c>
      <c r="AA62" s="8"/>
      <c r="AB62" s="67"/>
      <c r="AC62" s="67"/>
      <c r="AD62" s="67"/>
      <c r="AE62" s="67"/>
      <c r="AF62" s="67"/>
      <c r="AG62" s="67"/>
      <c r="AH62" s="67"/>
      <c r="AI62" s="67"/>
      <c r="AJ62" s="7"/>
      <c r="AK62" s="7"/>
      <c r="AL62" s="7"/>
      <c r="AM62" s="7"/>
      <c r="AN62" s="7"/>
      <c r="AO62" s="7"/>
    </row>
    <row r="63" spans="1:41" ht="14.1" customHeight="1">
      <c r="A63" s="74" t="s">
        <v>31</v>
      </c>
      <c r="B63" s="30"/>
      <c r="C63" s="30"/>
      <c r="D63" s="30"/>
      <c r="E63" s="30"/>
      <c r="F63" s="30">
        <f t="shared" si="29"/>
        <v>8.8566666666666674</v>
      </c>
      <c r="G63" s="30">
        <f t="shared" si="29"/>
        <v>9.0533333333333328</v>
      </c>
      <c r="H63" s="30">
        <f t="shared" si="29"/>
        <v>8.7633333333333336</v>
      </c>
      <c r="I63" s="30">
        <f t="shared" si="29"/>
        <v>8.3233333333333324</v>
      </c>
      <c r="J63" s="30">
        <f t="shared" si="29"/>
        <v>7.3033333333333319</v>
      </c>
      <c r="K63" s="30">
        <f t="shared" si="29"/>
        <v>6.28</v>
      </c>
      <c r="L63" s="30">
        <f t="shared" si="29"/>
        <v>5.7412029075938547</v>
      </c>
      <c r="M63" s="30">
        <f t="shared" si="29"/>
        <v>6.2520531020981815</v>
      </c>
      <c r="N63" s="87">
        <f t="shared" si="29"/>
        <v>7.5944951894222683</v>
      </c>
      <c r="O63" s="201">
        <f t="shared" si="29"/>
        <v>9.4954357365634383</v>
      </c>
      <c r="P63" s="191">
        <f t="shared" si="29"/>
        <v>10.373443438586799</v>
      </c>
      <c r="Q63" s="211">
        <f t="shared" si="29"/>
        <v>10.319071368283502</v>
      </c>
      <c r="R63" s="211">
        <f t="shared" si="29"/>
        <v>9.37210880173091</v>
      </c>
      <c r="S63" s="211">
        <f t="shared" si="28"/>
        <v>9.3420023633114599</v>
      </c>
      <c r="T63" s="211">
        <f t="shared" si="28"/>
        <v>9.3311156582153973</v>
      </c>
      <c r="U63" s="211">
        <f t="shared" si="28"/>
        <v>9.5148709616731946</v>
      </c>
      <c r="V63" s="211">
        <f t="shared" si="26"/>
        <v>9.6511383805640989</v>
      </c>
      <c r="W63" s="211">
        <f t="shared" si="26"/>
        <v>11.000321573226366</v>
      </c>
      <c r="X63" s="211">
        <f t="shared" si="26"/>
        <v>12.709671205214876</v>
      </c>
      <c r="Y63" s="211">
        <f t="shared" si="26"/>
        <v>13.48098403892601</v>
      </c>
      <c r="Z63" s="167" t="s">
        <v>171</v>
      </c>
      <c r="AA63" s="8"/>
      <c r="AB63" s="67"/>
      <c r="AC63" s="67"/>
      <c r="AD63" s="67"/>
      <c r="AE63" s="67"/>
      <c r="AF63" s="67"/>
      <c r="AG63" s="67"/>
      <c r="AH63" s="67"/>
      <c r="AI63" s="67"/>
      <c r="AJ63" s="7"/>
      <c r="AK63" s="7"/>
      <c r="AL63" s="7"/>
      <c r="AM63" s="7"/>
      <c r="AN63" s="7"/>
      <c r="AO63" s="7"/>
    </row>
    <row r="64" spans="1:41" ht="14.1" customHeight="1">
      <c r="A64" s="75" t="s">
        <v>48</v>
      </c>
      <c r="B64" s="28"/>
      <c r="C64" s="28"/>
      <c r="D64" s="28"/>
      <c r="E64" s="28"/>
      <c r="F64" s="28">
        <f t="shared" si="29"/>
        <v>6.97</v>
      </c>
      <c r="G64" s="28">
        <f t="shared" si="29"/>
        <v>5.6133333333333333</v>
      </c>
      <c r="H64" s="28">
        <f t="shared" si="29"/>
        <v>4.4333333333333336</v>
      </c>
      <c r="I64" s="28">
        <f t="shared" si="29"/>
        <v>3.1866666666666661</v>
      </c>
      <c r="J64" s="28">
        <f t="shared" si="29"/>
        <v>2.6033333333333335</v>
      </c>
      <c r="K64" s="28">
        <f t="shared" si="29"/>
        <v>2.4533333333333331</v>
      </c>
      <c r="L64" s="28">
        <f t="shared" si="29"/>
        <v>2.5582869528633072</v>
      </c>
      <c r="M64" s="28">
        <f t="shared" si="29"/>
        <v>2.6157110191502504</v>
      </c>
      <c r="N64" s="31">
        <f t="shared" si="29"/>
        <v>3.2342898790904822</v>
      </c>
      <c r="O64" s="200">
        <f t="shared" si="29"/>
        <v>5.428137044156748</v>
      </c>
      <c r="P64" s="192">
        <f t="shared" si="29"/>
        <v>8.6135043840857168</v>
      </c>
      <c r="Q64" s="212">
        <f t="shared" si="29"/>
        <v>11.264185211621195</v>
      </c>
      <c r="R64" s="212">
        <f t="shared" si="29"/>
        <v>11.146195565969101</v>
      </c>
      <c r="S64" s="212">
        <f t="shared" si="28"/>
        <v>9.8237937194960097</v>
      </c>
      <c r="T64" s="212">
        <f t="shared" si="28"/>
        <v>8.5984671638437007</v>
      </c>
      <c r="U64" s="212">
        <f t="shared" si="28"/>
        <v>7.8996447515107704</v>
      </c>
      <c r="V64" s="212">
        <f t="shared" si="26"/>
        <v>6.9006115226952902</v>
      </c>
      <c r="W64" s="212">
        <f t="shared" si="26"/>
        <v>6.183798414181819</v>
      </c>
      <c r="X64" s="212">
        <f t="shared" si="26"/>
        <v>5.9817870448934132</v>
      </c>
      <c r="Y64" s="212">
        <f t="shared" si="26"/>
        <v>6.0821768943138101</v>
      </c>
      <c r="Z64" s="168" t="s">
        <v>172</v>
      </c>
      <c r="AA64" s="8"/>
      <c r="AB64" s="67"/>
      <c r="AC64" s="67"/>
      <c r="AD64" s="67"/>
      <c r="AE64" s="67"/>
      <c r="AF64" s="67"/>
      <c r="AG64" s="67"/>
      <c r="AH64" s="67"/>
      <c r="AI64" s="67"/>
      <c r="AJ64" s="7"/>
      <c r="AK64" s="7"/>
      <c r="AL64" s="7"/>
      <c r="AM64" s="7"/>
      <c r="AN64" s="7"/>
      <c r="AO64" s="7"/>
    </row>
    <row r="65" spans="1:41" ht="14.1" customHeight="1">
      <c r="A65" s="74" t="s">
        <v>49</v>
      </c>
      <c r="B65" s="30"/>
      <c r="C65" s="30"/>
      <c r="D65" s="30"/>
      <c r="E65" s="30"/>
      <c r="F65" s="30">
        <f t="shared" si="29"/>
        <v>10.18</v>
      </c>
      <c r="G65" s="30">
        <f t="shared" si="29"/>
        <v>10.38</v>
      </c>
      <c r="H65" s="30">
        <f t="shared" si="29"/>
        <v>11.223333333333334</v>
      </c>
      <c r="I65" s="30">
        <f t="shared" si="29"/>
        <v>9.92</v>
      </c>
      <c r="J65" s="30">
        <f t="shared" si="29"/>
        <v>7.98</v>
      </c>
      <c r="K65" s="30">
        <f t="shared" si="29"/>
        <v>6.5366666666666662</v>
      </c>
      <c r="L65" s="30">
        <f t="shared" si="29"/>
        <v>7.7999761503764562</v>
      </c>
      <c r="M65" s="30">
        <f t="shared" si="29"/>
        <v>10.481075361936604</v>
      </c>
      <c r="N65" s="87">
        <f t="shared" si="29"/>
        <v>13.103988527651557</v>
      </c>
      <c r="O65" s="201">
        <f t="shared" si="29"/>
        <v>12.821159763459979</v>
      </c>
      <c r="P65" s="191">
        <f t="shared" si="29"/>
        <v>11.22678780978678</v>
      </c>
      <c r="Q65" s="211">
        <f t="shared" si="29"/>
        <v>10.419443887338138</v>
      </c>
      <c r="R65" s="211">
        <f t="shared" si="29"/>
        <v>11.009474998598463</v>
      </c>
      <c r="S65" s="211">
        <f t="shared" si="28"/>
        <v>12.832458945190938</v>
      </c>
      <c r="T65" s="211">
        <f t="shared" si="28"/>
        <v>13.53653289706582</v>
      </c>
      <c r="U65" s="211">
        <f t="shared" si="28"/>
        <v>14.044869587491775</v>
      </c>
      <c r="V65" s="211">
        <f t="shared" si="26"/>
        <v>13.11700002723301</v>
      </c>
      <c r="W65" s="211">
        <f t="shared" si="26"/>
        <v>11.583581283804946</v>
      </c>
      <c r="X65" s="211">
        <f t="shared" si="26"/>
        <v>10.641740834125251</v>
      </c>
      <c r="Y65" s="211">
        <f t="shared" si="26"/>
        <v>12.138079007685116</v>
      </c>
      <c r="Z65" s="167" t="s">
        <v>173</v>
      </c>
      <c r="AA65" s="8"/>
      <c r="AB65" s="67"/>
      <c r="AC65" s="67"/>
      <c r="AD65" s="67"/>
      <c r="AE65" s="67"/>
      <c r="AF65" s="67"/>
      <c r="AG65" s="67"/>
      <c r="AH65" s="67"/>
      <c r="AI65" s="67"/>
      <c r="AJ65" s="7"/>
      <c r="AK65" s="7"/>
      <c r="AL65" s="7"/>
      <c r="AM65" s="7"/>
      <c r="AN65" s="7"/>
      <c r="AO65" s="7"/>
    </row>
    <row r="66" spans="1:41" ht="14.1" customHeight="1">
      <c r="A66" s="75" t="s">
        <v>32</v>
      </c>
      <c r="B66" s="28"/>
      <c r="C66" s="28"/>
      <c r="D66" s="28"/>
      <c r="E66" s="28"/>
      <c r="F66" s="28">
        <f t="shared" si="29"/>
        <v>5.7399999999999993</v>
      </c>
      <c r="G66" s="28">
        <f t="shared" si="29"/>
        <v>6.14</v>
      </c>
      <c r="H66" s="28">
        <f t="shared" si="29"/>
        <v>5.876666666666666</v>
      </c>
      <c r="I66" s="28">
        <f t="shared" si="29"/>
        <v>5.82</v>
      </c>
      <c r="J66" s="28">
        <f t="shared" si="29"/>
        <v>5.663333333333334</v>
      </c>
      <c r="K66" s="28">
        <f t="shared" si="29"/>
        <v>5.0933333333333328</v>
      </c>
      <c r="L66" s="28">
        <f t="shared" si="29"/>
        <v>3.5477588557906663</v>
      </c>
      <c r="M66" s="28">
        <f t="shared" si="29"/>
        <v>3.0228440681420765</v>
      </c>
      <c r="N66" s="31">
        <f t="shared" si="29"/>
        <v>4.4679181018985163</v>
      </c>
      <c r="O66" s="200">
        <f t="shared" si="29"/>
        <v>7.1105033305933532</v>
      </c>
      <c r="P66" s="192">
        <f t="shared" si="29"/>
        <v>9.1959529170266734</v>
      </c>
      <c r="Q66" s="212">
        <f t="shared" si="29"/>
        <v>13.233064007622312</v>
      </c>
      <c r="R66" s="212">
        <f t="shared" si="29"/>
        <v>16.113998011354386</v>
      </c>
      <c r="S66" s="212">
        <f t="shared" si="28"/>
        <v>19.595112684772843</v>
      </c>
      <c r="T66" s="212">
        <f t="shared" si="28"/>
        <v>17.531933524672841</v>
      </c>
      <c r="U66" s="212">
        <f t="shared" si="28"/>
        <v>15.79559685924243</v>
      </c>
      <c r="V66" s="212">
        <f t="shared" si="26"/>
        <v>13.086797817225445</v>
      </c>
      <c r="W66" s="212">
        <f t="shared" si="26"/>
        <v>13.174591008934497</v>
      </c>
      <c r="X66" s="212">
        <f t="shared" si="26"/>
        <v>13.246176801440606</v>
      </c>
      <c r="Y66" s="212">
        <f t="shared" si="26"/>
        <v>12.978338533700324</v>
      </c>
      <c r="Z66" s="168" t="s">
        <v>189</v>
      </c>
      <c r="AA66" s="8"/>
      <c r="AB66" s="67"/>
      <c r="AC66" s="67"/>
      <c r="AD66" s="67"/>
      <c r="AE66" s="67"/>
      <c r="AF66" s="67"/>
      <c r="AG66" s="67"/>
      <c r="AH66" s="67"/>
      <c r="AI66" s="67"/>
      <c r="AJ66" s="7"/>
      <c r="AK66" s="7"/>
      <c r="AL66" s="7"/>
      <c r="AM66" s="7"/>
      <c r="AN66" s="7"/>
      <c r="AO66" s="7"/>
    </row>
    <row r="67" spans="1:41" ht="14.1" customHeight="1">
      <c r="A67" s="74" t="s">
        <v>33</v>
      </c>
      <c r="B67" s="30"/>
      <c r="C67" s="30"/>
      <c r="D67" s="30"/>
      <c r="E67" s="30"/>
      <c r="F67" s="30">
        <f t="shared" si="29"/>
        <v>9.8133333333333326</v>
      </c>
      <c r="G67" s="30">
        <f t="shared" si="29"/>
        <v>10.606666666666667</v>
      </c>
      <c r="H67" s="30">
        <f t="shared" si="29"/>
        <v>11.593333333333334</v>
      </c>
      <c r="I67" s="30">
        <f t="shared" si="29"/>
        <v>11.853333333333333</v>
      </c>
      <c r="J67" s="30">
        <f t="shared" si="29"/>
        <v>10.833333333333334</v>
      </c>
      <c r="K67" s="30">
        <f t="shared" si="29"/>
        <v>9.2033333333333331</v>
      </c>
      <c r="L67" s="30">
        <f t="shared" si="29"/>
        <v>8.2733333333333334</v>
      </c>
      <c r="M67" s="30">
        <f t="shared" si="29"/>
        <v>8.5300000000000011</v>
      </c>
      <c r="N67" s="87">
        <f t="shared" si="29"/>
        <v>9.7200000000000006</v>
      </c>
      <c r="O67" s="201">
        <f t="shared" si="29"/>
        <v>11.020000000000001</v>
      </c>
      <c r="P67" s="191">
        <f t="shared" si="29"/>
        <v>11.176666666666668</v>
      </c>
      <c r="Q67" s="211">
        <f t="shared" si="29"/>
        <v>11.016666666666666</v>
      </c>
      <c r="R67" s="211">
        <f t="shared" si="29"/>
        <v>10.296626332134201</v>
      </c>
      <c r="S67" s="211">
        <f t="shared" si="28"/>
        <v>10.384979937963573</v>
      </c>
      <c r="T67" s="211">
        <f t="shared" si="28"/>
        <v>10.410230363442063</v>
      </c>
      <c r="U67" s="211">
        <f t="shared" si="28"/>
        <v>10.484054542078548</v>
      </c>
      <c r="V67" s="211">
        <f t="shared" si="26"/>
        <v>10.531434338601349</v>
      </c>
      <c r="W67" s="211">
        <f t="shared" si="26"/>
        <v>10.45605340523319</v>
      </c>
      <c r="X67" s="211">
        <f t="shared" si="26"/>
        <v>10.502484839314176</v>
      </c>
      <c r="Y67" s="211">
        <f t="shared" si="26"/>
        <v>9.8420393892350493</v>
      </c>
      <c r="Z67" s="167" t="s">
        <v>175</v>
      </c>
      <c r="AA67" s="8"/>
      <c r="AB67" s="67"/>
      <c r="AC67" s="67"/>
      <c r="AD67" s="67"/>
      <c r="AE67" s="67"/>
      <c r="AF67" s="67"/>
      <c r="AG67" s="67"/>
      <c r="AH67" s="67"/>
      <c r="AI67" s="67"/>
      <c r="AJ67" s="7"/>
      <c r="AK67" s="7"/>
      <c r="AL67" s="7"/>
      <c r="AM67" s="7"/>
      <c r="AN67" s="7"/>
      <c r="AO67" s="7"/>
    </row>
    <row r="68" spans="1:41" ht="14.1" customHeight="1">
      <c r="A68" s="75" t="s">
        <v>50</v>
      </c>
      <c r="B68" s="28"/>
      <c r="C68" s="28"/>
      <c r="D68" s="28"/>
      <c r="E68" s="28"/>
      <c r="F68" s="28">
        <f t="shared" si="29"/>
        <v>8.7333333333333343</v>
      </c>
      <c r="G68" s="28">
        <f t="shared" si="29"/>
        <v>9.56</v>
      </c>
      <c r="H68" s="28">
        <f t="shared" si="29"/>
        <v>10.103333333333333</v>
      </c>
      <c r="I68" s="28">
        <f t="shared" si="29"/>
        <v>9.6966666666666672</v>
      </c>
      <c r="J68" s="28">
        <f t="shared" si="29"/>
        <v>8.1933333333333334</v>
      </c>
      <c r="K68" s="28">
        <f t="shared" si="29"/>
        <v>6.3066666666666675</v>
      </c>
      <c r="L68" s="28">
        <f t="shared" si="29"/>
        <v>5.7699334734339089</v>
      </c>
      <c r="M68" s="28">
        <f t="shared" si="29"/>
        <v>6.3886251080317544</v>
      </c>
      <c r="N68" s="31">
        <f t="shared" si="29"/>
        <v>7.6845002857157638</v>
      </c>
      <c r="O68" s="200">
        <f t="shared" si="29"/>
        <v>8.1447075430514921</v>
      </c>
      <c r="P68" s="192">
        <f t="shared" si="29"/>
        <v>8.3786635874135005</v>
      </c>
      <c r="Q68" s="212">
        <f t="shared" si="29"/>
        <v>8.7310975926519472</v>
      </c>
      <c r="R68" s="212">
        <f t="shared" si="29"/>
        <v>9.6343973933601887</v>
      </c>
      <c r="S68" s="212">
        <f t="shared" si="28"/>
        <v>10.668183785802007</v>
      </c>
      <c r="T68" s="212">
        <f t="shared" si="28"/>
        <v>11.961687668839511</v>
      </c>
      <c r="U68" s="212">
        <f t="shared" si="28"/>
        <v>12.598756298311381</v>
      </c>
      <c r="V68" s="212">
        <f t="shared" si="26"/>
        <v>13.106793827724189</v>
      </c>
      <c r="W68" s="212">
        <f t="shared" si="26"/>
        <v>12.711971492020098</v>
      </c>
      <c r="X68" s="212">
        <f t="shared" si="26"/>
        <v>13.125241986378105</v>
      </c>
      <c r="Y68" s="212">
        <f t="shared" si="26"/>
        <v>13.105016726940732</v>
      </c>
      <c r="Z68" s="168" t="s">
        <v>176</v>
      </c>
      <c r="AA68" s="8"/>
      <c r="AB68" s="67"/>
      <c r="AC68" s="67"/>
      <c r="AD68" s="67"/>
      <c r="AE68" s="67"/>
      <c r="AF68" s="67"/>
      <c r="AG68" s="67"/>
      <c r="AH68" s="67"/>
      <c r="AI68" s="67"/>
      <c r="AJ68" s="7"/>
      <c r="AK68" s="7"/>
      <c r="AL68" s="7"/>
      <c r="AM68" s="7"/>
      <c r="AN68" s="7"/>
      <c r="AO68" s="7"/>
    </row>
    <row r="69" spans="1:41" ht="14.1" customHeight="1">
      <c r="A69" s="74" t="s">
        <v>57</v>
      </c>
      <c r="B69" s="30"/>
      <c r="C69" s="30"/>
      <c r="D69" s="30"/>
      <c r="E69" s="30"/>
      <c r="F69" s="30">
        <f t="shared" si="29"/>
        <v>6.9466666666666663</v>
      </c>
      <c r="G69" s="30">
        <f t="shared" si="29"/>
        <v>7.8433333333333337</v>
      </c>
      <c r="H69" s="30">
        <f t="shared" si="29"/>
        <v>8.7033333333333331</v>
      </c>
      <c r="I69" s="30">
        <f t="shared" si="29"/>
        <v>9.74</v>
      </c>
      <c r="J69" s="30">
        <f t="shared" si="29"/>
        <v>9.9433333333333334</v>
      </c>
      <c r="K69" s="30">
        <f t="shared" si="29"/>
        <v>9.1866666666666674</v>
      </c>
      <c r="L69" s="30">
        <f t="shared" si="29"/>
        <v>7.9633333333333338</v>
      </c>
      <c r="M69" s="30">
        <f t="shared" si="29"/>
        <v>8.09</v>
      </c>
      <c r="N69" s="87">
        <f t="shared" si="29"/>
        <v>9.2933333333333348</v>
      </c>
      <c r="O69" s="201">
        <f t="shared" si="29"/>
        <v>10.029999999999999</v>
      </c>
      <c r="P69" s="191">
        <f t="shared" si="29"/>
        <v>10.328429693871799</v>
      </c>
      <c r="Q69" s="211">
        <f t="shared" si="29"/>
        <v>10.232287198373513</v>
      </c>
      <c r="R69" s="211">
        <f t="shared" si="29"/>
        <v>10.548468981608654</v>
      </c>
      <c r="S69" s="211">
        <f t="shared" si="28"/>
        <v>10.440571113857578</v>
      </c>
      <c r="T69" s="211">
        <f t="shared" si="28"/>
        <v>9.9011499180192839</v>
      </c>
      <c r="U69" s="211">
        <f t="shared" si="28"/>
        <v>8.5595547716378046</v>
      </c>
      <c r="V69" s="211">
        <f t="shared" si="26"/>
        <v>7.7853897847476103</v>
      </c>
      <c r="W69" s="211">
        <f t="shared" si="26"/>
        <v>7.4357235456173214</v>
      </c>
      <c r="X69" s="211">
        <f t="shared" si="26"/>
        <v>8.2045665835102639</v>
      </c>
      <c r="Y69" s="211">
        <f t="shared" si="26"/>
        <v>9.070986379548021</v>
      </c>
      <c r="Z69" s="167" t="s">
        <v>177</v>
      </c>
      <c r="AA69" s="8"/>
      <c r="AB69" s="67"/>
      <c r="AC69" s="67"/>
      <c r="AD69" s="67"/>
      <c r="AE69" s="67"/>
      <c r="AF69" s="67"/>
      <c r="AG69" s="67"/>
      <c r="AH69" s="67"/>
      <c r="AI69" s="67"/>
      <c r="AJ69" s="7"/>
      <c r="AK69" s="7"/>
      <c r="AL69" s="7"/>
      <c r="AM69" s="7"/>
      <c r="AN69" s="7"/>
      <c r="AO69" s="7"/>
    </row>
    <row r="70" spans="1:41" ht="14.1" customHeight="1">
      <c r="A70" s="75" t="s">
        <v>34</v>
      </c>
      <c r="B70" s="28"/>
      <c r="C70" s="28"/>
      <c r="D70" s="28"/>
      <c r="E70" s="28"/>
      <c r="F70" s="28">
        <f t="shared" si="29"/>
        <v>9.24</v>
      </c>
      <c r="G70" s="28">
        <f t="shared" si="29"/>
        <v>9.2100000000000009</v>
      </c>
      <c r="H70" s="28">
        <f t="shared" si="29"/>
        <v>9.2566666666666659</v>
      </c>
      <c r="I70" s="28">
        <f t="shared" si="29"/>
        <v>9.0433333333333348</v>
      </c>
      <c r="J70" s="28">
        <f t="shared" si="29"/>
        <v>8.7933333333333348</v>
      </c>
      <c r="K70" s="28">
        <f t="shared" si="29"/>
        <v>8.8633333333333315</v>
      </c>
      <c r="L70" s="28">
        <f t="shared" si="29"/>
        <v>9.0204378639416234</v>
      </c>
      <c r="M70" s="28">
        <f t="shared" si="29"/>
        <v>9.1304330122324231</v>
      </c>
      <c r="N70" s="31">
        <f t="shared" si="29"/>
        <v>9.169693138346025</v>
      </c>
      <c r="O70" s="200">
        <f t="shared" si="29"/>
        <v>9.2562028619865782</v>
      </c>
      <c r="P70" s="192">
        <f t="shared" si="29"/>
        <v>9.4087782816939978</v>
      </c>
      <c r="Q70" s="212">
        <f t="shared" si="29"/>
        <v>9.2006332903688541</v>
      </c>
      <c r="R70" s="212">
        <f t="shared" si="29"/>
        <v>8.8243477328704767</v>
      </c>
      <c r="S70" s="212">
        <f t="shared" si="28"/>
        <v>7.7606094693901611</v>
      </c>
      <c r="T70" s="212">
        <f t="shared" si="28"/>
        <v>7.1485774182653197</v>
      </c>
      <c r="U70" s="212">
        <f t="shared" si="28"/>
        <v>7.3734089417959296</v>
      </c>
      <c r="V70" s="212">
        <f t="shared" si="26"/>
        <v>7.8499294707408298</v>
      </c>
      <c r="W70" s="212">
        <f t="shared" si="26"/>
        <v>8.0490380961804373</v>
      </c>
      <c r="X70" s="212">
        <f t="shared" si="26"/>
        <v>8.0140644914234507</v>
      </c>
      <c r="Y70" s="212">
        <f t="shared" si="26"/>
        <v>8.1434108264095784</v>
      </c>
      <c r="Z70" s="168" t="s">
        <v>190</v>
      </c>
      <c r="AA70" s="8"/>
      <c r="AB70" s="67"/>
      <c r="AC70" s="67"/>
      <c r="AD70" s="67"/>
      <c r="AE70" s="67"/>
      <c r="AF70" s="67"/>
      <c r="AG70" s="67"/>
      <c r="AH70" s="67"/>
      <c r="AI70" s="67"/>
      <c r="AJ70" s="7"/>
      <c r="AK70" s="7"/>
      <c r="AL70" s="7"/>
      <c r="AM70" s="7"/>
      <c r="AN70" s="7"/>
      <c r="AO70" s="7"/>
    </row>
    <row r="71" spans="1:41" ht="14.1" customHeight="1">
      <c r="A71" s="74" t="s">
        <v>167</v>
      </c>
      <c r="B71" s="30"/>
      <c r="C71" s="30"/>
      <c r="D71" s="30"/>
      <c r="E71" s="30"/>
      <c r="F71" s="30">
        <f t="shared" si="29"/>
        <v>16.583333333333332</v>
      </c>
      <c r="G71" s="30">
        <f t="shared" si="29"/>
        <v>16.946666666666665</v>
      </c>
      <c r="H71" s="30">
        <f t="shared" si="29"/>
        <v>15.709999999999999</v>
      </c>
      <c r="I71" s="30">
        <f t="shared" si="29"/>
        <v>17.626666666666665</v>
      </c>
      <c r="J71" s="30">
        <f t="shared" si="29"/>
        <v>17.306666666666668</v>
      </c>
      <c r="K71" s="30">
        <f t="shared" si="29"/>
        <v>17.2</v>
      </c>
      <c r="L71" s="30">
        <f t="shared" si="29"/>
        <v>15.893333333333333</v>
      </c>
      <c r="M71" s="30">
        <f t="shared" si="29"/>
        <v>15.266367007666537</v>
      </c>
      <c r="N71" s="87">
        <f t="shared" si="29"/>
        <v>16.051703842622889</v>
      </c>
      <c r="O71" s="201">
        <f t="shared" si="29"/>
        <v>17.276973794641364</v>
      </c>
      <c r="P71" s="191">
        <f t="shared" si="29"/>
        <v>18.632766467018648</v>
      </c>
      <c r="Q71" s="211">
        <f t="shared" si="29"/>
        <v>19.124943679941541</v>
      </c>
      <c r="R71" s="211">
        <f t="shared" si="29"/>
        <v>18.646745477807308</v>
      </c>
      <c r="S71" s="211">
        <f t="shared" si="28"/>
        <v>16.930122935108624</v>
      </c>
      <c r="T71" s="211">
        <f t="shared" si="28"/>
        <v>14.115861703453836</v>
      </c>
      <c r="U71" s="211">
        <f t="shared" si="28"/>
        <v>11.9921964630567</v>
      </c>
      <c r="V71" s="211">
        <f t="shared" si="26"/>
        <v>10.752728001436139</v>
      </c>
      <c r="W71" s="211">
        <f t="shared" si="26"/>
        <v>11.219677398903441</v>
      </c>
      <c r="X71" s="211">
        <f t="shared" si="26"/>
        <v>11.998053586015345</v>
      </c>
      <c r="Y71" s="211">
        <f t="shared" si="26"/>
        <v>13.009954963123604</v>
      </c>
      <c r="Z71" s="167" t="s">
        <v>179</v>
      </c>
      <c r="AA71" s="8"/>
      <c r="AB71" s="67"/>
      <c r="AC71" s="67"/>
      <c r="AD71" s="67"/>
      <c r="AE71" s="67"/>
      <c r="AF71" s="67"/>
      <c r="AG71" s="67"/>
      <c r="AH71" s="67"/>
      <c r="AI71" s="67"/>
      <c r="AJ71" s="7"/>
      <c r="AK71" s="7"/>
      <c r="AL71" s="7"/>
      <c r="AM71" s="7"/>
      <c r="AN71" s="7"/>
      <c r="AO71" s="7"/>
    </row>
    <row r="72" spans="1:41" ht="14.1" customHeight="1">
      <c r="A72" s="75" t="s">
        <v>35</v>
      </c>
      <c r="B72" s="28"/>
      <c r="C72" s="28"/>
      <c r="D72" s="28"/>
      <c r="E72" s="28"/>
      <c r="F72" s="28">
        <f t="shared" si="29"/>
        <v>7.4066666666666663</v>
      </c>
      <c r="G72" s="28">
        <f t="shared" si="29"/>
        <v>5.6133333333333333</v>
      </c>
      <c r="H72" s="28">
        <f t="shared" si="29"/>
        <v>6.63</v>
      </c>
      <c r="I72" s="28">
        <f t="shared" si="29"/>
        <v>7.8</v>
      </c>
      <c r="J72" s="28">
        <f t="shared" si="29"/>
        <v>8.9799999999999986</v>
      </c>
      <c r="K72" s="28">
        <f t="shared" si="29"/>
        <v>10.130000000000001</v>
      </c>
      <c r="L72" s="28">
        <f t="shared" si="29"/>
        <v>12.147914360240874</v>
      </c>
      <c r="M72" s="28">
        <f t="shared" si="29"/>
        <v>14.006861660172946</v>
      </c>
      <c r="N72" s="31">
        <f t="shared" si="29"/>
        <v>13.759562694102266</v>
      </c>
      <c r="O72" s="200">
        <f t="shared" si="29"/>
        <v>12.315146602730985</v>
      </c>
      <c r="P72" s="192">
        <f t="shared" si="29"/>
        <v>10.500774661992173</v>
      </c>
      <c r="Q72" s="212">
        <f t="shared" si="29"/>
        <v>9.5013074235381563</v>
      </c>
      <c r="R72" s="212">
        <f t="shared" si="29"/>
        <v>9.0013489423454498</v>
      </c>
      <c r="S72" s="212">
        <f t="shared" si="28"/>
        <v>8.6450612057915475</v>
      </c>
      <c r="T72" s="212">
        <f t="shared" si="28"/>
        <v>7.9691295787111693</v>
      </c>
      <c r="U72" s="212">
        <f t="shared" si="28"/>
        <v>7.0816627427694163</v>
      </c>
      <c r="V72" s="212">
        <f t="shared" si="26"/>
        <v>6.789113140667939</v>
      </c>
      <c r="W72" s="212">
        <f t="shared" si="26"/>
        <v>7.2758964390263214</v>
      </c>
      <c r="X72" s="212">
        <f t="shared" si="26"/>
        <v>8.0708103336282591</v>
      </c>
      <c r="Y72" s="212">
        <f t="shared" si="26"/>
        <v>8.6929916683548338</v>
      </c>
      <c r="Z72" s="168" t="s">
        <v>180</v>
      </c>
      <c r="AA72" s="8"/>
      <c r="AB72" s="67"/>
      <c r="AC72" s="67"/>
      <c r="AD72" s="67"/>
      <c r="AE72" s="67"/>
      <c r="AF72" s="67"/>
      <c r="AG72" s="67"/>
      <c r="AH72" s="67"/>
      <c r="AI72" s="67"/>
      <c r="AJ72" s="7"/>
      <c r="AK72" s="7"/>
      <c r="AL72" s="7"/>
      <c r="AM72" s="7"/>
      <c r="AN72" s="7"/>
      <c r="AO72" s="7"/>
    </row>
    <row r="73" spans="1:41" ht="14.1" customHeight="1">
      <c r="A73" s="74" t="s">
        <v>36</v>
      </c>
      <c r="B73" s="30"/>
      <c r="C73" s="30"/>
      <c r="D73" s="30"/>
      <c r="E73" s="30"/>
      <c r="F73" s="30">
        <f t="shared" si="29"/>
        <v>9.94</v>
      </c>
      <c r="G73" s="30">
        <f t="shared" si="29"/>
        <v>10.043333333333333</v>
      </c>
      <c r="H73" s="30">
        <f t="shared" si="29"/>
        <v>11.576666666666668</v>
      </c>
      <c r="I73" s="30">
        <f t="shared" si="29"/>
        <v>11.556666666666667</v>
      </c>
      <c r="J73" s="30">
        <f t="shared" si="29"/>
        <v>11.18</v>
      </c>
      <c r="K73" s="30">
        <f t="shared" si="29"/>
        <v>9.0766666666666662</v>
      </c>
      <c r="L73" s="30">
        <f t="shared" si="29"/>
        <v>8.3419302196184066</v>
      </c>
      <c r="M73" s="30">
        <f t="shared" si="29"/>
        <v>7.0934352776535148</v>
      </c>
      <c r="N73" s="87">
        <f t="shared" si="29"/>
        <v>6.5437071215334397</v>
      </c>
      <c r="O73" s="201">
        <f t="shared" si="29"/>
        <v>6.2527318720940706</v>
      </c>
      <c r="P73" s="191">
        <f t="shared" si="29"/>
        <v>6.6690997831597203</v>
      </c>
      <c r="Q73" s="211">
        <f t="shared" si="29"/>
        <v>6.8133617138097931</v>
      </c>
      <c r="R73" s="211">
        <f t="shared" si="29"/>
        <v>7.4457587857722345</v>
      </c>
      <c r="S73" s="211">
        <f t="shared" si="28"/>
        <v>7.4006293413537056</v>
      </c>
      <c r="T73" s="211">
        <f t="shared" si="28"/>
        <v>7.0704677703309846</v>
      </c>
      <c r="U73" s="211">
        <f t="shared" si="28"/>
        <v>6.2611775738302313</v>
      </c>
      <c r="V73" s="211">
        <f t="shared" si="26"/>
        <v>6.4125375440511831</v>
      </c>
      <c r="W73" s="211">
        <f t="shared" si="26"/>
        <v>8.0549928987478534</v>
      </c>
      <c r="X73" s="211">
        <f t="shared" si="26"/>
        <v>9.5991475782005207</v>
      </c>
      <c r="Y73" s="211">
        <f t="shared" si="26"/>
        <v>10.791303264327281</v>
      </c>
      <c r="Z73" s="167" t="s">
        <v>181</v>
      </c>
      <c r="AA73" s="8"/>
      <c r="AB73" s="67"/>
      <c r="AC73" s="67"/>
      <c r="AD73" s="67"/>
      <c r="AE73" s="67"/>
      <c r="AF73" s="67"/>
      <c r="AG73" s="67"/>
      <c r="AH73" s="67"/>
      <c r="AI73" s="67"/>
      <c r="AJ73" s="7"/>
      <c r="AK73" s="7"/>
      <c r="AL73" s="7"/>
      <c r="AM73" s="7"/>
      <c r="AN73" s="7"/>
      <c r="AO73" s="7"/>
    </row>
    <row r="74" spans="1:41" ht="14.1" customHeight="1">
      <c r="A74" s="75" t="s">
        <v>37</v>
      </c>
      <c r="B74" s="28"/>
      <c r="C74" s="28"/>
      <c r="D74" s="28"/>
      <c r="E74" s="28"/>
      <c r="F74" s="28">
        <f t="shared" si="29"/>
        <v>4.12</v>
      </c>
      <c r="G74" s="28">
        <f t="shared" si="29"/>
        <v>5.0333333333333323</v>
      </c>
      <c r="H74" s="28">
        <f t="shared" si="29"/>
        <v>5.6466666666666674</v>
      </c>
      <c r="I74" s="28">
        <f t="shared" si="29"/>
        <v>5.2666666666666666</v>
      </c>
      <c r="J74" s="28">
        <f t="shared" si="29"/>
        <v>4.626666666666666</v>
      </c>
      <c r="K74" s="28">
        <f t="shared" si="29"/>
        <v>4.8833333333333337</v>
      </c>
      <c r="L74" s="28">
        <f t="shared" si="29"/>
        <v>6.1335082249591482</v>
      </c>
      <c r="M74" s="28">
        <f t="shared" si="29"/>
        <v>8.4978869449519792</v>
      </c>
      <c r="N74" s="31">
        <f t="shared" si="29"/>
        <v>10.336388200130019</v>
      </c>
      <c r="O74" s="200">
        <f t="shared" si="29"/>
        <v>11.975419251853092</v>
      </c>
      <c r="P74" s="192">
        <f t="shared" si="29"/>
        <v>11.379635452220668</v>
      </c>
      <c r="Q74" s="212">
        <f t="shared" si="29"/>
        <v>10.131697828688031</v>
      </c>
      <c r="R74" s="212">
        <f t="shared" si="29"/>
        <v>7.6794000520604762</v>
      </c>
      <c r="S74" s="212">
        <f t="shared" si="28"/>
        <v>5.608222633410251</v>
      </c>
      <c r="T74" s="212">
        <f t="shared" si="28"/>
        <v>4.4481390452209295</v>
      </c>
      <c r="U74" s="212">
        <f t="shared" si="28"/>
        <v>3.7521258021954371</v>
      </c>
      <c r="V74" s="212">
        <f t="shared" si="26"/>
        <v>4.9360011800320152</v>
      </c>
      <c r="W74" s="212">
        <f t="shared" si="26"/>
        <v>6.5230570845762204</v>
      </c>
      <c r="X74" s="212">
        <f t="shared" si="26"/>
        <v>10.254687837742217</v>
      </c>
      <c r="Y74" s="212">
        <f t="shared" si="26"/>
        <v>11.008013153415313</v>
      </c>
      <c r="Z74" s="168" t="s">
        <v>182</v>
      </c>
      <c r="AA74" s="8"/>
      <c r="AB74" s="67"/>
      <c r="AC74" s="67"/>
      <c r="AD74" s="67"/>
      <c r="AE74" s="67"/>
      <c r="AF74" s="67"/>
      <c r="AG74" s="67"/>
      <c r="AH74" s="67"/>
      <c r="AI74" s="67"/>
      <c r="AJ74" s="7"/>
      <c r="AK74" s="7"/>
      <c r="AL74" s="7"/>
      <c r="AM74" s="7"/>
      <c r="AN74" s="7"/>
      <c r="AO74" s="7"/>
    </row>
    <row r="75" spans="1:41" ht="14.1" customHeight="1">
      <c r="A75" s="74" t="s">
        <v>38</v>
      </c>
      <c r="B75" s="30"/>
      <c r="C75" s="30"/>
      <c r="D75" s="30"/>
      <c r="E75" s="30"/>
      <c r="F75" s="30">
        <f t="shared" si="29"/>
        <v>12.363333333333335</v>
      </c>
      <c r="G75" s="30">
        <f t="shared" si="29"/>
        <v>12.316666666666668</v>
      </c>
      <c r="H75" s="30">
        <f t="shared" si="29"/>
        <v>12.616666666666665</v>
      </c>
      <c r="I75" s="30">
        <f t="shared" si="29"/>
        <v>14.469999999999999</v>
      </c>
      <c r="J75" s="30">
        <f t="shared" si="29"/>
        <v>15.906666666666666</v>
      </c>
      <c r="K75" s="30">
        <f t="shared" si="29"/>
        <v>17.046666666666667</v>
      </c>
      <c r="L75" s="30">
        <f t="shared" si="29"/>
        <v>15.141869935485593</v>
      </c>
      <c r="M75" s="30">
        <f t="shared" si="29"/>
        <v>13.555984387798508</v>
      </c>
      <c r="N75" s="87">
        <f t="shared" si="29"/>
        <v>12.10929593641368</v>
      </c>
      <c r="O75" s="201">
        <f t="shared" si="29"/>
        <v>12.714618727179294</v>
      </c>
      <c r="P75" s="191">
        <f t="shared" si="29"/>
        <v>13.556523289268091</v>
      </c>
      <c r="Q75" s="211">
        <f t="shared" si="29"/>
        <v>14.349316572351272</v>
      </c>
      <c r="R75" s="211">
        <f t="shared" si="29"/>
        <v>14.4557868607261</v>
      </c>
      <c r="S75" s="211">
        <f t="shared" si="28"/>
        <v>14.369499710374351</v>
      </c>
      <c r="T75" s="211">
        <f t="shared" si="28"/>
        <v>14.114986265148223</v>
      </c>
      <c r="U75" s="211">
        <f t="shared" si="28"/>
        <v>13.957794506297944</v>
      </c>
      <c r="V75" s="211">
        <f t="shared" ref="V75:V79" si="30">(SUM(T40:V40)/3)</f>
        <v>13.724330592173319</v>
      </c>
      <c r="W75" s="211">
        <f t="shared" ref="W75:Y79" si="31">(SUM(U40:W40)/3)</f>
        <v>13.563233998426659</v>
      </c>
      <c r="X75" s="211">
        <f t="shared" si="31"/>
        <v>13.331648624996461</v>
      </c>
      <c r="Y75" s="211">
        <f t="shared" si="31"/>
        <v>13.323558930622793</v>
      </c>
      <c r="Z75" s="167" t="s">
        <v>183</v>
      </c>
      <c r="AA75" s="8"/>
      <c r="AB75" s="67"/>
      <c r="AC75" s="67"/>
      <c r="AD75" s="67"/>
      <c r="AE75" s="67"/>
      <c r="AF75" s="67"/>
      <c r="AG75" s="67"/>
      <c r="AH75" s="67"/>
      <c r="AI75" s="67"/>
      <c r="AJ75" s="7"/>
      <c r="AK75" s="7"/>
      <c r="AL75" s="7"/>
      <c r="AM75" s="7"/>
      <c r="AN75" s="7"/>
      <c r="AO75" s="7"/>
    </row>
    <row r="76" spans="1:41" ht="14.1" customHeight="1">
      <c r="A76" s="75" t="s">
        <v>66</v>
      </c>
      <c r="B76" s="28"/>
      <c r="C76" s="28"/>
      <c r="D76" s="28"/>
      <c r="E76" s="28"/>
      <c r="F76" s="28">
        <f t="shared" si="29"/>
        <v>6.28</v>
      </c>
      <c r="G76" s="28">
        <f t="shared" si="29"/>
        <v>6.53</v>
      </c>
      <c r="H76" s="28">
        <f t="shared" si="29"/>
        <v>6.6733333333333329</v>
      </c>
      <c r="I76" s="28">
        <f t="shared" si="29"/>
        <v>7</v>
      </c>
      <c r="J76" s="28">
        <f t="shared" si="29"/>
        <v>8.0299999999999994</v>
      </c>
      <c r="K76" s="28">
        <f t="shared" si="29"/>
        <v>10.34</v>
      </c>
      <c r="L76" s="28">
        <f t="shared" si="29"/>
        <v>13.332411352913502</v>
      </c>
      <c r="M76" s="28">
        <f t="shared" si="29"/>
        <v>15.462981225846276</v>
      </c>
      <c r="N76" s="31">
        <f t="shared" si="29"/>
        <v>15.978747776514618</v>
      </c>
      <c r="O76" s="200">
        <f t="shared" si="29"/>
        <v>16.137931882099849</v>
      </c>
      <c r="P76" s="192">
        <f t="shared" si="29"/>
        <v>17.469844279895099</v>
      </c>
      <c r="Q76" s="212">
        <f t="shared" si="29"/>
        <v>19.183934712911974</v>
      </c>
      <c r="R76" s="212">
        <f t="shared" si="29"/>
        <v>19.029726987959311</v>
      </c>
      <c r="S76" s="212">
        <f t="shared" si="29"/>
        <v>16.823237130552659</v>
      </c>
      <c r="T76" s="212">
        <f t="shared" si="29"/>
        <v>14.064327946034643</v>
      </c>
      <c r="U76" s="212">
        <f t="shared" si="29"/>
        <v>12.342351015362093</v>
      </c>
      <c r="V76" s="212">
        <f t="shared" si="30"/>
        <v>11.401089627412416</v>
      </c>
      <c r="W76" s="212">
        <f t="shared" si="31"/>
        <v>10.486881172131694</v>
      </c>
      <c r="X76" s="212">
        <f t="shared" si="31"/>
        <v>10.17089032329867</v>
      </c>
      <c r="Y76" s="212">
        <f t="shared" si="31"/>
        <v>9.4399218458880636</v>
      </c>
      <c r="Z76" s="168" t="s">
        <v>184</v>
      </c>
      <c r="AA76" s="8"/>
      <c r="AB76" s="67"/>
      <c r="AC76" s="67"/>
      <c r="AD76" s="67"/>
      <c r="AE76" s="67"/>
      <c r="AF76" s="67"/>
      <c r="AG76" s="67"/>
      <c r="AH76" s="67"/>
      <c r="AI76" s="67"/>
      <c r="AJ76" s="7"/>
      <c r="AK76" s="7"/>
      <c r="AL76" s="7"/>
      <c r="AM76" s="7"/>
      <c r="AN76" s="7"/>
      <c r="AO76" s="7"/>
    </row>
    <row r="77" spans="1:41" ht="14.1" customHeight="1">
      <c r="A77" s="74" t="s">
        <v>51</v>
      </c>
      <c r="B77" s="30"/>
      <c r="C77" s="30"/>
      <c r="D77" s="30"/>
      <c r="E77" s="30"/>
      <c r="F77" s="30">
        <f t="shared" ref="F77:U79" si="32">(SUM(D42:F42)/3)</f>
        <v>1.999999999999998E-2</v>
      </c>
      <c r="G77" s="30">
        <f t="shared" si="32"/>
        <v>1.4233333333333336</v>
      </c>
      <c r="H77" s="30">
        <f t="shared" si="32"/>
        <v>3.0766666666666667</v>
      </c>
      <c r="I77" s="30">
        <f t="shared" si="32"/>
        <v>5.246666666666667</v>
      </c>
      <c r="J77" s="30">
        <f t="shared" si="32"/>
        <v>5.3833333333333329</v>
      </c>
      <c r="K77" s="30">
        <f t="shared" si="32"/>
        <v>5.82</v>
      </c>
      <c r="L77" s="30">
        <f t="shared" si="32"/>
        <v>5.8966666666666656</v>
      </c>
      <c r="M77" s="30">
        <f t="shared" si="32"/>
        <v>6.1000000000000005</v>
      </c>
      <c r="N77" s="87">
        <f t="shared" si="32"/>
        <v>5.7266666666666666</v>
      </c>
      <c r="O77" s="201">
        <f t="shared" si="32"/>
        <v>5.7166666666666659</v>
      </c>
      <c r="P77" s="191">
        <f t="shared" si="32"/>
        <v>5.2366666666666672</v>
      </c>
      <c r="Q77" s="211">
        <f t="shared" si="32"/>
        <v>4.7372354327912012</v>
      </c>
      <c r="R77" s="211">
        <f t="shared" si="32"/>
        <v>4.2081854562903418</v>
      </c>
      <c r="S77" s="211">
        <f t="shared" si="32"/>
        <v>3.885229302376461</v>
      </c>
      <c r="T77" s="211">
        <f t="shared" si="32"/>
        <v>3.8815642662573082</v>
      </c>
      <c r="U77" s="211"/>
      <c r="V77" s="211"/>
      <c r="W77" s="211"/>
      <c r="X77" s="211"/>
      <c r="Y77" s="211"/>
      <c r="Z77" s="167" t="s">
        <v>185</v>
      </c>
      <c r="AA77" s="8"/>
      <c r="AB77" s="67"/>
      <c r="AC77" s="67"/>
      <c r="AD77" s="67"/>
      <c r="AE77" s="67"/>
      <c r="AF77" s="67"/>
      <c r="AG77" s="67"/>
      <c r="AH77" s="67"/>
      <c r="AI77" s="67"/>
      <c r="AJ77" s="7"/>
      <c r="AK77" s="7"/>
      <c r="AL77" s="7"/>
      <c r="AM77" s="7"/>
      <c r="AN77" s="7"/>
      <c r="AO77" s="7"/>
    </row>
    <row r="78" spans="1:41" ht="14.1" customHeight="1">
      <c r="A78" s="75" t="s">
        <v>52</v>
      </c>
      <c r="B78" s="28"/>
      <c r="C78" s="28"/>
      <c r="D78" s="28"/>
      <c r="E78" s="28"/>
      <c r="F78" s="28">
        <f t="shared" si="32"/>
        <v>9.7099999999999991</v>
      </c>
      <c r="G78" s="28">
        <f t="shared" si="32"/>
        <v>9.6166666666666671</v>
      </c>
      <c r="H78" s="28">
        <f t="shared" si="32"/>
        <v>9.0566666666666666</v>
      </c>
      <c r="I78" s="28">
        <f t="shared" si="32"/>
        <v>8.5166666666666675</v>
      </c>
      <c r="J78" s="28">
        <f t="shared" si="32"/>
        <v>7.8466666666666667</v>
      </c>
      <c r="K78" s="28">
        <f t="shared" si="32"/>
        <v>8.07</v>
      </c>
      <c r="L78" s="28">
        <f t="shared" si="32"/>
        <v>9.6510677222587322</v>
      </c>
      <c r="M78" s="28">
        <f t="shared" si="32"/>
        <v>12.20975005234016</v>
      </c>
      <c r="N78" s="31">
        <f t="shared" si="32"/>
        <v>14.726451197008108</v>
      </c>
      <c r="O78" s="200">
        <f t="shared" si="32"/>
        <v>16.023577486051096</v>
      </c>
      <c r="P78" s="192">
        <f t="shared" si="32"/>
        <v>17.134877778707153</v>
      </c>
      <c r="Q78" s="212">
        <f t="shared" si="32"/>
        <v>17.378254904791721</v>
      </c>
      <c r="R78" s="212">
        <f t="shared" si="32"/>
        <v>17.173492043852555</v>
      </c>
      <c r="S78" s="212">
        <f t="shared" si="32"/>
        <v>15.052243277239304</v>
      </c>
      <c r="T78" s="212">
        <f t="shared" si="32"/>
        <v>13.37070356528902</v>
      </c>
      <c r="U78" s="212">
        <f t="shared" si="32"/>
        <v>11.985032291141003</v>
      </c>
      <c r="V78" s="212">
        <f t="shared" si="30"/>
        <v>11.281568548887135</v>
      </c>
      <c r="W78" s="212">
        <f t="shared" si="31"/>
        <v>10.387348263364784</v>
      </c>
      <c r="X78" s="212">
        <f t="shared" si="31"/>
        <v>9.5391113917204553</v>
      </c>
      <c r="Y78" s="212">
        <f t="shared" si="31"/>
        <v>9.0227910439771737</v>
      </c>
      <c r="Z78" s="168" t="s">
        <v>186</v>
      </c>
      <c r="AA78" s="8"/>
      <c r="AB78" s="67"/>
      <c r="AC78" s="67"/>
      <c r="AD78" s="67"/>
      <c r="AE78" s="67"/>
      <c r="AF78" s="67"/>
      <c r="AG78" s="67"/>
      <c r="AH78" s="67"/>
      <c r="AI78" s="67"/>
      <c r="AJ78" s="7"/>
      <c r="AK78" s="7"/>
      <c r="AL78" s="7"/>
      <c r="AM78" s="7"/>
      <c r="AN78" s="7"/>
      <c r="AO78" s="7"/>
    </row>
    <row r="79" spans="1:41" ht="14.1" customHeight="1">
      <c r="A79" s="74" t="s">
        <v>39</v>
      </c>
      <c r="B79" s="30"/>
      <c r="C79" s="30"/>
      <c r="D79" s="30"/>
      <c r="E79" s="30"/>
      <c r="F79" s="30">
        <f t="shared" si="32"/>
        <v>12.353333333333332</v>
      </c>
      <c r="G79" s="30">
        <f t="shared" si="32"/>
        <v>12.213333333333333</v>
      </c>
      <c r="H79" s="30">
        <f t="shared" si="32"/>
        <v>12.290000000000001</v>
      </c>
      <c r="I79" s="30">
        <f t="shared" si="32"/>
        <v>12.036666666666667</v>
      </c>
      <c r="J79" s="30">
        <f t="shared" si="32"/>
        <v>12.876666666666665</v>
      </c>
      <c r="K79" s="30">
        <f t="shared" si="32"/>
        <v>13.153333333333334</v>
      </c>
      <c r="L79" s="30">
        <f t="shared" si="32"/>
        <v>13.599858029300927</v>
      </c>
      <c r="M79" s="30">
        <f t="shared" si="32"/>
        <v>13.577418586897551</v>
      </c>
      <c r="N79" s="87">
        <f t="shared" si="32"/>
        <v>13.576442381950416</v>
      </c>
      <c r="O79" s="201">
        <f t="shared" si="32"/>
        <v>12.791011621078823</v>
      </c>
      <c r="P79" s="191">
        <f t="shared" si="32"/>
        <v>12.265892885756683</v>
      </c>
      <c r="Q79" s="211">
        <f t="shared" si="32"/>
        <v>11.7612769227564</v>
      </c>
      <c r="R79" s="211">
        <f t="shared" si="32"/>
        <v>11.611268262975701</v>
      </c>
      <c r="S79" s="211">
        <f t="shared" si="32"/>
        <v>11.153383841350857</v>
      </c>
      <c r="T79" s="211">
        <f t="shared" si="32"/>
        <v>11.891155532868746</v>
      </c>
      <c r="U79" s="211">
        <f t="shared" si="32"/>
        <v>13.290802637122111</v>
      </c>
      <c r="V79" s="211">
        <f t="shared" si="30"/>
        <v>15.286910275979949</v>
      </c>
      <c r="W79" s="211">
        <f t="shared" si="31"/>
        <v>15.23537401042868</v>
      </c>
      <c r="X79" s="211">
        <f t="shared" si="31"/>
        <v>14.634386221266679</v>
      </c>
      <c r="Y79" s="211">
        <f t="shared" si="31"/>
        <v>13.304657325907527</v>
      </c>
      <c r="Z79" s="167" t="s">
        <v>187</v>
      </c>
      <c r="AA79" s="8"/>
      <c r="AB79" s="67"/>
      <c r="AC79" s="67"/>
      <c r="AD79" s="67"/>
      <c r="AE79" s="67"/>
      <c r="AF79" s="67"/>
      <c r="AG79" s="67"/>
      <c r="AH79" s="67"/>
      <c r="AI79" s="67"/>
      <c r="AJ79" s="7"/>
      <c r="AK79" s="7"/>
      <c r="AL79" s="7"/>
      <c r="AM79" s="7"/>
      <c r="AN79" s="7"/>
      <c r="AO79" s="7"/>
    </row>
    <row r="80" spans="1:41" s="7" customFormat="1" ht="14.1" customHeight="1">
      <c r="A80" s="77" t="s">
        <v>24</v>
      </c>
      <c r="B80" s="78"/>
      <c r="C80" s="78"/>
      <c r="D80" s="78"/>
      <c r="E80" s="78"/>
      <c r="F80" s="78">
        <f>MIN(F59:F79)</f>
        <v>1.999999999999998E-2</v>
      </c>
      <c r="G80" s="78">
        <f t="shared" ref="G80:S80" si="33">MIN(G59:G79)</f>
        <v>1.4233333333333336</v>
      </c>
      <c r="H80" s="78">
        <f t="shared" si="33"/>
        <v>1.3481221574818443</v>
      </c>
      <c r="I80" s="78">
        <f t="shared" si="33"/>
        <v>-1.8816519292114833</v>
      </c>
      <c r="J80" s="79">
        <f t="shared" si="33"/>
        <v>-2.2638985049864004</v>
      </c>
      <c r="K80" s="78">
        <f t="shared" si="33"/>
        <v>1.1418934235803044</v>
      </c>
      <c r="L80" s="79">
        <f t="shared" si="33"/>
        <v>2.5582869528633072</v>
      </c>
      <c r="M80" s="79">
        <f t="shared" si="33"/>
        <v>2.6157110191502504</v>
      </c>
      <c r="N80" s="79">
        <f t="shared" si="33"/>
        <v>3.2342898790904822</v>
      </c>
      <c r="O80" s="79">
        <f t="shared" si="33"/>
        <v>3.4096436993522654</v>
      </c>
      <c r="P80" s="197">
        <f t="shared" si="33"/>
        <v>2.8466480449894864</v>
      </c>
      <c r="Q80" s="213">
        <f t="shared" si="33"/>
        <v>3.8718687165106744</v>
      </c>
      <c r="R80" s="197">
        <f t="shared" si="33"/>
        <v>4.2081854562903418</v>
      </c>
      <c r="S80" s="163">
        <f t="shared" si="33"/>
        <v>3.885229302376461</v>
      </c>
      <c r="T80" s="197">
        <f t="shared" ref="T80:Y80" si="34">MIN(T59:T79)</f>
        <v>3.8815642662573082</v>
      </c>
      <c r="U80" s="197">
        <f t="shared" si="34"/>
        <v>3.7521258021954371</v>
      </c>
      <c r="V80" s="213">
        <f t="shared" si="34"/>
        <v>4.9360011800320152</v>
      </c>
      <c r="W80" s="213">
        <f t="shared" si="34"/>
        <v>6.183798414181819</v>
      </c>
      <c r="X80" s="213">
        <f t="shared" si="34"/>
        <v>5.9817870448934132</v>
      </c>
      <c r="Y80" s="213">
        <f t="shared" si="34"/>
        <v>6.0821768943138101</v>
      </c>
      <c r="Z80" s="169" t="s">
        <v>24</v>
      </c>
      <c r="AB80" s="4"/>
      <c r="AC80" s="4"/>
      <c r="AD80" s="4"/>
      <c r="AE80" s="4"/>
      <c r="AF80" s="4"/>
      <c r="AG80" s="4"/>
      <c r="AH80" s="4"/>
      <c r="AI80" s="4"/>
    </row>
    <row r="81" spans="1:41" s="130" customFormat="1" ht="14.1" customHeight="1">
      <c r="A81" s="125" t="s">
        <v>25</v>
      </c>
      <c r="B81" s="126"/>
      <c r="C81" s="126"/>
      <c r="D81" s="126"/>
      <c r="E81" s="126"/>
      <c r="F81" s="126">
        <f>MAX(F59:F79)</f>
        <v>16.583333333333332</v>
      </c>
      <c r="G81" s="126">
        <f t="shared" ref="G81:R81" si="35">MAX(G59:G79)</f>
        <v>16.946666666666665</v>
      </c>
      <c r="H81" s="126">
        <f t="shared" si="35"/>
        <v>15.709999999999999</v>
      </c>
      <c r="I81" s="126">
        <f t="shared" si="35"/>
        <v>17.626666666666665</v>
      </c>
      <c r="J81" s="127">
        <f t="shared" si="35"/>
        <v>17.306666666666668</v>
      </c>
      <c r="K81" s="126">
        <f t="shared" si="35"/>
        <v>17.2</v>
      </c>
      <c r="L81" s="127">
        <f t="shared" si="35"/>
        <v>15.893333333333333</v>
      </c>
      <c r="M81" s="127">
        <f t="shared" si="35"/>
        <v>15.462981225846276</v>
      </c>
      <c r="N81" s="127">
        <f t="shared" si="35"/>
        <v>16.051703842622889</v>
      </c>
      <c r="O81" s="127">
        <f t="shared" si="35"/>
        <v>17.276973794641364</v>
      </c>
      <c r="P81" s="198">
        <f t="shared" si="35"/>
        <v>18.632766467018648</v>
      </c>
      <c r="Q81" s="214">
        <f t="shared" si="35"/>
        <v>19.183934712911974</v>
      </c>
      <c r="R81" s="198">
        <f t="shared" si="35"/>
        <v>19.029726987959311</v>
      </c>
      <c r="S81" s="164">
        <f t="shared" ref="S81:X81" si="36">MAX(S59:S79)</f>
        <v>19.595112684772843</v>
      </c>
      <c r="T81" s="198">
        <f t="shared" si="36"/>
        <v>17.531933524672841</v>
      </c>
      <c r="U81" s="198">
        <f t="shared" si="36"/>
        <v>18.736574844305668</v>
      </c>
      <c r="V81" s="284">
        <f t="shared" si="36"/>
        <v>24.565002029757139</v>
      </c>
      <c r="W81" s="214">
        <f t="shared" si="36"/>
        <v>30.167351558506596</v>
      </c>
      <c r="X81" s="214">
        <f t="shared" si="36"/>
        <v>24.971229815931377</v>
      </c>
      <c r="Y81" s="214">
        <f t="shared" ref="Y81" si="37">MAX(Y59:Y79)</f>
        <v>18.552528431821194</v>
      </c>
      <c r="Z81" s="170" t="s">
        <v>25</v>
      </c>
      <c r="AB81" s="153"/>
      <c r="AC81" s="153"/>
      <c r="AD81" s="153"/>
      <c r="AE81" s="153"/>
      <c r="AF81" s="153"/>
      <c r="AG81" s="153"/>
      <c r="AH81" s="153"/>
      <c r="AI81" s="153"/>
    </row>
    <row r="82" spans="1:41" s="7" customFormat="1" ht="14.1" customHeight="1">
      <c r="A82" s="125" t="s">
        <v>163</v>
      </c>
      <c r="B82" s="126"/>
      <c r="C82" s="126"/>
      <c r="D82" s="126"/>
      <c r="E82" s="126"/>
      <c r="F82" s="126">
        <f t="shared" ref="F82:Q82" si="38">MEDIAN(F59:F79)</f>
        <v>8.8566666666666674</v>
      </c>
      <c r="G82" s="126">
        <f t="shared" si="38"/>
        <v>9.2100000000000009</v>
      </c>
      <c r="H82" s="126">
        <f t="shared" si="38"/>
        <v>8.7633333333333336</v>
      </c>
      <c r="I82" s="126">
        <f t="shared" si="38"/>
        <v>8.5166666666666675</v>
      </c>
      <c r="J82" s="127">
        <f t="shared" si="38"/>
        <v>8.0299999999999994</v>
      </c>
      <c r="K82" s="126">
        <f t="shared" si="38"/>
        <v>8.07</v>
      </c>
      <c r="L82" s="127">
        <f t="shared" si="38"/>
        <v>8.2733333333333334</v>
      </c>
      <c r="M82" s="127">
        <f t="shared" si="38"/>
        <v>8.6786576300312372</v>
      </c>
      <c r="N82" s="127">
        <f t="shared" si="38"/>
        <v>9.7200000000000006</v>
      </c>
      <c r="O82" s="127">
        <f t="shared" si="38"/>
        <v>10.029999999999999</v>
      </c>
      <c r="P82" s="198">
        <f t="shared" si="38"/>
        <v>10.328429693871799</v>
      </c>
      <c r="Q82" s="214">
        <f t="shared" si="38"/>
        <v>10.319071368283502</v>
      </c>
      <c r="R82" s="198">
        <f t="shared" ref="R82:W82" si="39">MEDIAN(R59:R79)</f>
        <v>10.548468981608654</v>
      </c>
      <c r="S82" s="164">
        <f t="shared" si="39"/>
        <v>10.47056984756936</v>
      </c>
      <c r="T82" s="198">
        <f t="shared" si="39"/>
        <v>10.410230363442063</v>
      </c>
      <c r="U82" s="198">
        <f t="shared" si="39"/>
        <v>11.03200809474885</v>
      </c>
      <c r="V82" s="284">
        <f t="shared" si="39"/>
        <v>10.586854721408855</v>
      </c>
      <c r="W82" s="213">
        <f t="shared" si="39"/>
        <v>10.471467288682442</v>
      </c>
      <c r="X82" s="213">
        <f t="shared" ref="X82:Y82" si="40">MEDIAN(X59:X79)</f>
        <v>10.483978697370118</v>
      </c>
      <c r="Y82" s="213">
        <f t="shared" si="40"/>
        <v>11.039023963683515</v>
      </c>
      <c r="Z82" s="170" t="s">
        <v>163</v>
      </c>
      <c r="AB82" s="4"/>
      <c r="AC82" s="4"/>
      <c r="AD82" s="4"/>
      <c r="AE82" s="4"/>
      <c r="AF82" s="4"/>
      <c r="AG82" s="4"/>
      <c r="AH82" s="4"/>
      <c r="AI82" s="4"/>
    </row>
    <row r="83" spans="1:41" s="7" customFormat="1" ht="14.1" customHeight="1">
      <c r="A83" s="125" t="s">
        <v>164</v>
      </c>
      <c r="B83" s="126"/>
      <c r="C83" s="126"/>
      <c r="D83" s="126"/>
      <c r="E83" s="126"/>
      <c r="F83" s="126">
        <f t="shared" ref="F83:Q83" si="41">AVERAGE(F59:F79)</f>
        <v>8.3236507936507937</v>
      </c>
      <c r="G83" s="126">
        <f t="shared" si="41"/>
        <v>8.4365079365079367</v>
      </c>
      <c r="H83" s="126">
        <f t="shared" si="41"/>
        <v>8.5349899440070729</v>
      </c>
      <c r="I83" s="126">
        <f t="shared" si="41"/>
        <v>8.5821435589264379</v>
      </c>
      <c r="J83" s="127">
        <f t="shared" si="41"/>
        <v>8.4002905473815996</v>
      </c>
      <c r="K83" s="126">
        <f t="shared" si="41"/>
        <v>8.4740584169958879</v>
      </c>
      <c r="L83" s="127">
        <f t="shared" si="41"/>
        <v>8.7768280693007199</v>
      </c>
      <c r="M83" s="127">
        <f t="shared" si="41"/>
        <v>9.3788731342264011</v>
      </c>
      <c r="N83" s="127">
        <f t="shared" si="41"/>
        <v>9.9305326020928799</v>
      </c>
      <c r="O83" s="127">
        <f t="shared" si="41"/>
        <v>10.314070463211351</v>
      </c>
      <c r="P83" s="198">
        <f t="shared" si="41"/>
        <v>10.54667212291435</v>
      </c>
      <c r="Q83" s="214">
        <f t="shared" si="41"/>
        <v>10.961624162968045</v>
      </c>
      <c r="R83" s="198">
        <f t="shared" ref="R83:W83" si="42">AVERAGE(R59:R79)</f>
        <v>11.240817289257182</v>
      </c>
      <c r="S83" s="164">
        <f t="shared" si="42"/>
        <v>11.26733209551583</v>
      </c>
      <c r="T83" s="198">
        <f t="shared" si="42"/>
        <v>10.804967675454998</v>
      </c>
      <c r="U83" s="198">
        <f t="shared" si="42"/>
        <v>10.844570916856044</v>
      </c>
      <c r="V83" s="284">
        <f t="shared" si="42"/>
        <v>10.821638221829277</v>
      </c>
      <c r="W83" s="213">
        <f t="shared" si="42"/>
        <v>11.1423640158546</v>
      </c>
      <c r="X83" s="213">
        <f t="shared" ref="X83:Y83" si="43">AVERAGE(X59:X79)</f>
        <v>11.388531852345292</v>
      </c>
      <c r="Y83" s="213">
        <f t="shared" si="43"/>
        <v>11.418885468872052</v>
      </c>
      <c r="Z83" s="170" t="s">
        <v>164</v>
      </c>
      <c r="AB83" s="4"/>
      <c r="AC83" s="4"/>
      <c r="AD83" s="4"/>
      <c r="AE83" s="4"/>
      <c r="AF83" s="4"/>
      <c r="AG83" s="4"/>
      <c r="AH83" s="4"/>
      <c r="AI83" s="4"/>
    </row>
    <row r="84" spans="1:41" ht="14.1" customHeight="1">
      <c r="A84" s="34"/>
      <c r="B84" s="34"/>
      <c r="C84" s="31"/>
      <c r="D84" s="31"/>
      <c r="E84" s="31"/>
      <c r="F84" s="31"/>
      <c r="G84" s="31"/>
      <c r="H84" s="31"/>
      <c r="I84" s="31"/>
      <c r="J84" s="3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171" t="s">
        <v>0</v>
      </c>
      <c r="AA84" s="8"/>
      <c r="AB84" s="67"/>
      <c r="AC84" s="67"/>
      <c r="AD84" s="67"/>
      <c r="AE84" s="67"/>
      <c r="AF84" s="67"/>
      <c r="AG84" s="67"/>
      <c r="AH84" s="67"/>
      <c r="AI84" s="67"/>
      <c r="AJ84" s="7"/>
      <c r="AK84" s="7"/>
      <c r="AL84" s="7"/>
      <c r="AM84" s="7"/>
      <c r="AN84" s="7"/>
      <c r="AO84" s="7"/>
    </row>
    <row r="85" spans="1:41" ht="14.1" customHeight="1">
      <c r="A85" s="1" t="str">
        <f>+$A$1</f>
        <v>K6/I6</v>
      </c>
      <c r="B85" s="2" t="str">
        <f>+$B$1</f>
        <v>Comparatif des finances cantonales et communales</v>
      </c>
      <c r="D85" s="3"/>
      <c r="E85" s="4"/>
      <c r="F85" s="4"/>
      <c r="G85" s="4"/>
      <c r="I85" s="5" t="str">
        <f>+I1</f>
        <v>© IDHEAP</v>
      </c>
      <c r="J85" s="5" t="str">
        <f>+J1</f>
        <v>Update :</v>
      </c>
      <c r="K85" s="6">
        <f ca="1">NOW()</f>
        <v>45190.410039351853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8"/>
      <c r="AB85" s="67"/>
      <c r="AC85" s="67"/>
      <c r="AD85" s="67"/>
      <c r="AE85" s="67"/>
      <c r="AF85" s="67"/>
      <c r="AG85" s="67"/>
      <c r="AH85" s="67"/>
      <c r="AI85" s="67"/>
      <c r="AJ85" s="7"/>
      <c r="AK85" s="7"/>
      <c r="AL85" s="7"/>
      <c r="AM85" s="7"/>
      <c r="AN85" s="7"/>
      <c r="AO85" s="7"/>
    </row>
    <row r="86" spans="1:41" ht="14.1" customHeight="1">
      <c r="A86" s="292" t="s">
        <v>22</v>
      </c>
      <c r="B86" s="292"/>
      <c r="C86" s="292"/>
      <c r="D86" s="292"/>
      <c r="E86" s="292"/>
      <c r="F86" s="292"/>
      <c r="G86" s="298"/>
      <c r="H86" s="298"/>
      <c r="I86" s="298"/>
      <c r="J86" s="298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8"/>
      <c r="AB86" s="67"/>
      <c r="AC86" s="67"/>
      <c r="AD86" s="67"/>
      <c r="AE86" s="67"/>
      <c r="AF86" s="67"/>
      <c r="AG86" s="67"/>
      <c r="AH86" s="67"/>
      <c r="AI86" s="67"/>
      <c r="AJ86" s="7"/>
      <c r="AK86" s="7"/>
      <c r="AL86" s="7"/>
      <c r="AM86" s="7"/>
      <c r="AN86" s="7"/>
      <c r="AO86" s="7"/>
    </row>
    <row r="87" spans="1:41" ht="14.1" customHeight="1" thickBot="1">
      <c r="A87" s="293" t="s">
        <v>26</v>
      </c>
      <c r="B87" s="293"/>
      <c r="C87" s="293"/>
      <c r="D87" s="293"/>
      <c r="E87" s="293"/>
      <c r="F87" s="293"/>
      <c r="G87" s="293"/>
      <c r="H87" s="293"/>
      <c r="I87" s="243"/>
      <c r="J87" s="24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Gewichtung_Pondération!$E$9</f>
        <v>2</v>
      </c>
      <c r="AA87" s="8"/>
      <c r="AB87" s="67"/>
      <c r="AC87" s="67"/>
      <c r="AD87" s="67"/>
      <c r="AE87" s="67"/>
      <c r="AF87" s="67"/>
      <c r="AG87" s="67"/>
      <c r="AH87" s="67"/>
      <c r="AI87" s="67"/>
      <c r="AJ87" s="7"/>
      <c r="AK87" s="7"/>
      <c r="AL87" s="7"/>
      <c r="AM87" s="7"/>
      <c r="AN87" s="7"/>
      <c r="AO87" s="7"/>
    </row>
    <row r="88" spans="1:41" ht="14.1" customHeight="1" thickTop="1">
      <c r="A88" s="292" t="s">
        <v>23</v>
      </c>
      <c r="B88" s="292"/>
      <c r="C88" s="292"/>
      <c r="D88" s="292"/>
      <c r="E88" s="292"/>
      <c r="F88" s="292"/>
      <c r="G88" s="298"/>
      <c r="H88" s="298"/>
      <c r="I88" s="298"/>
      <c r="J88" s="298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8"/>
      <c r="AB88" s="67"/>
      <c r="AC88" s="67"/>
      <c r="AD88" s="67"/>
      <c r="AE88" s="67"/>
      <c r="AF88" s="67"/>
      <c r="AG88" s="67"/>
      <c r="AH88" s="67"/>
      <c r="AI88" s="67"/>
      <c r="AJ88" s="7"/>
      <c r="AK88" s="7"/>
      <c r="AL88" s="7"/>
      <c r="AM88" s="7"/>
      <c r="AN88" s="7"/>
      <c r="AO88" s="7"/>
    </row>
    <row r="89" spans="1:41" ht="14.1" customHeight="1" thickBot="1">
      <c r="A89" s="293" t="s">
        <v>21</v>
      </c>
      <c r="B89" s="293"/>
      <c r="C89" s="293"/>
      <c r="D89" s="293"/>
      <c r="E89" s="293"/>
      <c r="F89" s="293"/>
      <c r="G89" s="293"/>
      <c r="H89" s="293"/>
      <c r="I89" s="243"/>
      <c r="J89" s="24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Gewichtung_Pondération!$E$9</f>
        <v>2</v>
      </c>
      <c r="AA89" s="8"/>
      <c r="AB89" s="67"/>
      <c r="AC89" s="67"/>
      <c r="AD89" s="67"/>
      <c r="AE89" s="67"/>
      <c r="AF89" s="67"/>
      <c r="AG89" s="67"/>
      <c r="AH89" s="67"/>
      <c r="AI89" s="67"/>
      <c r="AJ89" s="7"/>
      <c r="AK89" s="7"/>
      <c r="AL89" s="7"/>
      <c r="AM89" s="7"/>
      <c r="AN89" s="7"/>
      <c r="AO89" s="7"/>
    </row>
    <row r="90" spans="1:41" ht="14.1" customHeight="1" thickTop="1">
      <c r="A90" s="34"/>
      <c r="B90" s="34"/>
      <c r="C90" s="31"/>
      <c r="D90" s="31"/>
      <c r="E90" s="31"/>
      <c r="F90" s="31"/>
      <c r="G90" s="31"/>
      <c r="H90" s="31"/>
      <c r="I90" s="31"/>
      <c r="J90" s="32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67"/>
      <c r="AC90" s="67"/>
      <c r="AD90" s="67"/>
      <c r="AE90" s="67"/>
      <c r="AF90" s="67"/>
      <c r="AG90" s="67"/>
      <c r="AH90" s="67"/>
      <c r="AI90" s="67"/>
      <c r="AJ90" s="7"/>
      <c r="AK90" s="7"/>
      <c r="AL90" s="7"/>
      <c r="AM90" s="7"/>
      <c r="AN90" s="7"/>
      <c r="AO90" s="7"/>
    </row>
    <row r="91" spans="1:41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8"/>
      <c r="AB91" s="67"/>
      <c r="AC91" s="67"/>
      <c r="AD91" s="67"/>
      <c r="AE91" s="67"/>
      <c r="AF91" s="67"/>
      <c r="AG91" s="67"/>
      <c r="AH91" s="67"/>
      <c r="AI91" s="67"/>
      <c r="AJ91" s="7"/>
      <c r="AK91" s="7"/>
      <c r="AL91" s="7"/>
      <c r="AM91" s="7"/>
      <c r="AN91" s="7"/>
      <c r="AO91" s="7"/>
    </row>
    <row r="92" spans="1:41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62" t="s">
        <v>46</v>
      </c>
      <c r="L92" s="62" t="s">
        <v>55</v>
      </c>
      <c r="M92" s="21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  <c r="AA92" s="8"/>
      <c r="AB92" s="67"/>
      <c r="AC92" s="67"/>
      <c r="AD92" s="67"/>
      <c r="AE92" s="67"/>
      <c r="AF92" s="67"/>
      <c r="AG92" s="67"/>
      <c r="AH92" s="67"/>
      <c r="AI92" s="67"/>
      <c r="AJ92" s="7"/>
      <c r="AK92" s="7"/>
      <c r="AL92" s="7"/>
      <c r="AM92" s="7"/>
      <c r="AN92" s="7"/>
      <c r="AO92" s="7"/>
    </row>
    <row r="93" spans="1:41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67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  <c r="AA93" s="8"/>
      <c r="AB93" s="67"/>
      <c r="AC93" s="67"/>
      <c r="AD93" s="67"/>
      <c r="AE93" s="67"/>
      <c r="AF93" s="67"/>
      <c r="AG93" s="67"/>
      <c r="AH93" s="67"/>
      <c r="AI93" s="67"/>
      <c r="AJ93" s="7"/>
      <c r="AK93" s="7"/>
      <c r="AL93" s="7"/>
      <c r="AM93" s="7"/>
      <c r="AN93" s="7"/>
      <c r="AO93" s="7"/>
    </row>
    <row r="94" spans="1:41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 t="shared" ref="K94:K114" si="44">SUM(D24:K24)/8</f>
        <v>6.3637500000000005</v>
      </c>
      <c r="L94" s="30">
        <f t="shared" ref="L94:L114" si="45">SUM(E24:L24)/8</f>
        <v>6.5477523024451934</v>
      </c>
      <c r="M94" s="30">
        <f t="shared" ref="M94:Y109" si="46">SUM(D24:M24)/10</f>
        <v>6.9085972890093714</v>
      </c>
      <c r="N94" s="87">
        <f t="shared" si="46"/>
        <v>7.028205935451024</v>
      </c>
      <c r="O94" s="201">
        <f t="shared" si="46"/>
        <v>7.4927349844984787</v>
      </c>
      <c r="P94" s="191">
        <f t="shared" si="46"/>
        <v>7.7240706765023743</v>
      </c>
      <c r="Q94" s="211">
        <f t="shared" si="46"/>
        <v>7.7322197933598762</v>
      </c>
      <c r="R94" s="211">
        <f t="shared" si="46"/>
        <v>8.0625634976019835</v>
      </c>
      <c r="S94" s="211">
        <f t="shared" si="46"/>
        <v>8.6959245880067719</v>
      </c>
      <c r="T94" s="211">
        <f t="shared" si="46"/>
        <v>9.4861387190081174</v>
      </c>
      <c r="U94" s="211">
        <f t="shared" si="46"/>
        <v>11.580535950893683</v>
      </c>
      <c r="V94" s="211">
        <f t="shared" si="46"/>
        <v>13.836223354977758</v>
      </c>
      <c r="W94" s="211">
        <f t="shared" si="46"/>
        <v>15.932746897550725</v>
      </c>
      <c r="X94" s="211">
        <f t="shared" si="46"/>
        <v>16.42769896022207</v>
      </c>
      <c r="Y94" s="211">
        <f t="shared" si="46"/>
        <v>16.853448741981797</v>
      </c>
      <c r="Z94" s="167" t="s">
        <v>188</v>
      </c>
      <c r="AA94" s="8"/>
      <c r="AB94" s="67"/>
      <c r="AC94" s="67"/>
      <c r="AD94" s="67"/>
      <c r="AE94" s="67"/>
      <c r="AF94" s="67"/>
      <c r="AG94" s="67"/>
      <c r="AH94" s="67"/>
      <c r="AI94" s="67"/>
      <c r="AJ94" s="7"/>
      <c r="AK94" s="7"/>
      <c r="AL94" s="7"/>
      <c r="AM94" s="7"/>
      <c r="AN94" s="7"/>
      <c r="AO94" s="7"/>
    </row>
    <row r="95" spans="1:41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 t="shared" si="44"/>
        <v>1.5037558428983053</v>
      </c>
      <c r="L95" s="28">
        <f t="shared" si="45"/>
        <v>2.0381943861940499</v>
      </c>
      <c r="M95" s="28">
        <f t="shared" si="46"/>
        <v>2.2024890961822505</v>
      </c>
      <c r="N95" s="31">
        <f t="shared" si="46"/>
        <v>2.3996126496961923</v>
      </c>
      <c r="O95" s="200">
        <f t="shared" si="46"/>
        <v>2.3254486187609196</v>
      </c>
      <c r="P95" s="192">
        <f t="shared" si="46"/>
        <v>2.0484835096790972</v>
      </c>
      <c r="Q95" s="212">
        <f t="shared" si="46"/>
        <v>2.409173264649394</v>
      </c>
      <c r="R95" s="212">
        <f t="shared" si="46"/>
        <v>3.6938873930284601</v>
      </c>
      <c r="S95" s="212">
        <f t="shared" si="46"/>
        <v>5.186394800285842</v>
      </c>
      <c r="T95" s="212">
        <f t="shared" si="46"/>
        <v>6.0267851319191541</v>
      </c>
      <c r="U95" s="212">
        <f t="shared" si="46"/>
        <v>6.3638659168189262</v>
      </c>
      <c r="V95" s="212">
        <f t="shared" si="46"/>
        <v>6.7798927184024436</v>
      </c>
      <c r="W95" s="212">
        <f t="shared" si="46"/>
        <v>7.3470085313638425</v>
      </c>
      <c r="X95" s="212">
        <f t="shared" si="46"/>
        <v>8.1788997080691956</v>
      </c>
      <c r="Y95" s="212">
        <f t="shared" si="46"/>
        <v>9.0780100407822779</v>
      </c>
      <c r="Z95" s="168" t="s">
        <v>168</v>
      </c>
      <c r="AA95" s="8"/>
      <c r="AB95" s="67"/>
      <c r="AC95" s="67"/>
      <c r="AD95" s="67"/>
      <c r="AE95" s="67"/>
      <c r="AF95" s="67"/>
      <c r="AG95" s="67"/>
      <c r="AH95" s="67"/>
      <c r="AI95" s="67"/>
      <c r="AJ95" s="7"/>
      <c r="AK95" s="7"/>
      <c r="AL95" s="7"/>
      <c r="AM95" s="7"/>
      <c r="AN95" s="7"/>
      <c r="AO95" s="7"/>
    </row>
    <row r="96" spans="1:41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si="44"/>
        <v>8.7975000000000012</v>
      </c>
      <c r="L96" s="30">
        <f t="shared" si="45"/>
        <v>8.940812042341129</v>
      </c>
      <c r="M96" s="30">
        <f t="shared" si="46"/>
        <v>9.4043679457185014</v>
      </c>
      <c r="N96" s="87">
        <f t="shared" si="46"/>
        <v>9.4513509607228237</v>
      </c>
      <c r="O96" s="201">
        <f t="shared" si="46"/>
        <v>9.0703076072134099</v>
      </c>
      <c r="P96" s="191">
        <f t="shared" si="46"/>
        <v>8.9773283072762133</v>
      </c>
      <c r="Q96" s="211">
        <f t="shared" si="46"/>
        <v>9.6597872660620361</v>
      </c>
      <c r="R96" s="211">
        <f t="shared" si="46"/>
        <v>11.031979077010588</v>
      </c>
      <c r="S96" s="211">
        <f t="shared" si="46"/>
        <v>11.845477512204727</v>
      </c>
      <c r="T96" s="211">
        <f t="shared" si="46"/>
        <v>12.364913689761181</v>
      </c>
      <c r="U96" s="211">
        <f t="shared" si="46"/>
        <v>12.264967571236335</v>
      </c>
      <c r="V96" s="211">
        <f t="shared" si="46"/>
        <v>11.803912839228579</v>
      </c>
      <c r="W96" s="211">
        <f t="shared" si="46"/>
        <v>11.274469183149602</v>
      </c>
      <c r="X96" s="211">
        <f t="shared" si="46"/>
        <v>11.046249127527558</v>
      </c>
      <c r="Y96" s="211">
        <f t="shared" si="46"/>
        <v>11.050635267771815</v>
      </c>
      <c r="Z96" s="167" t="s">
        <v>169</v>
      </c>
      <c r="AA96" s="8"/>
      <c r="AB96" s="67"/>
      <c r="AC96" s="67"/>
      <c r="AD96" s="67"/>
      <c r="AE96" s="67"/>
      <c r="AF96" s="67"/>
      <c r="AG96" s="67"/>
      <c r="AH96" s="67"/>
      <c r="AI96" s="67"/>
      <c r="AJ96" s="7"/>
      <c r="AK96" s="7"/>
      <c r="AL96" s="7"/>
      <c r="AM96" s="7"/>
      <c r="AN96" s="7"/>
      <c r="AO96" s="7"/>
    </row>
    <row r="97" spans="1:41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44"/>
        <v>10.893750000000001</v>
      </c>
      <c r="L97" s="28">
        <f t="shared" si="45"/>
        <v>11.101584323017109</v>
      </c>
      <c r="M97" s="28">
        <f t="shared" si="46"/>
        <v>11.026848818744657</v>
      </c>
      <c r="N97" s="31">
        <f t="shared" si="46"/>
        <v>10.861035239913743</v>
      </c>
      <c r="O97" s="200">
        <f t="shared" si="46"/>
        <v>10.833759895694644</v>
      </c>
      <c r="P97" s="192">
        <f t="shared" si="46"/>
        <v>10.909962617412448</v>
      </c>
      <c r="Q97" s="212">
        <f t="shared" si="46"/>
        <v>11.070923164059289</v>
      </c>
      <c r="R97" s="212">
        <f t="shared" si="46"/>
        <v>11.090334207377351</v>
      </c>
      <c r="S97" s="212">
        <f t="shared" si="46"/>
        <v>10.765133571683256</v>
      </c>
      <c r="T97" s="212">
        <f t="shared" si="46"/>
        <v>10.374922768600912</v>
      </c>
      <c r="U97" s="212">
        <f t="shared" si="46"/>
        <v>10.163082286476572</v>
      </c>
      <c r="V97" s="212">
        <f t="shared" si="46"/>
        <v>10.168548644534475</v>
      </c>
      <c r="W97" s="212">
        <f t="shared" si="46"/>
        <v>10.54778506576082</v>
      </c>
      <c r="X97" s="212">
        <f t="shared" si="46"/>
        <v>11.404254027262663</v>
      </c>
      <c r="Y97" s="212">
        <f t="shared" si="46"/>
        <v>12.46395245915765</v>
      </c>
      <c r="Z97" s="168" t="s">
        <v>170</v>
      </c>
      <c r="AA97" s="8"/>
      <c r="AB97" s="67"/>
      <c r="AC97" s="67"/>
      <c r="AD97" s="67"/>
      <c r="AE97" s="67"/>
      <c r="AF97" s="67"/>
      <c r="AG97" s="67"/>
      <c r="AH97" s="67"/>
      <c r="AI97" s="67"/>
      <c r="AJ97" s="7"/>
      <c r="AK97" s="7"/>
      <c r="AL97" s="7"/>
      <c r="AM97" s="7"/>
      <c r="AN97" s="7"/>
      <c r="AO97" s="7"/>
    </row>
    <row r="98" spans="1:41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44"/>
        <v>7.8737500000000002</v>
      </c>
      <c r="L98" s="30">
        <f t="shared" si="45"/>
        <v>7.5467010903476961</v>
      </c>
      <c r="M98" s="30">
        <f t="shared" si="46"/>
        <v>7.6216159306294546</v>
      </c>
      <c r="N98" s="87">
        <f t="shared" si="46"/>
        <v>7.7383485568266819</v>
      </c>
      <c r="O98" s="201">
        <f t="shared" si="46"/>
        <v>7.938991593247188</v>
      </c>
      <c r="P98" s="191">
        <f t="shared" si="46"/>
        <v>8.0766489622054927</v>
      </c>
      <c r="Q98" s="211">
        <f t="shared" si="46"/>
        <v>8.1180699673117296</v>
      </c>
      <c r="R98" s="211">
        <f t="shared" si="46"/>
        <v>8.1216242337664593</v>
      </c>
      <c r="S98" s="211">
        <f t="shared" si="46"/>
        <v>8.3822496711989309</v>
      </c>
      <c r="T98" s="211">
        <f t="shared" si="46"/>
        <v>8.72640466477635</v>
      </c>
      <c r="U98" s="211">
        <f t="shared" si="46"/>
        <v>9.0920855222684196</v>
      </c>
      <c r="V98" s="211">
        <f t="shared" si="46"/>
        <v>9.5552303130900036</v>
      </c>
      <c r="W98" s="211">
        <f t="shared" si="46"/>
        <v>10.150885206114806</v>
      </c>
      <c r="X98" s="211">
        <f t="shared" si="46"/>
        <v>10.626638327006201</v>
      </c>
      <c r="Y98" s="211">
        <f t="shared" si="46"/>
        <v>10.750894803798777</v>
      </c>
      <c r="Z98" s="167" t="s">
        <v>171</v>
      </c>
      <c r="AA98" s="8"/>
      <c r="AB98" s="67"/>
      <c r="AC98" s="67"/>
      <c r="AD98" s="67"/>
      <c r="AE98" s="67"/>
      <c r="AF98" s="67"/>
      <c r="AG98" s="67"/>
      <c r="AH98" s="67"/>
      <c r="AI98" s="67"/>
      <c r="AJ98" s="7"/>
      <c r="AK98" s="7"/>
      <c r="AL98" s="7"/>
      <c r="AM98" s="7"/>
      <c r="AN98" s="7"/>
      <c r="AO98" s="7"/>
    </row>
    <row r="99" spans="1:41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44"/>
        <v>4.4337499999999999</v>
      </c>
      <c r="L99" s="28">
        <f t="shared" si="45"/>
        <v>3.72060760732374</v>
      </c>
      <c r="M99" s="28">
        <f t="shared" si="46"/>
        <v>4.0877133057450745</v>
      </c>
      <c r="N99" s="31">
        <f t="shared" si="46"/>
        <v>3.679286963727145</v>
      </c>
      <c r="O99" s="200">
        <f t="shared" si="46"/>
        <v>3.9619271991060159</v>
      </c>
      <c r="P99" s="192">
        <f t="shared" si="46"/>
        <v>4.5807646209707906</v>
      </c>
      <c r="Q99" s="212">
        <f t="shared" si="46"/>
        <v>5.374542527213503</v>
      </c>
      <c r="R99" s="212">
        <f t="shared" si="46"/>
        <v>5.9757858688967476</v>
      </c>
      <c r="S99" s="212">
        <f t="shared" si="46"/>
        <v>6.5719027368195935</v>
      </c>
      <c r="T99" s="212">
        <f t="shared" si="46"/>
        <v>7.1730826763666133</v>
      </c>
      <c r="U99" s="212">
        <f t="shared" si="46"/>
        <v>7.609679294349978</v>
      </c>
      <c r="V99" s="212">
        <f t="shared" si="46"/>
        <v>7.8746001077691883</v>
      </c>
      <c r="W99" s="212">
        <f t="shared" si="46"/>
        <v>8.2435088948760828</v>
      </c>
      <c r="X99" s="212">
        <f t="shared" si="46"/>
        <v>8.4339284440908564</v>
      </c>
      <c r="Y99" s="212">
        <f t="shared" si="46"/>
        <v>8.0708120628163069</v>
      </c>
      <c r="Z99" s="168" t="s">
        <v>172</v>
      </c>
      <c r="AA99" s="8"/>
      <c r="AB99" s="67"/>
      <c r="AC99" s="67"/>
      <c r="AD99" s="67"/>
      <c r="AE99" s="67"/>
      <c r="AF99" s="67"/>
      <c r="AG99" s="67"/>
      <c r="AH99" s="67"/>
      <c r="AI99" s="67"/>
      <c r="AJ99" s="7"/>
      <c r="AK99" s="7"/>
      <c r="AL99" s="7"/>
      <c r="AM99" s="7"/>
      <c r="AN99" s="7"/>
      <c r="AO99" s="7"/>
    </row>
    <row r="100" spans="1:41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44"/>
        <v>9.0537499999999991</v>
      </c>
      <c r="L100" s="30">
        <f t="shared" si="45"/>
        <v>9.0874910563911708</v>
      </c>
      <c r="M100" s="30">
        <f t="shared" si="46"/>
        <v>9.7523226085809807</v>
      </c>
      <c r="N100" s="87">
        <f t="shared" si="46"/>
        <v>10.074196558295466</v>
      </c>
      <c r="O100" s="201">
        <f t="shared" si="46"/>
        <v>10.301340774150932</v>
      </c>
      <c r="P100" s="191">
        <f t="shared" si="46"/>
        <v>10.066358951517016</v>
      </c>
      <c r="Q100" s="211">
        <f t="shared" si="46"/>
        <v>10.086029724496907</v>
      </c>
      <c r="R100" s="211">
        <f t="shared" si="46"/>
        <v>10.237183273730469</v>
      </c>
      <c r="S100" s="211">
        <f t="shared" si="46"/>
        <v>10.940096635074296</v>
      </c>
      <c r="T100" s="211">
        <f t="shared" si="46"/>
        <v>11.752989593616654</v>
      </c>
      <c r="U100" s="211">
        <f t="shared" si="46"/>
        <v>12.489644149978002</v>
      </c>
      <c r="V100" s="211">
        <f t="shared" si="46"/>
        <v>12.535203798131262</v>
      </c>
      <c r="W100" s="211">
        <f t="shared" si="46"/>
        <v>12.083741370177156</v>
      </c>
      <c r="X100" s="211">
        <f t="shared" si="46"/>
        <v>11.75096984192011</v>
      </c>
      <c r="Y100" s="211">
        <f t="shared" si="46"/>
        <v>12.330279571398805</v>
      </c>
      <c r="Z100" s="167" t="s">
        <v>173</v>
      </c>
      <c r="AA100" s="8"/>
      <c r="AB100" s="67"/>
      <c r="AC100" s="67"/>
      <c r="AD100" s="67"/>
      <c r="AE100" s="67"/>
      <c r="AF100" s="67"/>
      <c r="AG100" s="67"/>
      <c r="AH100" s="67"/>
      <c r="AI100" s="67"/>
      <c r="AJ100" s="7"/>
      <c r="AK100" s="7"/>
      <c r="AL100" s="7"/>
      <c r="AM100" s="7"/>
      <c r="AN100" s="7"/>
      <c r="AO100" s="7"/>
    </row>
    <row r="101" spans="1:41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44"/>
        <v>5.4474999999999998</v>
      </c>
      <c r="L101" s="28">
        <f t="shared" si="45"/>
        <v>5.0404095709214998</v>
      </c>
      <c r="M101" s="28">
        <f t="shared" si="46"/>
        <v>4.9478532204426227</v>
      </c>
      <c r="N101" s="31">
        <f t="shared" si="46"/>
        <v>5.1983754305695546</v>
      </c>
      <c r="O101" s="200">
        <f t="shared" si="46"/>
        <v>5.5984786559152058</v>
      </c>
      <c r="P101" s="192">
        <f t="shared" si="46"/>
        <v>5.9846390955506248</v>
      </c>
      <c r="Q101" s="212">
        <f t="shared" si="46"/>
        <v>7.326294632856249</v>
      </c>
      <c r="R101" s="212">
        <f t="shared" si="46"/>
        <v>8.669678059321523</v>
      </c>
      <c r="S101" s="212">
        <f t="shared" si="46"/>
        <v>10.117172900982478</v>
      </c>
      <c r="T101" s="212">
        <f t="shared" si="46"/>
        <v>10.8868746902581</v>
      </c>
      <c r="U101" s="212">
        <f t="shared" si="46"/>
        <v>11.880357117094253</v>
      </c>
      <c r="V101" s="212">
        <f t="shared" si="46"/>
        <v>12.978884589412914</v>
      </c>
      <c r="W101" s="212">
        <f t="shared" si="46"/>
        <v>13.932398772495826</v>
      </c>
      <c r="X101" s="212">
        <f t="shared" si="46"/>
        <v>14.513834726956878</v>
      </c>
      <c r="Y101" s="212">
        <f t="shared" si="46"/>
        <v>14.739235150345001</v>
      </c>
      <c r="Z101" s="168" t="s">
        <v>189</v>
      </c>
      <c r="AA101" s="8"/>
      <c r="AB101" s="67"/>
      <c r="AC101" s="67"/>
      <c r="AD101" s="67"/>
      <c r="AE101" s="67"/>
      <c r="AF101" s="67"/>
      <c r="AG101" s="67"/>
      <c r="AH101" s="67"/>
      <c r="AI101" s="67"/>
      <c r="AJ101" s="7"/>
      <c r="AK101" s="7"/>
      <c r="AL101" s="7"/>
      <c r="AM101" s="7"/>
      <c r="AN101" s="7"/>
      <c r="AO101" s="7"/>
    </row>
    <row r="102" spans="1:41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44"/>
        <v>10.210000000000001</v>
      </c>
      <c r="L102" s="30">
        <f t="shared" si="45"/>
        <v>10.030000000000001</v>
      </c>
      <c r="M102" s="30">
        <f t="shared" si="46"/>
        <v>9.9490000000000016</v>
      </c>
      <c r="N102" s="87">
        <f t="shared" si="46"/>
        <v>10.126000000000001</v>
      </c>
      <c r="O102" s="201">
        <f t="shared" si="46"/>
        <v>10.359</v>
      </c>
      <c r="P102" s="191">
        <f t="shared" si="46"/>
        <v>10.358000000000001</v>
      </c>
      <c r="Q102" s="211">
        <f t="shared" si="46"/>
        <v>10.248999999999999</v>
      </c>
      <c r="R102" s="211">
        <f t="shared" si="46"/>
        <v>9.9699878996402624</v>
      </c>
      <c r="S102" s="211">
        <f t="shared" si="46"/>
        <v>9.9174939813890752</v>
      </c>
      <c r="T102" s="211">
        <f t="shared" si="46"/>
        <v>10.122069109032621</v>
      </c>
      <c r="U102" s="211">
        <f t="shared" si="46"/>
        <v>10.354204262263824</v>
      </c>
      <c r="V102" s="211">
        <f t="shared" si="46"/>
        <v>10.594924282969478</v>
      </c>
      <c r="W102" s="211">
        <f t="shared" si="46"/>
        <v>10.699885130602576</v>
      </c>
      <c r="X102" s="211">
        <f t="shared" si="46"/>
        <v>10.588949714058078</v>
      </c>
      <c r="Y102" s="211">
        <f t="shared" si="46"/>
        <v>10.24153609973999</v>
      </c>
      <c r="Z102" s="167" t="s">
        <v>175</v>
      </c>
      <c r="AA102" s="8"/>
      <c r="AB102" s="67"/>
      <c r="AC102" s="67"/>
      <c r="AD102" s="67"/>
      <c r="AE102" s="67"/>
      <c r="AF102" s="67"/>
      <c r="AG102" s="67"/>
      <c r="AH102" s="67"/>
      <c r="AI102" s="67"/>
      <c r="AJ102" s="7"/>
      <c r="AK102" s="7"/>
      <c r="AL102" s="7"/>
      <c r="AM102" s="7"/>
      <c r="AN102" s="7"/>
      <c r="AO102" s="7"/>
    </row>
    <row r="103" spans="1:41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44"/>
        <v>8.2412499999999991</v>
      </c>
      <c r="L103" s="28">
        <f t="shared" si="45"/>
        <v>8.0974750525377157</v>
      </c>
      <c r="M103" s="28">
        <f t="shared" si="46"/>
        <v>8.0245875324095266</v>
      </c>
      <c r="N103" s="31">
        <f t="shared" si="46"/>
        <v>8.1163500857147302</v>
      </c>
      <c r="O103" s="200">
        <f t="shared" si="46"/>
        <v>8.0333923049456217</v>
      </c>
      <c r="P103" s="192">
        <f t="shared" si="46"/>
        <v>7.9181866086335777</v>
      </c>
      <c r="Q103" s="212">
        <f t="shared" si="46"/>
        <v>7.8676793635103142</v>
      </c>
      <c r="R103" s="212">
        <f t="shared" si="46"/>
        <v>7.8927115229536771</v>
      </c>
      <c r="S103" s="212">
        <f t="shared" si="46"/>
        <v>8.2096417443741778</v>
      </c>
      <c r="T103" s="212">
        <f t="shared" si="46"/>
        <v>8.9981856641621665</v>
      </c>
      <c r="U103" s="212">
        <f t="shared" si="46"/>
        <v>9.7803384124470902</v>
      </c>
      <c r="V103" s="212">
        <f t="shared" si="46"/>
        <v>10.410699850661263</v>
      </c>
      <c r="W103" s="212">
        <f t="shared" si="46"/>
        <v>10.89518957935867</v>
      </c>
      <c r="X103" s="212">
        <f t="shared" si="46"/>
        <v>11.412560922645792</v>
      </c>
      <c r="Y103" s="212">
        <f t="shared" si="46"/>
        <v>11.898792605828035</v>
      </c>
      <c r="Z103" s="168" t="s">
        <v>176</v>
      </c>
      <c r="AA103" s="8"/>
      <c r="AB103" s="67"/>
      <c r="AC103" s="67"/>
      <c r="AD103" s="67"/>
      <c r="AE103" s="67"/>
      <c r="AF103" s="67"/>
      <c r="AG103" s="67"/>
      <c r="AH103" s="67"/>
      <c r="AI103" s="67"/>
      <c r="AJ103" s="7"/>
      <c r="AK103" s="7"/>
      <c r="AL103" s="7"/>
      <c r="AM103" s="7"/>
      <c r="AN103" s="7"/>
      <c r="AO103" s="7"/>
    </row>
    <row r="104" spans="1:41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44"/>
        <v>8.2412499999999991</v>
      </c>
      <c r="L104" s="30">
        <f t="shared" si="45"/>
        <v>8.5287500000000005</v>
      </c>
      <c r="M104" s="30">
        <f t="shared" si="46"/>
        <v>8.3349999999999991</v>
      </c>
      <c r="N104" s="87">
        <f t="shared" si="46"/>
        <v>8.8090000000000011</v>
      </c>
      <c r="O104" s="201">
        <f t="shared" si="46"/>
        <v>9.1780000000000008</v>
      </c>
      <c r="P104" s="191">
        <f t="shared" si="46"/>
        <v>9.34952890816154</v>
      </c>
      <c r="Q104" s="211">
        <f t="shared" si="46"/>
        <v>9.5256861595120537</v>
      </c>
      <c r="R104" s="211">
        <f t="shared" si="46"/>
        <v>9.7315406944825948</v>
      </c>
      <c r="S104" s="211">
        <f t="shared" si="46"/>
        <v>9.5597002423188115</v>
      </c>
      <c r="T104" s="211">
        <f t="shared" si="46"/>
        <v>9.5130311349178402</v>
      </c>
      <c r="U104" s="211">
        <f t="shared" si="46"/>
        <v>9.5434071259739373</v>
      </c>
      <c r="V104" s="211">
        <f t="shared" si="46"/>
        <v>9.5063171777430959</v>
      </c>
      <c r="W104" s="211">
        <f t="shared" si="46"/>
        <v>9.3167481986030349</v>
      </c>
      <c r="X104" s="211">
        <f t="shared" si="46"/>
        <v>9.2167771010270165</v>
      </c>
      <c r="Y104" s="211">
        <f t="shared" si="46"/>
        <v>9.2186130916075015</v>
      </c>
      <c r="Z104" s="167" t="s">
        <v>177</v>
      </c>
      <c r="AA104" s="8"/>
      <c r="AB104" s="67"/>
      <c r="AC104" s="67"/>
      <c r="AD104" s="67"/>
      <c r="AE104" s="67"/>
      <c r="AF104" s="67"/>
      <c r="AG104" s="67"/>
      <c r="AH104" s="67"/>
      <c r="AI104" s="67"/>
      <c r="AJ104" s="7"/>
      <c r="AK104" s="7"/>
      <c r="AL104" s="7"/>
      <c r="AM104" s="7"/>
      <c r="AN104" s="7"/>
      <c r="AO104" s="7"/>
    </row>
    <row r="105" spans="1:41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44"/>
        <v>9.1937499999999996</v>
      </c>
      <c r="L105" s="28">
        <f t="shared" si="45"/>
        <v>8.9876641989781092</v>
      </c>
      <c r="M105" s="28">
        <f t="shared" si="46"/>
        <v>9.1411299036697251</v>
      </c>
      <c r="N105" s="31">
        <f t="shared" si="46"/>
        <v>9.1049079415038072</v>
      </c>
      <c r="O105" s="200">
        <f t="shared" si="46"/>
        <v>9.0489922177784621</v>
      </c>
      <c r="P105" s="192">
        <f t="shared" si="46"/>
        <v>9.1917633881779288</v>
      </c>
      <c r="Q105" s="212">
        <f t="shared" si="46"/>
        <v>9.1020979286144641</v>
      </c>
      <c r="R105" s="212">
        <f t="shared" si="46"/>
        <v>8.9192965376396032</v>
      </c>
      <c r="S105" s="212">
        <f t="shared" si="46"/>
        <v>8.806946228994974</v>
      </c>
      <c r="T105" s="212">
        <f t="shared" si="46"/>
        <v>8.6086711540940577</v>
      </c>
      <c r="U105" s="212">
        <f t="shared" si="46"/>
        <v>8.472319220178381</v>
      </c>
      <c r="V105" s="212">
        <f t="shared" si="46"/>
        <v>8.4557937110347385</v>
      </c>
      <c r="W105" s="212">
        <f t="shared" si="46"/>
        <v>8.2842526792784632</v>
      </c>
      <c r="X105" s="212">
        <f t="shared" si="46"/>
        <v>8.1256306261016107</v>
      </c>
      <c r="Y105" s="212">
        <f t="shared" si="46"/>
        <v>8.1219561003616345</v>
      </c>
      <c r="Z105" s="168" t="s">
        <v>190</v>
      </c>
      <c r="AA105" s="8"/>
      <c r="AB105" s="67"/>
      <c r="AC105" s="67"/>
      <c r="AD105" s="67"/>
      <c r="AE105" s="67"/>
      <c r="AF105" s="67"/>
      <c r="AG105" s="67"/>
      <c r="AH105" s="67"/>
      <c r="AI105" s="67"/>
      <c r="AJ105" s="7"/>
      <c r="AK105" s="7"/>
      <c r="AL105" s="7"/>
      <c r="AM105" s="7"/>
      <c r="AN105" s="7"/>
      <c r="AO105" s="7"/>
    </row>
    <row r="106" spans="1:41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44"/>
        <v>16.9375</v>
      </c>
      <c r="L106" s="30">
        <f t="shared" si="45"/>
        <v>16.666249999999998</v>
      </c>
      <c r="M106" s="30">
        <f t="shared" si="46"/>
        <v>16.553910102299959</v>
      </c>
      <c r="N106" s="87">
        <f t="shared" si="46"/>
        <v>16.667511152786865</v>
      </c>
      <c r="O106" s="201">
        <f t="shared" si="46"/>
        <v>16.53709213839241</v>
      </c>
      <c r="P106" s="191">
        <f t="shared" si="46"/>
        <v>17.168740042405553</v>
      </c>
      <c r="Q106" s="211">
        <f t="shared" si="46"/>
        <v>17.320994256769332</v>
      </c>
      <c r="R106" s="211">
        <f t="shared" si="46"/>
        <v>17.418115781734599</v>
      </c>
      <c r="S106" s="211">
        <f t="shared" si="46"/>
        <v>16.95977692293814</v>
      </c>
      <c r="T106" s="211">
        <f t="shared" si="46"/>
        <v>16.363752767805479</v>
      </c>
      <c r="U106" s="211">
        <f t="shared" si="46"/>
        <v>15.855774720651613</v>
      </c>
      <c r="V106" s="211">
        <f t="shared" si="46"/>
        <v>15.417595323368982</v>
      </c>
      <c r="W106" s="211">
        <f t="shared" si="46"/>
        <v>15.149745885176552</v>
      </c>
      <c r="X106" s="211">
        <f t="shared" si="46"/>
        <v>14.639679643669348</v>
      </c>
      <c r="Y106" s="211">
        <f t="shared" si="46"/>
        <v>14.137489673913654</v>
      </c>
      <c r="Z106" s="167" t="s">
        <v>179</v>
      </c>
      <c r="AA106" s="8"/>
      <c r="AB106" s="67"/>
      <c r="AC106" s="67"/>
      <c r="AD106" s="67"/>
      <c r="AE106" s="67"/>
      <c r="AF106" s="67"/>
      <c r="AG106" s="67"/>
      <c r="AH106" s="67"/>
      <c r="AI106" s="67"/>
      <c r="AJ106" s="7"/>
      <c r="AK106" s="7"/>
      <c r="AL106" s="7"/>
      <c r="AM106" s="7"/>
      <c r="AN106" s="7"/>
      <c r="AO106" s="7"/>
    </row>
    <row r="107" spans="1:41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44"/>
        <v>8.401250000000001</v>
      </c>
      <c r="L107" s="28">
        <f t="shared" si="45"/>
        <v>8.8992178850903283</v>
      </c>
      <c r="M107" s="28">
        <f t="shared" si="46"/>
        <v>9.667058498051885</v>
      </c>
      <c r="N107" s="31">
        <f t="shared" si="46"/>
        <v>9.7618688082306804</v>
      </c>
      <c r="O107" s="200">
        <f t="shared" si="46"/>
        <v>10.207918288891557</v>
      </c>
      <c r="P107" s="192">
        <f t="shared" si="46"/>
        <v>10.595290896649535</v>
      </c>
      <c r="Q107" s="212">
        <f t="shared" si="46"/>
        <v>10.928261035292126</v>
      </c>
      <c r="R107" s="212">
        <f t="shared" si="46"/>
        <v>10.919322971595193</v>
      </c>
      <c r="S107" s="212">
        <f t="shared" si="46"/>
        <v>10.848809258387</v>
      </c>
      <c r="T107" s="212">
        <f t="shared" si="46"/>
        <v>10.624999908905476</v>
      </c>
      <c r="U107" s="212">
        <f t="shared" si="46"/>
        <v>10.004821794426016</v>
      </c>
      <c r="V107" s="212">
        <f t="shared" si="46"/>
        <v>9.2411688925151196</v>
      </c>
      <c r="W107" s="212">
        <f t="shared" si="46"/>
        <v>8.6057103425614905</v>
      </c>
      <c r="X107" s="212">
        <f t="shared" si="46"/>
        <v>8.2981960862838147</v>
      </c>
      <c r="Y107" s="212">
        <f t="shared" si="46"/>
        <v>8.1545224122022741</v>
      </c>
      <c r="Z107" s="168" t="s">
        <v>180</v>
      </c>
      <c r="AA107" s="8"/>
      <c r="AB107" s="67"/>
      <c r="AC107" s="67"/>
      <c r="AD107" s="67"/>
      <c r="AE107" s="67"/>
      <c r="AF107" s="67"/>
      <c r="AG107" s="67"/>
      <c r="AH107" s="67"/>
      <c r="AI107" s="67"/>
      <c r="AJ107" s="7"/>
      <c r="AK107" s="7"/>
      <c r="AL107" s="7"/>
      <c r="AM107" s="7"/>
      <c r="AN107" s="7"/>
      <c r="AO107" s="7"/>
    </row>
    <row r="108" spans="1:41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44"/>
        <v>10.290000000000001</v>
      </c>
      <c r="L108" s="30">
        <f t="shared" si="45"/>
        <v>9.8644738323569019</v>
      </c>
      <c r="M108" s="30">
        <f t="shared" si="46"/>
        <v>9.5550305832960554</v>
      </c>
      <c r="N108" s="87">
        <f t="shared" si="46"/>
        <v>9.1351121364600321</v>
      </c>
      <c r="O108" s="201">
        <f t="shared" si="46"/>
        <v>8.7913986275137432</v>
      </c>
      <c r="P108" s="191">
        <f t="shared" si="46"/>
        <v>8.5737605182439687</v>
      </c>
      <c r="Q108" s="211">
        <f t="shared" si="46"/>
        <v>8.1661206506029682</v>
      </c>
      <c r="R108" s="211">
        <f t="shared" si="46"/>
        <v>7.5521262632454143</v>
      </c>
      <c r="S108" s="211">
        <f t="shared" si="46"/>
        <v>7.3269493206500815</v>
      </c>
      <c r="T108" s="211">
        <f t="shared" si="46"/>
        <v>6.9332609817022641</v>
      </c>
      <c r="U108" s="211">
        <f t="shared" si="46"/>
        <v>6.7074795353944836</v>
      </c>
      <c r="V108" s="211">
        <f t="shared" si="46"/>
        <v>6.7481315179799157</v>
      </c>
      <c r="W108" s="211">
        <f t="shared" si="46"/>
        <v>7.2217282680305672</v>
      </c>
      <c r="X108" s="211">
        <f t="shared" si="46"/>
        <v>7.6241116723946076</v>
      </c>
      <c r="Y108" s="211">
        <f t="shared" si="46"/>
        <v>8.109702935649878</v>
      </c>
      <c r="Z108" s="167" t="s">
        <v>181</v>
      </c>
      <c r="AA108" s="8"/>
      <c r="AB108" s="67"/>
      <c r="AC108" s="67"/>
      <c r="AD108" s="67"/>
      <c r="AE108" s="67"/>
      <c r="AF108" s="67"/>
      <c r="AG108" s="67"/>
      <c r="AH108" s="67"/>
      <c r="AI108" s="67"/>
      <c r="AJ108" s="7"/>
      <c r="AK108" s="7"/>
      <c r="AL108" s="7"/>
      <c r="AM108" s="7"/>
      <c r="AN108" s="7"/>
      <c r="AO108" s="7"/>
    </row>
    <row r="109" spans="1:41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44"/>
        <v>4.8562499999999993</v>
      </c>
      <c r="L109" s="28">
        <f t="shared" si="45"/>
        <v>5.3650655843596802</v>
      </c>
      <c r="M109" s="28">
        <f t="shared" si="46"/>
        <v>5.8113660834855931</v>
      </c>
      <c r="N109" s="31">
        <f t="shared" si="46"/>
        <v>6.6219164600390057</v>
      </c>
      <c r="O109" s="200">
        <f t="shared" si="46"/>
        <v>7.5226782430436714</v>
      </c>
      <c r="P109" s="192">
        <f t="shared" si="46"/>
        <v>7.9892567191517943</v>
      </c>
      <c r="Q109" s="212">
        <f t="shared" si="46"/>
        <v>8.1514258086454152</v>
      </c>
      <c r="R109" s="212">
        <f t="shared" si="46"/>
        <v>8.1324982586618155</v>
      </c>
      <c r="S109" s="212">
        <f t="shared" si="46"/>
        <v>8.0917235091748694</v>
      </c>
      <c r="T109" s="212">
        <f t="shared" si="46"/>
        <v>8.0978675222116934</v>
      </c>
      <c r="U109" s="212">
        <f t="shared" si="46"/>
        <v>7.7931359993204463</v>
      </c>
      <c r="V109" s="212">
        <f t="shared" si="46"/>
        <v>7.732471395696729</v>
      </c>
      <c r="W109" s="212">
        <f t="shared" si="46"/>
        <v>7.5054185640989655</v>
      </c>
      <c r="X109" s="212">
        <f t="shared" si="46"/>
        <v>7.7686258906041061</v>
      </c>
      <c r="Y109" s="212">
        <f t="shared" si="46"/>
        <v>7.4422495661653958</v>
      </c>
      <c r="Z109" s="168" t="s">
        <v>182</v>
      </c>
      <c r="AA109" s="8"/>
      <c r="AB109" s="67"/>
      <c r="AC109" s="67"/>
      <c r="AD109" s="67"/>
      <c r="AE109" s="67"/>
      <c r="AF109" s="67"/>
      <c r="AG109" s="67"/>
      <c r="AH109" s="67"/>
      <c r="AI109" s="67"/>
      <c r="AJ109" s="7"/>
      <c r="AK109" s="7"/>
      <c r="AL109" s="7"/>
      <c r="AM109" s="7"/>
      <c r="AN109" s="7"/>
      <c r="AO109" s="7"/>
    </row>
    <row r="110" spans="1:41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si="44"/>
        <v>14.223750000000001</v>
      </c>
      <c r="L110" s="30">
        <f t="shared" si="45"/>
        <v>14.166951225807097</v>
      </c>
      <c r="M110" s="30">
        <f t="shared" ref="M110:Y114" si="47">SUM(D40:M40)/10</f>
        <v>13.792795316339554</v>
      </c>
      <c r="N110" s="87">
        <f t="shared" si="47"/>
        <v>13.752788780924103</v>
      </c>
      <c r="O110" s="201">
        <f t="shared" si="47"/>
        <v>13.926946598799466</v>
      </c>
      <c r="P110" s="191">
        <f t="shared" si="47"/>
        <v>14.150752303119981</v>
      </c>
      <c r="Q110" s="211">
        <f t="shared" si="47"/>
        <v>14.362583752629485</v>
      </c>
      <c r="R110" s="211">
        <f t="shared" si="47"/>
        <v>14.478682657017297</v>
      </c>
      <c r="S110" s="211">
        <f t="shared" si="47"/>
        <v>14.120602216232285</v>
      </c>
      <c r="T110" s="211">
        <f t="shared" si="47"/>
        <v>13.825079632173953</v>
      </c>
      <c r="U110" s="211">
        <f t="shared" si="47"/>
        <v>13.552021008906678</v>
      </c>
      <c r="V110" s="211">
        <f t="shared" si="47"/>
        <v>13.695340413238602</v>
      </c>
      <c r="W110" s="211">
        <f t="shared" si="47"/>
        <v>13.827254515362398</v>
      </c>
      <c r="X110" s="211">
        <f t="shared" si="47"/>
        <v>13.918726815481515</v>
      </c>
      <c r="Y110" s="211">
        <f t="shared" si="47"/>
        <v>13.878022474271651</v>
      </c>
      <c r="Z110" s="167" t="s">
        <v>183</v>
      </c>
      <c r="AA110" s="8"/>
      <c r="AB110" s="67"/>
      <c r="AC110" s="67"/>
      <c r="AD110" s="67"/>
      <c r="AE110" s="67"/>
      <c r="AF110" s="67"/>
      <c r="AG110" s="67"/>
      <c r="AH110" s="67"/>
      <c r="AI110" s="67"/>
      <c r="AJ110" s="7"/>
      <c r="AK110" s="7"/>
      <c r="AL110" s="7"/>
      <c r="AM110" s="7"/>
      <c r="AN110" s="7"/>
      <c r="AO110" s="7"/>
    </row>
    <row r="111" spans="1:41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44"/>
        <v>7.9125000000000005</v>
      </c>
      <c r="L111" s="28">
        <f t="shared" si="45"/>
        <v>9.2409042573425637</v>
      </c>
      <c r="M111" s="28">
        <f t="shared" si="47"/>
        <v>9.5978943677538844</v>
      </c>
      <c r="N111" s="31">
        <f t="shared" si="47"/>
        <v>10.532624332954388</v>
      </c>
      <c r="O111" s="200">
        <f t="shared" si="47"/>
        <v>11.599102970504003</v>
      </c>
      <c r="P111" s="192">
        <f t="shared" si="47"/>
        <v>12.954847651722412</v>
      </c>
      <c r="Q111" s="212">
        <f t="shared" si="47"/>
        <v>14.328804746827975</v>
      </c>
      <c r="R111" s="212">
        <f t="shared" si="47"/>
        <v>15.306021066891796</v>
      </c>
      <c r="S111" s="212">
        <f t="shared" si="47"/>
        <v>15.901818790888209</v>
      </c>
      <c r="T111" s="212">
        <f t="shared" si="47"/>
        <v>16.139103130638368</v>
      </c>
      <c r="U111" s="212">
        <f t="shared" si="47"/>
        <v>15.906726371500422</v>
      </c>
      <c r="V111" s="212">
        <f t="shared" si="47"/>
        <v>15.322422273237885</v>
      </c>
      <c r="W111" s="212">
        <f t="shared" si="47"/>
        <v>14.646273114523998</v>
      </c>
      <c r="X111" s="212">
        <f t="shared" si="47"/>
        <v>14.16436913553564</v>
      </c>
      <c r="Y111" s="212">
        <f t="shared" si="47"/>
        <v>13.313019262374349</v>
      </c>
      <c r="Z111" s="168" t="s">
        <v>184</v>
      </c>
      <c r="AA111" s="8"/>
      <c r="AB111" s="67"/>
      <c r="AC111" s="67"/>
      <c r="AD111" s="67"/>
      <c r="AE111" s="67"/>
      <c r="AF111" s="67"/>
      <c r="AG111" s="67"/>
      <c r="AH111" s="67"/>
      <c r="AI111" s="67"/>
      <c r="AJ111" s="7"/>
      <c r="AK111" s="7"/>
      <c r="AL111" s="7"/>
      <c r="AM111" s="7"/>
      <c r="AN111" s="7"/>
      <c r="AO111" s="7"/>
    </row>
    <row r="112" spans="1:41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si="44"/>
        <v>3.4550000000000001</v>
      </c>
      <c r="L112" s="30">
        <f t="shared" si="45"/>
        <v>4.09</v>
      </c>
      <c r="M112" s="30">
        <f t="shared" si="47"/>
        <v>3.9490000000000003</v>
      </c>
      <c r="N112" s="87">
        <f t="shared" si="47"/>
        <v>4.4049999999999994</v>
      </c>
      <c r="O112" s="201">
        <f t="shared" si="47"/>
        <v>4.9689999999999994</v>
      </c>
      <c r="P112" s="191">
        <f t="shared" si="47"/>
        <v>5.5140000000000002</v>
      </c>
      <c r="Q112" s="211">
        <f t="shared" si="47"/>
        <v>5.3991706298373598</v>
      </c>
      <c r="R112" s="211">
        <f t="shared" si="47"/>
        <v>5.3084556368871025</v>
      </c>
      <c r="S112" s="211">
        <f t="shared" si="47"/>
        <v>5.1055687907129386</v>
      </c>
      <c r="T112" s="211">
        <f t="shared" si="47"/>
        <v>4.9486399097145535</v>
      </c>
      <c r="U112" s="211"/>
      <c r="V112" s="211"/>
      <c r="W112" s="211"/>
      <c r="X112" s="211"/>
      <c r="Y112" s="211"/>
      <c r="Z112" s="167" t="s">
        <v>185</v>
      </c>
      <c r="AA112" s="8"/>
      <c r="AB112" s="67"/>
      <c r="AC112" s="67"/>
      <c r="AD112" s="67"/>
      <c r="AE112" s="67"/>
      <c r="AF112" s="67"/>
      <c r="AG112" s="67"/>
      <c r="AH112" s="67"/>
      <c r="AI112" s="67"/>
      <c r="AJ112" s="7"/>
      <c r="AK112" s="7"/>
      <c r="AL112" s="7"/>
      <c r="AM112" s="7"/>
      <c r="AN112" s="7"/>
      <c r="AO112" s="7"/>
    </row>
    <row r="113" spans="1:41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44"/>
        <v>8.8937500000000007</v>
      </c>
      <c r="L113" s="28">
        <f t="shared" si="45"/>
        <v>9.2354003958470248</v>
      </c>
      <c r="M113" s="28">
        <f t="shared" si="47"/>
        <v>9.8769250157020494</v>
      </c>
      <c r="N113" s="31">
        <f t="shared" si="47"/>
        <v>10.557935359102434</v>
      </c>
      <c r="O113" s="200">
        <f t="shared" si="47"/>
        <v>11.193393562492949</v>
      </c>
      <c r="P113" s="192">
        <f t="shared" si="47"/>
        <v>12.104388349314195</v>
      </c>
      <c r="Q113" s="212">
        <f t="shared" si="47"/>
        <v>12.886411830539947</v>
      </c>
      <c r="R113" s="212">
        <f t="shared" si="47"/>
        <v>13.628441175648717</v>
      </c>
      <c r="S113" s="212">
        <f t="shared" si="47"/>
        <v>14.065061332485985</v>
      </c>
      <c r="T113" s="212">
        <f t="shared" si="47"/>
        <v>14.543622900126655</v>
      </c>
      <c r="U113" s="212">
        <f t="shared" si="47"/>
        <v>14.802950862991016</v>
      </c>
      <c r="V113" s="212">
        <f t="shared" si="47"/>
        <v>14.554211580474504</v>
      </c>
      <c r="W113" s="212">
        <f t="shared" si="47"/>
        <v>13.996902363434042</v>
      </c>
      <c r="X113" s="212">
        <f t="shared" si="47"/>
        <v>13.246748921404722</v>
      </c>
      <c r="Y113" s="212">
        <f t="shared" si="47"/>
        <v>12.453975647852328</v>
      </c>
      <c r="Z113" s="168" t="s">
        <v>186</v>
      </c>
      <c r="AA113" s="8"/>
      <c r="AB113" s="67"/>
      <c r="AC113" s="67"/>
      <c r="AD113" s="67"/>
      <c r="AE113" s="67"/>
      <c r="AF113" s="67"/>
      <c r="AG113" s="67"/>
      <c r="AH113" s="67"/>
      <c r="AI113" s="67"/>
      <c r="AJ113" s="7"/>
      <c r="AK113" s="7"/>
      <c r="AL113" s="7"/>
      <c r="AM113" s="7"/>
      <c r="AN113" s="7"/>
      <c r="AO113" s="7"/>
    </row>
    <row r="114" spans="1:41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44"/>
        <v>12.502499999999998</v>
      </c>
      <c r="L114" s="30">
        <f t="shared" si="45"/>
        <v>12.807446760987846</v>
      </c>
      <c r="M114" s="30">
        <f t="shared" si="47"/>
        <v>12.751225576069263</v>
      </c>
      <c r="N114" s="87">
        <f t="shared" si="47"/>
        <v>12.923932714585124</v>
      </c>
      <c r="O114" s="201">
        <f t="shared" si="47"/>
        <v>12.865260895113924</v>
      </c>
      <c r="P114" s="191">
        <f t="shared" si="47"/>
        <v>12.724993441796268</v>
      </c>
      <c r="Q114" s="211">
        <f t="shared" si="47"/>
        <v>12.788315791412042</v>
      </c>
      <c r="R114" s="211">
        <f t="shared" si="47"/>
        <v>12.661641374006633</v>
      </c>
      <c r="S114" s="211">
        <f t="shared" si="47"/>
        <v>12.460008594201529</v>
      </c>
      <c r="T114" s="211">
        <f t="shared" si="47"/>
        <v>12.492662451272668</v>
      </c>
      <c r="U114" s="211">
        <f t="shared" si="47"/>
        <v>12.702882165143269</v>
      </c>
      <c r="V114" s="211">
        <f t="shared" si="47"/>
        <v>12.966124268205235</v>
      </c>
      <c r="W114" s="211">
        <f t="shared" si="47"/>
        <v>12.990049078332007</v>
      </c>
      <c r="X114" s="211">
        <f t="shared" si="47"/>
        <v>13.020265316938147</v>
      </c>
      <c r="Y114" s="211">
        <f t="shared" si="47"/>
        <v>13.120217979653848</v>
      </c>
      <c r="Z114" s="167" t="s">
        <v>187</v>
      </c>
      <c r="AA114" s="8"/>
      <c r="AB114" s="67"/>
      <c r="AC114" s="67"/>
      <c r="AD114" s="67"/>
      <c r="AE114" s="67"/>
      <c r="AF114" s="67"/>
      <c r="AG114" s="67"/>
      <c r="AH114" s="67"/>
      <c r="AI114" s="67"/>
      <c r="AJ114" s="7"/>
      <c r="AK114" s="7"/>
      <c r="AL114" s="7"/>
      <c r="AM114" s="7"/>
      <c r="AN114" s="7"/>
      <c r="AO114" s="7"/>
    </row>
    <row r="115" spans="1:41" s="7" customFormat="1" ht="14.1" customHeight="1">
      <c r="A115" s="77" t="s">
        <v>24</v>
      </c>
      <c r="B115" s="78"/>
      <c r="C115" s="78"/>
      <c r="D115" s="78"/>
      <c r="E115" s="78"/>
      <c r="F115" s="78"/>
      <c r="G115" s="78"/>
      <c r="H115" s="78"/>
      <c r="I115" s="78"/>
      <c r="J115" s="79"/>
      <c r="K115" s="78">
        <f t="shared" ref="K115:P115" si="48">MIN(K94:K114)</f>
        <v>1.5037558428983053</v>
      </c>
      <c r="L115" s="78">
        <f t="shared" si="48"/>
        <v>2.0381943861940499</v>
      </c>
      <c r="M115" s="78">
        <f t="shared" si="48"/>
        <v>2.2024890961822505</v>
      </c>
      <c r="N115" s="163">
        <f t="shared" si="48"/>
        <v>2.3996126496961923</v>
      </c>
      <c r="O115" s="163">
        <f t="shared" si="48"/>
        <v>2.3254486187609196</v>
      </c>
      <c r="P115" s="197">
        <f t="shared" si="48"/>
        <v>2.0484835096790972</v>
      </c>
      <c r="Q115" s="163">
        <f t="shared" ref="Q115:V115" si="49">MIN(Q94:Q114)</f>
        <v>2.409173264649394</v>
      </c>
      <c r="R115" s="197">
        <f t="shared" si="49"/>
        <v>3.6938873930284601</v>
      </c>
      <c r="S115" s="163">
        <f t="shared" si="49"/>
        <v>5.1055687907129386</v>
      </c>
      <c r="T115" s="197">
        <f t="shared" si="49"/>
        <v>4.9486399097145535</v>
      </c>
      <c r="U115" s="197">
        <f t="shared" si="49"/>
        <v>6.3638659168189262</v>
      </c>
      <c r="V115" s="286">
        <f t="shared" si="49"/>
        <v>6.7481315179799157</v>
      </c>
      <c r="W115" s="213">
        <f t="shared" ref="W115:X115" si="50">MIN(W94:W114)</f>
        <v>7.2217282680305672</v>
      </c>
      <c r="X115" s="213">
        <f t="shared" si="50"/>
        <v>7.6241116723946076</v>
      </c>
      <c r="Y115" s="213">
        <f t="shared" ref="Y115" si="51">MIN(Y94:Y114)</f>
        <v>7.4422495661653958</v>
      </c>
      <c r="Z115" s="169" t="s">
        <v>24</v>
      </c>
      <c r="AB115" s="4"/>
      <c r="AC115" s="4"/>
      <c r="AD115" s="4"/>
      <c r="AE115" s="4"/>
      <c r="AF115" s="4"/>
      <c r="AG115" s="4"/>
      <c r="AH115" s="4"/>
      <c r="AI115" s="4"/>
    </row>
    <row r="116" spans="1:41" s="130" customFormat="1" ht="14.1" customHeight="1">
      <c r="A116" s="125" t="s">
        <v>25</v>
      </c>
      <c r="B116" s="126"/>
      <c r="C116" s="126"/>
      <c r="D116" s="126"/>
      <c r="E116" s="126"/>
      <c r="F116" s="126"/>
      <c r="G116" s="126"/>
      <c r="H116" s="126"/>
      <c r="I116" s="126"/>
      <c r="J116" s="127"/>
      <c r="K116" s="126">
        <f t="shared" ref="K116:P116" si="52">MAX(K94:K114)</f>
        <v>16.9375</v>
      </c>
      <c r="L116" s="126">
        <f t="shared" si="52"/>
        <v>16.666249999999998</v>
      </c>
      <c r="M116" s="126">
        <f t="shared" si="52"/>
        <v>16.553910102299959</v>
      </c>
      <c r="N116" s="164">
        <f t="shared" si="52"/>
        <v>16.667511152786865</v>
      </c>
      <c r="O116" s="164">
        <f t="shared" si="52"/>
        <v>16.53709213839241</v>
      </c>
      <c r="P116" s="198">
        <f t="shared" si="52"/>
        <v>17.168740042405553</v>
      </c>
      <c r="Q116" s="164">
        <f t="shared" ref="Q116:V116" si="53">MAX(Q94:Q114)</f>
        <v>17.320994256769332</v>
      </c>
      <c r="R116" s="198">
        <f t="shared" si="53"/>
        <v>17.418115781734599</v>
      </c>
      <c r="S116" s="164">
        <f t="shared" si="53"/>
        <v>16.95977692293814</v>
      </c>
      <c r="T116" s="198">
        <f t="shared" si="53"/>
        <v>16.363752767805479</v>
      </c>
      <c r="U116" s="198">
        <f t="shared" si="53"/>
        <v>15.906726371500422</v>
      </c>
      <c r="V116" s="284">
        <f t="shared" si="53"/>
        <v>15.417595323368982</v>
      </c>
      <c r="W116" s="214">
        <f t="shared" ref="W116:X116" si="54">MAX(W94:W114)</f>
        <v>15.932746897550725</v>
      </c>
      <c r="X116" s="214">
        <f t="shared" si="54"/>
        <v>16.42769896022207</v>
      </c>
      <c r="Y116" s="214">
        <f t="shared" ref="Y116" si="55">MAX(Y94:Y114)</f>
        <v>16.853448741981797</v>
      </c>
      <c r="Z116" s="170" t="s">
        <v>25</v>
      </c>
      <c r="AB116" s="153"/>
      <c r="AC116" s="153"/>
      <c r="AD116" s="153"/>
      <c r="AE116" s="153"/>
      <c r="AF116" s="153"/>
      <c r="AG116" s="153"/>
      <c r="AH116" s="153"/>
      <c r="AI116" s="153"/>
    </row>
    <row r="117" spans="1:41" s="7" customFormat="1" ht="14.1" customHeight="1">
      <c r="A117" s="170" t="s">
        <v>163</v>
      </c>
      <c r="B117" s="126"/>
      <c r="C117" s="126"/>
      <c r="D117" s="126"/>
      <c r="E117" s="126"/>
      <c r="F117" s="126"/>
      <c r="G117" s="126"/>
      <c r="H117" s="126"/>
      <c r="I117" s="126"/>
      <c r="J117" s="127"/>
      <c r="K117" s="126">
        <f t="shared" ref="K117:Q117" si="56">MEDIAN(K94:K114)</f>
        <v>8.401250000000001</v>
      </c>
      <c r="L117" s="126">
        <f t="shared" si="56"/>
        <v>8.940812042341129</v>
      </c>
      <c r="M117" s="126">
        <f t="shared" si="56"/>
        <v>9.4043679457185014</v>
      </c>
      <c r="N117" s="164">
        <f t="shared" si="56"/>
        <v>9.1351121364600321</v>
      </c>
      <c r="O117" s="164">
        <f t="shared" si="56"/>
        <v>9.0703076072134099</v>
      </c>
      <c r="P117" s="198">
        <f t="shared" si="56"/>
        <v>9.1917633881779288</v>
      </c>
      <c r="Q117" s="164">
        <f t="shared" si="56"/>
        <v>9.5256861595120537</v>
      </c>
      <c r="R117" s="198">
        <f t="shared" ref="R117:W117" si="57">MEDIAN(R94:R114)</f>
        <v>9.7315406944825948</v>
      </c>
      <c r="S117" s="164">
        <f t="shared" si="57"/>
        <v>9.9174939813890752</v>
      </c>
      <c r="T117" s="198">
        <f t="shared" si="57"/>
        <v>10.122069109032621</v>
      </c>
      <c r="U117" s="198">
        <f t="shared" si="57"/>
        <v>10.258643274370197</v>
      </c>
      <c r="V117" s="284">
        <f t="shared" si="57"/>
        <v>10.50281206681537</v>
      </c>
      <c r="W117" s="214">
        <f t="shared" si="57"/>
        <v>10.797537354980623</v>
      </c>
      <c r="X117" s="214">
        <f t="shared" ref="X117:Y117" si="58">MEDIAN(X94:X114)</f>
        <v>11.22525157739511</v>
      </c>
      <c r="Y117" s="214">
        <f t="shared" si="58"/>
        <v>11.474713936799926</v>
      </c>
      <c r="Z117" s="170" t="s">
        <v>163</v>
      </c>
      <c r="AB117" s="4"/>
      <c r="AC117" s="4"/>
      <c r="AD117" s="4"/>
      <c r="AE117" s="4"/>
      <c r="AF117" s="4"/>
      <c r="AG117" s="4"/>
      <c r="AH117" s="4"/>
      <c r="AI117" s="4"/>
    </row>
    <row r="118" spans="1:41" s="7" customFormat="1" ht="14.1" customHeight="1">
      <c r="A118" s="170" t="s">
        <v>164</v>
      </c>
      <c r="B118" s="126"/>
      <c r="C118" s="126"/>
      <c r="D118" s="126"/>
      <c r="E118" s="126"/>
      <c r="F118" s="126"/>
      <c r="G118" s="126"/>
      <c r="H118" s="126"/>
      <c r="I118" s="126"/>
      <c r="J118" s="127"/>
      <c r="K118" s="126">
        <f t="shared" ref="K118:Q118" si="59">AVERAGE(K94:K114)</f>
        <v>8.463155040138016</v>
      </c>
      <c r="L118" s="126">
        <f t="shared" si="59"/>
        <v>8.5715786462994696</v>
      </c>
      <c r="M118" s="126">
        <f t="shared" si="59"/>
        <v>8.712225294958591</v>
      </c>
      <c r="N118" s="164">
        <f t="shared" si="59"/>
        <v>8.9021600032144672</v>
      </c>
      <c r="O118" s="164">
        <f t="shared" si="59"/>
        <v>9.1311983417172691</v>
      </c>
      <c r="P118" s="198">
        <f t="shared" si="59"/>
        <v>9.3791316937376585</v>
      </c>
      <c r="Q118" s="164">
        <f t="shared" si="59"/>
        <v>9.6596948711524995</v>
      </c>
      <c r="R118" s="198">
        <f t="shared" ref="R118:W118" si="60">AVERAGE(R94:R114)</f>
        <v>9.9429465452922976</v>
      </c>
      <c r="S118" s="164">
        <f t="shared" si="60"/>
        <v>10.184688254714475</v>
      </c>
      <c r="T118" s="198">
        <f t="shared" si="60"/>
        <v>10.381098009574519</v>
      </c>
      <c r="U118" s="198">
        <f t="shared" si="60"/>
        <v>10.846013964415667</v>
      </c>
      <c r="V118" s="284">
        <f t="shared" si="60"/>
        <v>11.008884852633608</v>
      </c>
      <c r="W118" s="214">
        <f t="shared" si="60"/>
        <v>11.132585082042581</v>
      </c>
      <c r="X118" s="214">
        <f t="shared" ref="X118:Y118" si="61">AVERAGE(X94:X114)</f>
        <v>11.220355750459998</v>
      </c>
      <c r="Y118" s="214">
        <f t="shared" si="61"/>
        <v>11.271368297383651</v>
      </c>
      <c r="Z118" s="170" t="s">
        <v>164</v>
      </c>
      <c r="AB118" s="4"/>
      <c r="AC118" s="4"/>
      <c r="AD118" s="4"/>
      <c r="AE118" s="4"/>
      <c r="AF118" s="4"/>
      <c r="AG118" s="4"/>
      <c r="AH118" s="4"/>
      <c r="AI118" s="4"/>
    </row>
    <row r="119" spans="1:41" ht="14.1" customHeight="1">
      <c r="A119" s="34"/>
      <c r="B119" s="34"/>
      <c r="C119" s="31"/>
      <c r="D119" s="31"/>
      <c r="E119" s="31"/>
      <c r="F119" s="31"/>
      <c r="G119" s="31"/>
      <c r="H119" s="31"/>
      <c r="I119" s="31"/>
      <c r="J119" s="32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171" t="s">
        <v>0</v>
      </c>
      <c r="AA119" s="8"/>
      <c r="AB119" s="67"/>
      <c r="AC119" s="67"/>
      <c r="AD119" s="67"/>
      <c r="AE119" s="67"/>
      <c r="AF119" s="67"/>
      <c r="AG119" s="67"/>
      <c r="AH119" s="67"/>
      <c r="AI119" s="67"/>
      <c r="AJ119" s="7"/>
      <c r="AK119" s="7"/>
      <c r="AL119" s="7"/>
      <c r="AM119" s="7"/>
      <c r="AN119" s="7"/>
      <c r="AO119" s="7"/>
    </row>
  </sheetData>
  <mergeCells count="22">
    <mergeCell ref="A17:H17"/>
    <mergeCell ref="A2:J2"/>
    <mergeCell ref="A3:H3"/>
    <mergeCell ref="A4:J4"/>
    <mergeCell ref="A5:H5"/>
    <mergeCell ref="B7:I7"/>
    <mergeCell ref="B8:I8"/>
    <mergeCell ref="B9:I9"/>
    <mergeCell ref="B10:I10"/>
    <mergeCell ref="B11:I11"/>
    <mergeCell ref="B12:I12"/>
    <mergeCell ref="A16:J16"/>
    <mergeCell ref="A86:J86"/>
    <mergeCell ref="A87:H87"/>
    <mergeCell ref="A88:J88"/>
    <mergeCell ref="A89:H89"/>
    <mergeCell ref="A18:J18"/>
    <mergeCell ref="A19:H19"/>
    <mergeCell ref="A51:J51"/>
    <mergeCell ref="A52:H52"/>
    <mergeCell ref="A53:J53"/>
    <mergeCell ref="A54:H54"/>
  </mergeCells>
  <conditionalFormatting sqref="B24:Y44">
    <cfRule type="cellIs" dxfId="75" priority="5" stopIfTrue="1" operator="equal">
      <formula>B$45</formula>
    </cfRule>
    <cfRule type="cellIs" dxfId="74" priority="6" stopIfTrue="1" operator="equal">
      <formula>B$46</formula>
    </cfRule>
  </conditionalFormatting>
  <conditionalFormatting sqref="B59:Y79">
    <cfRule type="cellIs" dxfId="73" priority="3" stopIfTrue="1" operator="equal">
      <formula>B$80</formula>
    </cfRule>
    <cfRule type="cellIs" dxfId="72" priority="4" stopIfTrue="1" operator="equal">
      <formula>B$81</formula>
    </cfRule>
  </conditionalFormatting>
  <conditionalFormatting sqref="B94:Y114">
    <cfRule type="cellIs" dxfId="71" priority="1" stopIfTrue="1" operator="equal">
      <formula>B$115</formula>
    </cfRule>
    <cfRule type="cellIs" dxfId="70" priority="2" stopIfTrue="1" operator="equal">
      <formula>B$116</formula>
    </cfRule>
  </conditionalFormatting>
  <hyperlinks>
    <hyperlink ref="B7:H7" location="'I6'!A45" display="&gt;&gt;&gt; Jährlicher Wert des Indikators - Valeur annuelle de l'indicateur" xr:uid="{00000000-0004-0000-0600-000000000000}"/>
    <hyperlink ref="B8:H8" location="'I6'!A77" display="&gt;&gt;&gt; Gleitender Mittelwert über 4 Jahre - Moyenne mobile sur 4 années" xr:uid="{00000000-0004-0000-0600-000001000000}"/>
    <hyperlink ref="B9:H9" location="'I6'!A109" display="&gt;&gt;&gt; Gleitender Mittelwert über 8 Jahre - Moyenne mobile sur 8 années" xr:uid="{00000000-0004-0000-0600-000002000000}"/>
    <hyperlink ref="B1" r:id="rId1" display="www.idheap.ch/idheap.nsf/go/comparatif" xr:uid="{00000000-0004-0000-0600-000003000000}"/>
    <hyperlink ref="B15" r:id="rId2" display="www.idheap.ch/idheap.nsf/go/comparatif" xr:uid="{00000000-0004-0000-0600-000004000000}"/>
    <hyperlink ref="B50" r:id="rId3" display="www.idheap.ch/idheap.nsf/go/comparatif" xr:uid="{00000000-0004-0000-0600-000005000000}"/>
    <hyperlink ref="B85" r:id="rId4" display="www.idheap.ch/idheap.nsf/go/comparatif" xr:uid="{00000000-0004-0000-0600-000006000000}"/>
    <hyperlink ref="B7:I7" location="K6_I6!M45" display="&gt;&gt;&gt; Jährlicher Wert der Kennzahl - Valeur annuelle de l'indicateur" xr:uid="{00000000-0004-0000-0600-000007000000}"/>
    <hyperlink ref="B8:I8" location="K6_I6!M77" display="&gt;&gt;&gt; Gleitender Mittelwert über 3 Jahre - Moyenne mobile sur 3 années" xr:uid="{00000000-0004-0000-0600-000008000000}"/>
    <hyperlink ref="B9:I9" location="K6_I6!M109" display="&gt;&gt;&gt; Gleitender Mittelwert über 8/10 Jahre - Moyenne mobile sur 8/10 années" xr:uid="{00000000-0004-0000-0600-000009000000}"/>
    <hyperlink ref="Z49" location="'K6_I6 '!A1" display=" &gt;&gt;&gt; Top" xr:uid="{00000000-0004-0000-0600-00000A000000}"/>
    <hyperlink ref="Z84" location="'K6_I6 '!A1" display=" &gt;&gt;&gt; Top" xr:uid="{00000000-0004-0000-0600-00000B000000}"/>
    <hyperlink ref="Z119" location="'K6_I6 '!A1" display=" &gt;&gt;&gt; Top" xr:uid="{00000000-0004-0000-0600-00000C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10" width="11.5703125" style="8" customWidth="1"/>
    <col min="11" max="26" width="11.5703125" style="7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'!K13</f>
        <v>K7/I7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4.1" customHeight="1">
      <c r="A2" s="292" t="str">
        <f>'Intro '!I13</f>
        <v>Genauigkeit der Steuerprognose</v>
      </c>
      <c r="B2" s="292"/>
      <c r="C2" s="292"/>
      <c r="D2" s="292"/>
      <c r="E2" s="292"/>
      <c r="F2" s="298"/>
      <c r="G2" s="298"/>
      <c r="H2" s="298"/>
      <c r="I2" s="29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8"/>
      <c r="AB2" s="67"/>
      <c r="AC2" s="67"/>
      <c r="AD2" s="67"/>
      <c r="AE2" s="67"/>
      <c r="AF2" s="67"/>
      <c r="AG2" s="67"/>
      <c r="AH2" s="67"/>
      <c r="AI2" s="67"/>
    </row>
    <row r="3" spans="1:41" ht="14.1" customHeight="1" thickBot="1">
      <c r="A3" s="293" t="s">
        <v>27</v>
      </c>
      <c r="B3" s="293"/>
      <c r="C3" s="293"/>
      <c r="D3" s="293"/>
      <c r="E3" s="293"/>
      <c r="F3" s="293"/>
      <c r="G3" s="293"/>
      <c r="H3" s="24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Gewichtung_Pondération!$E$10</f>
        <v>1</v>
      </c>
      <c r="AA3" s="8"/>
      <c r="AB3" s="67"/>
      <c r="AC3" s="67"/>
      <c r="AD3" s="67"/>
      <c r="AE3" s="67"/>
      <c r="AF3" s="67"/>
      <c r="AG3" s="67"/>
      <c r="AH3" s="67"/>
      <c r="AI3" s="67"/>
    </row>
    <row r="4" spans="1:41" ht="14.1" customHeight="1" thickTop="1">
      <c r="A4" s="292" t="str">
        <f>'Intro '!J13</f>
        <v>Exactitude de la prévision fiscale</v>
      </c>
      <c r="B4" s="292"/>
      <c r="C4" s="292"/>
      <c r="D4" s="292"/>
      <c r="E4" s="292"/>
      <c r="F4" s="298"/>
      <c r="G4" s="298"/>
      <c r="H4" s="298"/>
      <c r="I4" s="29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8"/>
      <c r="AB4" s="67"/>
      <c r="AC4" s="67"/>
      <c r="AD4" s="67"/>
      <c r="AE4" s="67"/>
      <c r="AF4" s="67"/>
      <c r="AG4" s="67"/>
      <c r="AH4" s="67"/>
      <c r="AI4" s="67"/>
    </row>
    <row r="5" spans="1:41" ht="14.1" customHeight="1" thickBot="1">
      <c r="A5" s="293" t="s">
        <v>235</v>
      </c>
      <c r="B5" s="293"/>
      <c r="C5" s="293"/>
      <c r="D5" s="293"/>
      <c r="E5" s="293"/>
      <c r="F5" s="293"/>
      <c r="G5" s="293"/>
      <c r="H5" s="24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Gewichtung_Pondération!$E$10</f>
        <v>1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AA6" s="8"/>
      <c r="AB6" s="67"/>
      <c r="AC6" s="67"/>
      <c r="AD6" s="67"/>
      <c r="AE6" s="67"/>
      <c r="AF6" s="67"/>
      <c r="AG6" s="67"/>
      <c r="AH6" s="67"/>
      <c r="AI6" s="67"/>
    </row>
    <row r="7" spans="1:41" ht="14.1" customHeight="1" thickTop="1" thickBot="1">
      <c r="A7" s="7"/>
      <c r="B7" s="295" t="s">
        <v>151</v>
      </c>
      <c r="C7" s="295"/>
      <c r="D7" s="295"/>
      <c r="E7" s="295"/>
      <c r="F7" s="295"/>
      <c r="G7" s="295"/>
      <c r="H7" s="295"/>
      <c r="I7" s="29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41" ht="13.5" customHeight="1" thickTop="1" thickBot="1">
      <c r="A8" s="7"/>
      <c r="B8" s="295" t="s">
        <v>71</v>
      </c>
      <c r="C8" s="295"/>
      <c r="D8" s="295"/>
      <c r="E8" s="295"/>
      <c r="F8" s="295"/>
      <c r="G8" s="295"/>
      <c r="H8" s="295"/>
      <c r="I8" s="29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41" ht="14.1" customHeight="1" thickTop="1" thickBot="1">
      <c r="A9" s="7"/>
      <c r="B9" s="295" t="s">
        <v>72</v>
      </c>
      <c r="C9" s="295"/>
      <c r="D9" s="295"/>
      <c r="E9" s="295"/>
      <c r="F9" s="295"/>
      <c r="G9" s="295"/>
      <c r="H9" s="295"/>
      <c r="I9" s="29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41" ht="13.5" customHeight="1" thickTop="1" thickBot="1">
      <c r="A10" s="7"/>
      <c r="B10" s="296"/>
      <c r="C10" s="296"/>
      <c r="D10" s="296"/>
      <c r="E10" s="296"/>
      <c r="F10" s="296"/>
      <c r="G10" s="296"/>
      <c r="H10" s="296"/>
      <c r="I10" s="29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41" ht="14.1" customHeight="1" thickTop="1" thickBot="1">
      <c r="A11" s="7"/>
      <c r="B11" s="296"/>
      <c r="C11" s="296"/>
      <c r="D11" s="296"/>
      <c r="E11" s="296"/>
      <c r="F11" s="296"/>
      <c r="G11" s="296"/>
      <c r="H11" s="296"/>
      <c r="I11" s="29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41" ht="14.1" customHeight="1" thickTop="1" thickBot="1">
      <c r="A12" s="7"/>
      <c r="B12" s="296"/>
      <c r="C12" s="296"/>
      <c r="D12" s="296"/>
      <c r="E12" s="296"/>
      <c r="F12" s="296"/>
      <c r="G12" s="296"/>
      <c r="H12" s="296"/>
      <c r="I12" s="29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K7/I7</v>
      </c>
      <c r="B15" s="2" t="str">
        <f>+$B$1</f>
        <v>Comparatif des finances cantonales et communales</v>
      </c>
      <c r="C15" s="3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45190.410039351853</v>
      </c>
    </row>
    <row r="16" spans="1:41" ht="14.1" customHeight="1">
      <c r="A16" s="292" t="str">
        <f>+$A$2</f>
        <v>Genauigkeit der Steuerprognose</v>
      </c>
      <c r="B16" s="292"/>
      <c r="C16" s="292"/>
      <c r="D16" s="292"/>
      <c r="E16" s="292"/>
      <c r="F16" s="297"/>
      <c r="G16" s="297"/>
      <c r="H16" s="37"/>
      <c r="I16" s="38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+$A$3</f>
        <v>Differenz zwischen budgetierten und effektiven Steuereinnahmen in % der effektiven Steuereinnahmen</v>
      </c>
      <c r="B17" s="293"/>
      <c r="C17" s="293"/>
      <c r="D17" s="293"/>
      <c r="E17" s="293"/>
      <c r="F17" s="293"/>
      <c r="G17" s="293"/>
      <c r="H17" s="293"/>
      <c r="I17" s="243"/>
      <c r="J17" s="24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Gewichtung_Pondération!$E$10</f>
        <v>1</v>
      </c>
    </row>
    <row r="18" spans="1:42" ht="14.1" customHeight="1" thickTop="1">
      <c r="A18" s="292" t="str">
        <f>+$A$4</f>
        <v>Exactitude de la prévision fiscale</v>
      </c>
      <c r="B18" s="292"/>
      <c r="C18" s="292"/>
      <c r="D18" s="292"/>
      <c r="E18" s="292"/>
      <c r="F18" s="298"/>
      <c r="G18" s="298"/>
      <c r="H18" s="37"/>
      <c r="I18" s="38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</row>
    <row r="19" spans="1:42" ht="14.1" customHeight="1" thickBot="1">
      <c r="A19" s="293" t="str">
        <f>+$A$5</f>
        <v>Différence entre les recettes fiscales budgetées et effectives en % des recettes fiscales effectives</v>
      </c>
      <c r="B19" s="293"/>
      <c r="C19" s="293"/>
      <c r="D19" s="293"/>
      <c r="E19" s="293"/>
      <c r="F19" s="293"/>
      <c r="G19" s="293"/>
      <c r="H19" s="293"/>
      <c r="I19" s="243"/>
      <c r="J19" s="24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Gewichtung_Pondération!$E$10</f>
        <v>1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>+D22+1</f>
        <v>2002</v>
      </c>
      <c r="F22" s="21">
        <f>+E22+1</f>
        <v>2003</v>
      </c>
      <c r="G22" s="21">
        <f>+F22+1</f>
        <v>2004</v>
      </c>
      <c r="H22" s="21">
        <f>+G22+1</f>
        <v>2005</v>
      </c>
      <c r="I22" s="22">
        <f>+H22+1</f>
        <v>2006</v>
      </c>
      <c r="J22" s="21"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67"/>
      <c r="K23" s="67"/>
      <c r="L23" s="67"/>
      <c r="M23" s="67"/>
      <c r="N23" s="67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B23" s="183"/>
      <c r="AC23" s="183"/>
      <c r="AD23" s="183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30">
        <v>-0.6</v>
      </c>
      <c r="E24" s="30">
        <v>-5.07</v>
      </c>
      <c r="F24" s="30">
        <v>-0.86</v>
      </c>
      <c r="G24" s="30">
        <v>0.45</v>
      </c>
      <c r="H24" s="30">
        <v>-1.79</v>
      </c>
      <c r="I24" s="30">
        <v>2.29</v>
      </c>
      <c r="J24" s="30">
        <v>0.33</v>
      </c>
      <c r="K24" s="30">
        <v>1.8</v>
      </c>
      <c r="L24" s="30">
        <v>-11.336459860960716</v>
      </c>
      <c r="M24" s="30">
        <v>-8.7247845006226274</v>
      </c>
      <c r="N24" s="87">
        <v>-18.737496991808893</v>
      </c>
      <c r="O24" s="201">
        <v>-11.912287078719528</v>
      </c>
      <c r="P24" s="191">
        <v>-2.3256240599902993</v>
      </c>
      <c r="Q24" s="211">
        <v>2.526443356082674</v>
      </c>
      <c r="R24" s="211">
        <v>-3.4847668882289975</v>
      </c>
      <c r="S24" s="211">
        <v>-4.4509228403934964</v>
      </c>
      <c r="T24" s="211">
        <v>-2.5704865171314579</v>
      </c>
      <c r="U24" s="211">
        <v>-6.3197035013964422</v>
      </c>
      <c r="V24" s="211">
        <v>-8.4012482537748223</v>
      </c>
      <c r="W24" s="211">
        <v>5.133669629346354</v>
      </c>
      <c r="X24" s="211">
        <v>-6.3994873000663048</v>
      </c>
      <c r="Y24" s="211">
        <v>-5.1683889046931846</v>
      </c>
      <c r="Z24" s="167" t="s">
        <v>188</v>
      </c>
      <c r="AB24" s="184">
        <f t="shared" ref="AB24:AB46" si="0">AVEDEV(E24:L24)</f>
        <v>3.2191343532751118</v>
      </c>
      <c r="AC24" s="184">
        <f t="shared" ref="AC24:AC46" si="1">AVEDEV(D24:M24)</f>
        <v>3.6155742106216677</v>
      </c>
      <c r="AD24" s="184">
        <f t="shared" ref="AD24:AD46" si="2">AVEDEV(E24:N24)</f>
        <v>5.4418489624070681</v>
      </c>
      <c r="AE24" s="199">
        <f t="shared" ref="AE24:AE46" si="3">AVEDEV(F24:O24)</f>
        <v>6.2629234118534116</v>
      </c>
      <c r="AF24" s="203">
        <f t="shared" ref="AF24:AF46" si="4">AVEDEV(G24:P24)</f>
        <v>6.1456734870541885</v>
      </c>
      <c r="AG24" s="203">
        <f t="shared" ref="AG24:AG46" si="5">AVEDEV(H24:Q24)</f>
        <v>6.311788955540802</v>
      </c>
      <c r="AH24" s="83">
        <f t="shared" ref="AH24:AH46" si="6">AVEDEV(I24:R24)</f>
        <v>6.1762076044824816</v>
      </c>
      <c r="AI24" s="83">
        <f t="shared" ref="AI24:AI46" si="7">AVEDEV(J24:S24)</f>
        <v>5.6369337772510022</v>
      </c>
      <c r="AJ24" s="83">
        <f t="shared" ref="AJ24:AO46" si="8">AVEDEV(K24:T24)</f>
        <v>5.4048948558804861</v>
      </c>
      <c r="AK24" s="83">
        <f t="shared" si="8"/>
        <v>4.7553185757687704</v>
      </c>
      <c r="AL24" s="83">
        <f t="shared" si="8"/>
        <v>4.4030931829064635</v>
      </c>
      <c r="AM24" s="83">
        <f t="shared" si="8"/>
        <v>5.030753313458745</v>
      </c>
      <c r="AN24" s="83">
        <f t="shared" si="8"/>
        <v>3.676288449442886</v>
      </c>
      <c r="AO24" s="83">
        <f t="shared" si="8"/>
        <v>3.0696417040811323</v>
      </c>
      <c r="AP24" s="86"/>
    </row>
    <row r="25" spans="1:42" ht="14.1" customHeight="1">
      <c r="A25" s="75" t="s">
        <v>29</v>
      </c>
      <c r="B25" s="28"/>
      <c r="C25" s="28"/>
      <c r="D25" s="28">
        <v>-9.86</v>
      </c>
      <c r="E25" s="28">
        <v>-2.2400000000000002</v>
      </c>
      <c r="F25" s="28">
        <v>-5.4</v>
      </c>
      <c r="G25" s="28">
        <v>2.75</v>
      </c>
      <c r="H25" s="28">
        <v>8.75</v>
      </c>
      <c r="I25" s="28">
        <v>-0.98</v>
      </c>
      <c r="J25" s="28">
        <v>-14.45</v>
      </c>
      <c r="K25" s="28">
        <v>-5.43</v>
      </c>
      <c r="L25" s="28">
        <v>2.9851175281306643</v>
      </c>
      <c r="M25" s="28">
        <v>-3.7278716787380102</v>
      </c>
      <c r="N25" s="31">
        <v>-5.6041215034935563</v>
      </c>
      <c r="O25" s="200">
        <v>1.5757718854775993E-2</v>
      </c>
      <c r="P25" s="192">
        <v>-1.841445319761682</v>
      </c>
      <c r="Q25" s="212">
        <v>-2.013971108376881</v>
      </c>
      <c r="R25" s="212">
        <v>-6.1232418016844754</v>
      </c>
      <c r="S25" s="212">
        <v>-9.4889692611567575</v>
      </c>
      <c r="T25" s="212">
        <v>-7.3484498952161612</v>
      </c>
      <c r="U25" s="212">
        <v>7.1743726297184771E-2</v>
      </c>
      <c r="V25" s="212">
        <v>9.6637681948445753</v>
      </c>
      <c r="W25" s="212">
        <v>4.6856097451453813</v>
      </c>
      <c r="X25" s="212">
        <v>-2.3548437005860725</v>
      </c>
      <c r="Y25" s="212">
        <v>-7.4554607280361562</v>
      </c>
      <c r="Z25" s="168" t="s">
        <v>168</v>
      </c>
      <c r="AB25" s="185">
        <f t="shared" si="0"/>
        <v>5.128139691016333</v>
      </c>
      <c r="AC25" s="185">
        <f t="shared" si="1"/>
        <v>5.013298920686867</v>
      </c>
      <c r="AD25" s="185">
        <f t="shared" si="2"/>
        <v>4.5877110710362228</v>
      </c>
      <c r="AE25" s="86">
        <f t="shared" si="3"/>
        <v>4.8132868429217011</v>
      </c>
      <c r="AF25" s="204">
        <f t="shared" si="4"/>
        <v>4.4574313748978689</v>
      </c>
      <c r="AG25" s="204">
        <f t="shared" si="5"/>
        <v>4.0586758873755375</v>
      </c>
      <c r="AH25" s="86">
        <f t="shared" si="6"/>
        <v>3.3500693802762918</v>
      </c>
      <c r="AI25" s="86">
        <f t="shared" si="7"/>
        <v>3.6513919706443652</v>
      </c>
      <c r="AJ25" s="86">
        <f t="shared" si="8"/>
        <v>2.9412369601659814</v>
      </c>
      <c r="AK25" s="86">
        <f t="shared" si="8"/>
        <v>3.150985668543302</v>
      </c>
      <c r="AL25" s="86">
        <f t="shared" si="8"/>
        <v>3.8188507352146934</v>
      </c>
      <c r="AM25" s="86">
        <f t="shared" si="8"/>
        <v>4.32604143739219</v>
      </c>
      <c r="AN25" s="86">
        <f t="shared" si="8"/>
        <v>4.0660992131595926</v>
      </c>
      <c r="AO25" s="86">
        <f t="shared" si="8"/>
        <v>4.3336670624828191</v>
      </c>
      <c r="AP25" s="86"/>
    </row>
    <row r="26" spans="1:42" ht="14.1" customHeight="1">
      <c r="A26" s="74" t="s">
        <v>54</v>
      </c>
      <c r="B26" s="30"/>
      <c r="C26" s="30"/>
      <c r="D26" s="30">
        <v>-9.09</v>
      </c>
      <c r="E26" s="30">
        <v>-17.05</v>
      </c>
      <c r="F26" s="30">
        <v>-12.41</v>
      </c>
      <c r="G26" s="30">
        <v>-13.1</v>
      </c>
      <c r="H26" s="30">
        <v>-13.62</v>
      </c>
      <c r="I26" s="30">
        <v>-8.66</v>
      </c>
      <c r="J26" s="30">
        <v>-10.9</v>
      </c>
      <c r="K26" s="30">
        <v>-22.98</v>
      </c>
      <c r="L26" s="30">
        <v>-10.950643341514642</v>
      </c>
      <c r="M26" s="30">
        <v>6.7340913283741779</v>
      </c>
      <c r="N26" s="87">
        <v>-5.6916260446479692</v>
      </c>
      <c r="O26" s="201">
        <v>3.1870308058047989</v>
      </c>
      <c r="P26" s="191">
        <v>-5.8109982124313797</v>
      </c>
      <c r="Q26" s="211">
        <v>-1.1981719079542497</v>
      </c>
      <c r="R26" s="211">
        <v>2.9824277255406475</v>
      </c>
      <c r="S26" s="211">
        <v>-6.5512114206591088</v>
      </c>
      <c r="T26" s="211">
        <v>-1.3413743910950648</v>
      </c>
      <c r="U26" s="211">
        <v>1.8993112784112975</v>
      </c>
      <c r="V26" s="211">
        <v>0.75015590490401418</v>
      </c>
      <c r="W26" s="211">
        <v>3.044003180479161</v>
      </c>
      <c r="X26" s="211">
        <v>-2.8964348151382651</v>
      </c>
      <c r="Y26" s="211">
        <v>-14.70379507419503</v>
      </c>
      <c r="Z26" s="167" t="s">
        <v>169</v>
      </c>
      <c r="AB26" s="184">
        <f t="shared" si="0"/>
        <v>3.1530847911553352</v>
      </c>
      <c r="AC26" s="184">
        <f t="shared" si="1"/>
        <v>4.6293447986859535</v>
      </c>
      <c r="AD26" s="184">
        <f t="shared" si="2"/>
        <v>4.9941837402125477</v>
      </c>
      <c r="AE26" s="199">
        <f t="shared" si="3"/>
        <v>6.1851909980648925</v>
      </c>
      <c r="AF26" s="203">
        <f t="shared" si="4"/>
        <v>6.2270712125731258</v>
      </c>
      <c r="AG26" s="203">
        <f t="shared" si="5"/>
        <v>6.433096931066002</v>
      </c>
      <c r="AH26" s="83">
        <f t="shared" si="6"/>
        <v>6.604106762099363</v>
      </c>
      <c r="AI26" s="83">
        <f t="shared" si="7"/>
        <v>6.4354036757520934</v>
      </c>
      <c r="AJ26" s="83">
        <f t="shared" si="8"/>
        <v>6.2348482579923417</v>
      </c>
      <c r="AK26" s="83">
        <f t="shared" si="8"/>
        <v>4.4616026694369006</v>
      </c>
      <c r="AL26" s="83">
        <f t="shared" si="8"/>
        <v>3.614639901982271</v>
      </c>
      <c r="AM26" s="83">
        <f t="shared" si="8"/>
        <v>3.2456310871927689</v>
      </c>
      <c r="AN26" s="83">
        <f t="shared" si="8"/>
        <v>2.9661119642417981</v>
      </c>
      <c r="AO26" s="83">
        <f t="shared" si="8"/>
        <v>4.0864008859137186</v>
      </c>
      <c r="AP26" s="86"/>
    </row>
    <row r="27" spans="1:42" ht="14.1" customHeight="1">
      <c r="A27" s="75" t="s">
        <v>30</v>
      </c>
      <c r="B27" s="28"/>
      <c r="C27" s="28"/>
      <c r="D27" s="28">
        <v>-16.84</v>
      </c>
      <c r="E27" s="28">
        <v>-19.559999999999999</v>
      </c>
      <c r="F27" s="28">
        <v>-10.9</v>
      </c>
      <c r="G27" s="28">
        <v>-7.84</v>
      </c>
      <c r="H27" s="28">
        <v>-10.61</v>
      </c>
      <c r="I27" s="28">
        <v>-13.7</v>
      </c>
      <c r="J27" s="28">
        <v>-17.12</v>
      </c>
      <c r="K27" s="28">
        <v>-7.17</v>
      </c>
      <c r="L27" s="28">
        <v>-2.9007751313791883</v>
      </c>
      <c r="M27" s="28">
        <v>-3.1688582553982476</v>
      </c>
      <c r="N27" s="31">
        <v>-1.0131090705430337</v>
      </c>
      <c r="O27" s="200">
        <v>8.2844020429244676</v>
      </c>
      <c r="P27" s="192">
        <v>-4.2186088725056043</v>
      </c>
      <c r="Q27" s="212">
        <v>-3.2932192268671572</v>
      </c>
      <c r="R27" s="212">
        <v>-3.1315887017488828</v>
      </c>
      <c r="S27" s="212">
        <v>-1.489695391217458</v>
      </c>
      <c r="T27" s="212">
        <v>-1.7213872367898806</v>
      </c>
      <c r="U27" s="212">
        <v>-2.7405777347840123</v>
      </c>
      <c r="V27" s="212">
        <v>-3.7580415034887169</v>
      </c>
      <c r="W27" s="212">
        <v>-6.8922722115279518</v>
      </c>
      <c r="X27" s="212">
        <v>-14.751223873350261</v>
      </c>
      <c r="Y27" s="212">
        <v>-4.3819229065625622</v>
      </c>
      <c r="Z27" s="168" t="s">
        <v>170</v>
      </c>
      <c r="AB27" s="185">
        <f t="shared" si="0"/>
        <v>4.1761773314332018</v>
      </c>
      <c r="AC27" s="185">
        <f t="shared" si="1"/>
        <v>4.6592293290578057</v>
      </c>
      <c r="AD27" s="185">
        <f t="shared" si="2"/>
        <v>4.9797257542679523</v>
      </c>
      <c r="AE27" s="86">
        <f t="shared" si="3"/>
        <v>5.5313991502724793</v>
      </c>
      <c r="AF27" s="204">
        <f t="shared" si="4"/>
        <v>5.3423050713098394</v>
      </c>
      <c r="AG27" s="204">
        <f t="shared" si="5"/>
        <v>5.3271865188984986</v>
      </c>
      <c r="AH27" s="86">
        <f t="shared" si="6"/>
        <v>4.7520945670689416</v>
      </c>
      <c r="AI27" s="86">
        <f t="shared" si="7"/>
        <v>3.5884346180970148</v>
      </c>
      <c r="AJ27" s="86">
        <f t="shared" si="8"/>
        <v>2.3978692563568176</v>
      </c>
      <c r="AK27" s="86">
        <f t="shared" si="8"/>
        <v>2.0799245709313348</v>
      </c>
      <c r="AL27" s="86">
        <f t="shared" si="8"/>
        <v>2.131360553257907</v>
      </c>
      <c r="AM27" s="86">
        <f t="shared" si="8"/>
        <v>2.4099699013986777</v>
      </c>
      <c r="AN27" s="86">
        <f t="shared" si="8"/>
        <v>3.2270522754260695</v>
      </c>
      <c r="AO27" s="86">
        <f t="shared" si="8"/>
        <v>2.4735577106219431</v>
      </c>
      <c r="AP27" s="86"/>
    </row>
    <row r="28" spans="1:42" ht="14.1" customHeight="1">
      <c r="A28" s="74" t="s">
        <v>31</v>
      </c>
      <c r="B28" s="30"/>
      <c r="C28" s="30"/>
      <c r="D28" s="30">
        <v>-8.43</v>
      </c>
      <c r="E28" s="30">
        <v>-4.05</v>
      </c>
      <c r="F28" s="30">
        <v>-2.27</v>
      </c>
      <c r="G28" s="30">
        <v>-9.18</v>
      </c>
      <c r="H28" s="30">
        <v>-7.77</v>
      </c>
      <c r="I28" s="30">
        <v>-2.93</v>
      </c>
      <c r="J28" s="30">
        <v>3</v>
      </c>
      <c r="K28" s="30">
        <v>6</v>
      </c>
      <c r="L28" s="30">
        <v>1.7961637300882534</v>
      </c>
      <c r="M28" s="30">
        <v>-5.4514460248326744</v>
      </c>
      <c r="N28" s="87">
        <v>-6.1973710297070159</v>
      </c>
      <c r="O28" s="201">
        <v>-10.204847407193277</v>
      </c>
      <c r="P28" s="191">
        <v>-5.4991495297274335</v>
      </c>
      <c r="Q28" s="211">
        <v>-7.0378746853765248</v>
      </c>
      <c r="R28" s="211">
        <v>-5.9136040468398683</v>
      </c>
      <c r="S28" s="211">
        <v>-0.18538533117676526</v>
      </c>
      <c r="T28" s="211">
        <v>-8.0276071328045637E-2</v>
      </c>
      <c r="U28" s="211">
        <v>-1.8774699023257273</v>
      </c>
      <c r="V28" s="211">
        <v>1.3411294499387494</v>
      </c>
      <c r="W28" s="211">
        <v>3.5587768901041863</v>
      </c>
      <c r="X28" s="211">
        <v>-5.1003946836026079</v>
      </c>
      <c r="Y28" s="211">
        <v>4.0033377103467878</v>
      </c>
      <c r="Z28" s="167" t="s">
        <v>171</v>
      </c>
      <c r="AB28" s="184">
        <f t="shared" si="0"/>
        <v>4.1431505828262889</v>
      </c>
      <c r="AC28" s="184">
        <f t="shared" si="1"/>
        <v>4.0480553295972044</v>
      </c>
      <c r="AD28" s="184">
        <f t="shared" si="2"/>
        <v>3.8694450119737653</v>
      </c>
      <c r="AE28" s="199">
        <f t="shared" si="3"/>
        <v>4.4399828191821218</v>
      </c>
      <c r="AF28" s="203">
        <f t="shared" si="4"/>
        <v>4.4881647669274223</v>
      </c>
      <c r="AG28" s="203">
        <f t="shared" si="5"/>
        <v>4.316794741757545</v>
      </c>
      <c r="AH28" s="83">
        <f t="shared" si="6"/>
        <v>4.1682830655047347</v>
      </c>
      <c r="AI28" s="83">
        <f t="shared" si="7"/>
        <v>4.4976368257635224</v>
      </c>
      <c r="AJ28" s="83">
        <f t="shared" si="8"/>
        <v>4.1280036972041581</v>
      </c>
      <c r="AK28" s="83">
        <f t="shared" si="8"/>
        <v>3.1827073089250688</v>
      </c>
      <c r="AL28" s="83">
        <f t="shared" si="8"/>
        <v>3.128103195307129</v>
      </c>
      <c r="AM28" s="83">
        <f t="shared" si="8"/>
        <v>3.7609621734056518</v>
      </c>
      <c r="AN28" s="83">
        <f t="shared" si="8"/>
        <v>3.6512645387952105</v>
      </c>
      <c r="AO28" s="83">
        <f t="shared" si="8"/>
        <v>3.4066075495757078</v>
      </c>
      <c r="AP28" s="86"/>
    </row>
    <row r="29" spans="1:42" ht="14.1" customHeight="1">
      <c r="A29" s="75" t="s">
        <v>48</v>
      </c>
      <c r="B29" s="28"/>
      <c r="C29" s="28"/>
      <c r="D29" s="28">
        <v>-7.79</v>
      </c>
      <c r="E29" s="28">
        <v>-7.74</v>
      </c>
      <c r="F29" s="28">
        <v>-1.1299999999999999</v>
      </c>
      <c r="G29" s="28">
        <v>-7.87</v>
      </c>
      <c r="H29" s="28">
        <v>-3.71</v>
      </c>
      <c r="I29" s="28">
        <v>-1.94</v>
      </c>
      <c r="J29" s="28">
        <v>-3.32</v>
      </c>
      <c r="K29" s="28">
        <v>-13.46</v>
      </c>
      <c r="L29" s="28">
        <v>-3.0867075845908327</v>
      </c>
      <c r="M29" s="28">
        <v>-2.2009439588087405</v>
      </c>
      <c r="N29" s="31">
        <v>-3.1138960260212172</v>
      </c>
      <c r="O29" s="200">
        <v>6.8976405898154551</v>
      </c>
      <c r="P29" s="192">
        <v>2.6758375887262416</v>
      </c>
      <c r="Q29" s="212">
        <v>1.6006781316324128</v>
      </c>
      <c r="R29" s="212">
        <v>1.2032825133144514</v>
      </c>
      <c r="S29" s="212">
        <v>2.6677432590181498E-2</v>
      </c>
      <c r="T29" s="212">
        <v>3.8630101308283873</v>
      </c>
      <c r="U29" s="212">
        <v>3.3689497331815512</v>
      </c>
      <c r="V29" s="212">
        <v>0.6521827853434784</v>
      </c>
      <c r="W29" s="212">
        <v>-3.6494503661998188</v>
      </c>
      <c r="X29" s="212">
        <v>-6.7548463038492805</v>
      </c>
      <c r="Y29" s="212">
        <v>-6.8211677967739917</v>
      </c>
      <c r="Z29" s="168" t="s">
        <v>172</v>
      </c>
      <c r="AB29" s="185">
        <f t="shared" si="0"/>
        <v>3.3059336639446095</v>
      </c>
      <c r="AC29" s="185">
        <f t="shared" si="1"/>
        <v>3.1921878765280347</v>
      </c>
      <c r="AD29" s="185">
        <f t="shared" si="2"/>
        <v>2.959707145834753</v>
      </c>
      <c r="AE29" s="86">
        <f t="shared" si="3"/>
        <v>3.0372874416315732</v>
      </c>
      <c r="AF29" s="204">
        <f t="shared" si="4"/>
        <v>3.416752395216919</v>
      </c>
      <c r="AG29" s="204">
        <f t="shared" si="5"/>
        <v>3.4194225627745567</v>
      </c>
      <c r="AH29" s="86">
        <f t="shared" si="6"/>
        <v>3.6550164643722907</v>
      </c>
      <c r="AI29" s="86">
        <f t="shared" si="7"/>
        <v>3.7585663825499531</v>
      </c>
      <c r="AJ29" s="86">
        <f t="shared" si="8"/>
        <v>3.9247558192830652</v>
      </c>
      <c r="AK29" s="86">
        <f t="shared" si="8"/>
        <v>2.5737363114195526</v>
      </c>
      <c r="AL29" s="86">
        <f t="shared" si="8"/>
        <v>2.1838813427765897</v>
      </c>
      <c r="AM29" s="86">
        <f t="shared" si="8"/>
        <v>2.3287319835156972</v>
      </c>
      <c r="AN29" s="86">
        <f t="shared" si="8"/>
        <v>2.7358042692537325</v>
      </c>
      <c r="AO29" s="86">
        <f t="shared" si="8"/>
        <v>3.2150021242922349</v>
      </c>
      <c r="AP29" s="86"/>
    </row>
    <row r="30" spans="1:42" ht="14.1" customHeight="1">
      <c r="A30" s="74" t="s">
        <v>49</v>
      </c>
      <c r="B30" s="30"/>
      <c r="C30" s="30"/>
      <c r="D30" s="30">
        <v>-2.42</v>
      </c>
      <c r="E30" s="30">
        <v>-4.01</v>
      </c>
      <c r="F30" s="30">
        <v>-1.1599999999999999</v>
      </c>
      <c r="G30" s="30">
        <v>0.8</v>
      </c>
      <c r="H30" s="30">
        <v>11.04</v>
      </c>
      <c r="I30" s="30">
        <v>3.17</v>
      </c>
      <c r="J30" s="30">
        <v>1.51</v>
      </c>
      <c r="K30" s="30">
        <v>3.91</v>
      </c>
      <c r="L30" s="30">
        <v>-1.1946494466298612</v>
      </c>
      <c r="M30" s="30">
        <v>-5.4716524255678589</v>
      </c>
      <c r="N30" s="87">
        <v>-0.15743813202483256</v>
      </c>
      <c r="O30" s="201">
        <v>0.66955505476620492</v>
      </c>
      <c r="P30" s="191">
        <v>0.55629186245172924</v>
      </c>
      <c r="Q30" s="211">
        <v>6.1604671554447856</v>
      </c>
      <c r="R30" s="211">
        <v>3.3949021514281328</v>
      </c>
      <c r="S30" s="211">
        <v>1.1781028117395096</v>
      </c>
      <c r="T30" s="211">
        <v>1.6309415598915669</v>
      </c>
      <c r="U30" s="211">
        <v>-6.6197156403929354</v>
      </c>
      <c r="V30" s="211">
        <v>-0.95525033341517973</v>
      </c>
      <c r="W30" s="211">
        <v>5.4661570936310184</v>
      </c>
      <c r="X30" s="211">
        <v>-0.49987869389233575</v>
      </c>
      <c r="Y30" s="211">
        <v>1.8148835552467979</v>
      </c>
      <c r="Z30" s="167" t="s">
        <v>173</v>
      </c>
      <c r="AB30" s="184">
        <f t="shared" si="0"/>
        <v>3.2113733856215489</v>
      </c>
      <c r="AC30" s="184">
        <f t="shared" si="1"/>
        <v>3.4686301872197718</v>
      </c>
      <c r="AD30" s="184">
        <f t="shared" si="2"/>
        <v>3.2510992003378041</v>
      </c>
      <c r="AE30" s="199">
        <f t="shared" si="3"/>
        <v>2.8767347959565077</v>
      </c>
      <c r="AF30" s="203">
        <f t="shared" si="4"/>
        <v>2.7394314469603693</v>
      </c>
      <c r="AG30" s="203">
        <f t="shared" si="5"/>
        <v>3.2406875056137436</v>
      </c>
      <c r="AH30" s="83">
        <f t="shared" si="6"/>
        <v>2.3743262393877536</v>
      </c>
      <c r="AI30" s="83">
        <f t="shared" si="7"/>
        <v>2.1751365205617046</v>
      </c>
      <c r="AJ30" s="83">
        <f t="shared" si="8"/>
        <v>2.1872306765508611</v>
      </c>
      <c r="AK30" s="83">
        <f t="shared" si="8"/>
        <v>2.7004355250116125</v>
      </c>
      <c r="AL30" s="83">
        <f t="shared" si="8"/>
        <v>2.6717076314258508</v>
      </c>
      <c r="AM30" s="83">
        <f t="shared" si="8"/>
        <v>2.4337127960750031</v>
      </c>
      <c r="AN30" s="83">
        <f t="shared" si="8"/>
        <v>2.4679568522617532</v>
      </c>
      <c r="AO30" s="83">
        <f t="shared" si="8"/>
        <v>2.4807801509151512</v>
      </c>
      <c r="AP30" s="86"/>
    </row>
    <row r="31" spans="1:42" ht="14.1" customHeight="1">
      <c r="A31" s="75" t="s">
        <v>32</v>
      </c>
      <c r="B31" s="28"/>
      <c r="C31" s="28"/>
      <c r="D31" s="28">
        <v>-5.89</v>
      </c>
      <c r="E31" s="28">
        <v>-7</v>
      </c>
      <c r="F31" s="28">
        <v>-7.28</v>
      </c>
      <c r="G31" s="28">
        <v>-3.95</v>
      </c>
      <c r="H31" s="28">
        <v>-2.76</v>
      </c>
      <c r="I31" s="28">
        <v>-2.72</v>
      </c>
      <c r="J31" s="28">
        <v>0.87</v>
      </c>
      <c r="K31" s="28">
        <v>2.0299999999999998</v>
      </c>
      <c r="L31" s="28">
        <v>0.27140225390474543</v>
      </c>
      <c r="M31" s="28">
        <v>-4.3057654562065544</v>
      </c>
      <c r="N31" s="31">
        <v>-6.4152704620035497</v>
      </c>
      <c r="O31" s="200">
        <v>2.2617959861280341</v>
      </c>
      <c r="P31" s="192">
        <v>4.3819866514464358</v>
      </c>
      <c r="Q31" s="212">
        <v>-0.6713717359680843</v>
      </c>
      <c r="R31" s="212">
        <v>-2.5002390320976251</v>
      </c>
      <c r="S31" s="212">
        <v>-6.0829262425139943</v>
      </c>
      <c r="T31" s="212">
        <v>-12.239642603379226</v>
      </c>
      <c r="U31" s="212">
        <v>-8.2073660102770098</v>
      </c>
      <c r="V31" s="212">
        <v>-4.4202750170936698</v>
      </c>
      <c r="W31" s="212">
        <v>2.4789714442497344</v>
      </c>
      <c r="X31" s="212">
        <v>-14.721640046353244</v>
      </c>
      <c r="Y31" s="212">
        <v>-15.051418694017357</v>
      </c>
      <c r="Z31" s="168" t="s">
        <v>189</v>
      </c>
      <c r="AB31" s="185">
        <f t="shared" si="0"/>
        <v>2.7183441021726167</v>
      </c>
      <c r="AC31" s="185">
        <f t="shared" si="1"/>
        <v>2.6117167710111304</v>
      </c>
      <c r="AD31" s="185">
        <f t="shared" si="2"/>
        <v>2.6642438172114851</v>
      </c>
      <c r="AE31" s="86">
        <f t="shared" si="3"/>
        <v>2.8464666622607422</v>
      </c>
      <c r="AF31" s="204">
        <f t="shared" si="4"/>
        <v>2.9966220809689323</v>
      </c>
      <c r="AG31" s="204">
        <f t="shared" si="5"/>
        <v>2.6756293626261032</v>
      </c>
      <c r="AH31" s="86">
        <f t="shared" si="6"/>
        <v>2.6444580464778178</v>
      </c>
      <c r="AI31" s="86">
        <f t="shared" si="7"/>
        <v>3.048009195579497</v>
      </c>
      <c r="AJ31" s="86">
        <f t="shared" si="8"/>
        <v>3.9817656951712079</v>
      </c>
      <c r="AK31" s="86">
        <f t="shared" si="8"/>
        <v>4.0994544897793848</v>
      </c>
      <c r="AL31" s="86">
        <f t="shared" si="8"/>
        <v>3.7503602876589719</v>
      </c>
      <c r="AM31" s="86">
        <f t="shared" si="8"/>
        <v>4.331662364902594</v>
      </c>
      <c r="AN31" s="86">
        <f t="shared" si="8"/>
        <v>5.1622993233375638</v>
      </c>
      <c r="AO31" s="86">
        <f t="shared" si="8"/>
        <v>5.5572065907077617</v>
      </c>
      <c r="AP31" s="86"/>
    </row>
    <row r="32" spans="1:42" ht="14.1" customHeight="1">
      <c r="A32" s="74" t="s">
        <v>33</v>
      </c>
      <c r="B32" s="30"/>
      <c r="C32" s="30"/>
      <c r="D32" s="30">
        <v>-6.91</v>
      </c>
      <c r="E32" s="30">
        <v>-6.8</v>
      </c>
      <c r="F32" s="30">
        <v>21.97</v>
      </c>
      <c r="G32" s="30">
        <v>-0.11</v>
      </c>
      <c r="H32" s="30">
        <v>-4.67</v>
      </c>
      <c r="I32" s="30">
        <v>-13.68</v>
      </c>
      <c r="J32" s="30">
        <v>-14.57</v>
      </c>
      <c r="K32" s="30">
        <v>-10.25</v>
      </c>
      <c r="L32" s="30">
        <v>-5.5955173235092186</v>
      </c>
      <c r="M32" s="30">
        <v>-3.5854540796647982</v>
      </c>
      <c r="N32" s="87">
        <v>-5.746870778074524E-2</v>
      </c>
      <c r="O32" s="201">
        <v>4.3418944610653147</v>
      </c>
      <c r="P32" s="191">
        <v>-5.8601864492588644</v>
      </c>
      <c r="Q32" s="211">
        <v>2.7607228464969444</v>
      </c>
      <c r="R32" s="211">
        <v>-2.3948885412645002</v>
      </c>
      <c r="S32" s="211">
        <v>4.2919372529902331</v>
      </c>
      <c r="T32" s="211">
        <v>0.92696032484298341</v>
      </c>
      <c r="U32" s="211">
        <v>-11.039185752503492</v>
      </c>
      <c r="V32" s="211">
        <v>-7.4988655289684498</v>
      </c>
      <c r="W32" s="211">
        <v>-2.8820455355414127</v>
      </c>
      <c r="X32" s="211">
        <v>-7.9336082685918168</v>
      </c>
      <c r="Y32" s="211">
        <v>-16.509221062111131</v>
      </c>
      <c r="Z32" s="167" t="s">
        <v>175</v>
      </c>
      <c r="AB32" s="184">
        <f t="shared" si="0"/>
        <v>7.5715948327193248</v>
      </c>
      <c r="AC32" s="184">
        <f t="shared" si="1"/>
        <v>6.306967468257481</v>
      </c>
      <c r="AD32" s="184">
        <f t="shared" si="2"/>
        <v>6.631290651387272</v>
      </c>
      <c r="AE32" s="199">
        <f t="shared" si="3"/>
        <v>7.3254088026480702</v>
      </c>
      <c r="AF32" s="203">
        <f t="shared" si="4"/>
        <v>4.5874675446387849</v>
      </c>
      <c r="AG32" s="203">
        <f t="shared" si="5"/>
        <v>4.8745398292884801</v>
      </c>
      <c r="AH32" s="83">
        <f t="shared" si="6"/>
        <v>5.1020509751620295</v>
      </c>
      <c r="AI32" s="83">
        <f t="shared" si="7"/>
        <v>4.8803355163940125</v>
      </c>
      <c r="AJ32" s="83">
        <f t="shared" si="8"/>
        <v>3.9950092571312106</v>
      </c>
      <c r="AK32" s="83">
        <f t="shared" si="8"/>
        <v>4.0739278323815595</v>
      </c>
      <c r="AL32" s="83">
        <f t="shared" si="8"/>
        <v>4.2642626529274832</v>
      </c>
      <c r="AM32" s="83">
        <f t="shared" si="8"/>
        <v>4.1939217985151451</v>
      </c>
      <c r="AN32" s="83">
        <f t="shared" si="8"/>
        <v>4.5140517878995006</v>
      </c>
      <c r="AO32" s="83">
        <f t="shared" si="8"/>
        <v>5.1543753408957995</v>
      </c>
      <c r="AP32" s="86"/>
    </row>
    <row r="33" spans="1:42" ht="14.1" customHeight="1">
      <c r="A33" s="75" t="s">
        <v>50</v>
      </c>
      <c r="B33" s="28"/>
      <c r="C33" s="28"/>
      <c r="D33" s="28">
        <v>-7.0000000000000007E-2</v>
      </c>
      <c r="E33" s="28">
        <v>2.35</v>
      </c>
      <c r="F33" s="28">
        <v>1.87</v>
      </c>
      <c r="G33" s="28">
        <v>5.68</v>
      </c>
      <c r="H33" s="28">
        <v>-0.08</v>
      </c>
      <c r="I33" s="28">
        <v>-5.29</v>
      </c>
      <c r="J33" s="28">
        <v>-6.13</v>
      </c>
      <c r="K33" s="28">
        <v>-5.75</v>
      </c>
      <c r="L33" s="28">
        <v>4.9412148636143964</v>
      </c>
      <c r="M33" s="28">
        <v>0.60420671217788091</v>
      </c>
      <c r="N33" s="31">
        <v>-3.3625808928831171</v>
      </c>
      <c r="O33" s="200">
        <v>0.39714627110108891</v>
      </c>
      <c r="P33" s="192">
        <v>6.8855938791702656</v>
      </c>
      <c r="Q33" s="212">
        <v>0.14149477608051148</v>
      </c>
      <c r="R33" s="212">
        <v>-1.297595956643192</v>
      </c>
      <c r="S33" s="212">
        <v>-3.1099488386825169</v>
      </c>
      <c r="T33" s="212">
        <v>1.086435880208642</v>
      </c>
      <c r="U33" s="212">
        <v>1.706617258468585</v>
      </c>
      <c r="V33" s="212">
        <v>-2.2527734043804304</v>
      </c>
      <c r="W33" s="212">
        <v>-1.324696787650292</v>
      </c>
      <c r="X33" s="212">
        <v>-3.5720695846497508</v>
      </c>
      <c r="Y33" s="212">
        <v>-9.9308398864904905</v>
      </c>
      <c r="Z33" s="168" t="s">
        <v>176</v>
      </c>
      <c r="AB33" s="185">
        <f t="shared" si="0"/>
        <v>4.0666763934638492</v>
      </c>
      <c r="AC33" s="185">
        <f t="shared" si="1"/>
        <v>3.3215252945475364</v>
      </c>
      <c r="AD33" s="185">
        <f t="shared" si="2"/>
        <v>3.693143433209356</v>
      </c>
      <c r="AE33" s="86">
        <f t="shared" si="3"/>
        <v>3.5369151348974426</v>
      </c>
      <c r="AF33" s="204">
        <f t="shared" si="4"/>
        <v>3.9381626452310647</v>
      </c>
      <c r="AG33" s="204">
        <f t="shared" si="5"/>
        <v>3.4950822273175057</v>
      </c>
      <c r="AH33" s="86">
        <f t="shared" si="6"/>
        <v>3.4799833351670442</v>
      </c>
      <c r="AI33" s="86">
        <f t="shared" si="7"/>
        <v>3.2619782190352971</v>
      </c>
      <c r="AJ33" s="86">
        <f t="shared" si="8"/>
        <v>2.7469024731732823</v>
      </c>
      <c r="AK33" s="86">
        <f t="shared" si="8"/>
        <v>2.2845656600833744</v>
      </c>
      <c r="AL33" s="86">
        <f t="shared" si="8"/>
        <v>2.0684674732872685</v>
      </c>
      <c r="AM33" s="86">
        <f t="shared" si="8"/>
        <v>2.156488394526864</v>
      </c>
      <c r="AN33" s="86">
        <f t="shared" si="8"/>
        <v>2.1774372637035273</v>
      </c>
      <c r="AO33" s="86">
        <f t="shared" si="8"/>
        <v>2.8974509719510948</v>
      </c>
      <c r="AP33" s="86"/>
    </row>
    <row r="34" spans="1:42" ht="14.1" customHeight="1">
      <c r="A34" s="74" t="s">
        <v>57</v>
      </c>
      <c r="B34" s="30"/>
      <c r="C34" s="30"/>
      <c r="D34" s="30">
        <v>-1.74</v>
      </c>
      <c r="E34" s="30">
        <v>-6.38</v>
      </c>
      <c r="F34" s="30">
        <v>1.89</v>
      </c>
      <c r="G34" s="30">
        <v>3.74</v>
      </c>
      <c r="H34" s="30">
        <v>3.94</v>
      </c>
      <c r="I34" s="30">
        <v>-6.41</v>
      </c>
      <c r="J34" s="30">
        <v>-11.89</v>
      </c>
      <c r="K34" s="30">
        <v>-18.29</v>
      </c>
      <c r="L34" s="30">
        <v>3.4537883268757557</v>
      </c>
      <c r="M34" s="30">
        <v>-10.823175103856011</v>
      </c>
      <c r="N34" s="87">
        <v>-2.4062260726632068</v>
      </c>
      <c r="O34" s="201">
        <v>-3.1382046510255548</v>
      </c>
      <c r="P34" s="191">
        <v>2.5908113264025432</v>
      </c>
      <c r="Q34" s="211">
        <v>15.793402816286742</v>
      </c>
      <c r="R34" s="211">
        <v>-1.9233583018770074E-2</v>
      </c>
      <c r="S34" s="211">
        <v>-0.27096672904635255</v>
      </c>
      <c r="T34" s="211">
        <v>-3.2278407596267886</v>
      </c>
      <c r="U34" s="211">
        <v>-2.9839449842709773</v>
      </c>
      <c r="V34" s="211">
        <v>-1.8219072869925961</v>
      </c>
      <c r="W34" s="211">
        <v>-1.0687473252424933</v>
      </c>
      <c r="X34" s="211">
        <v>-10.704427488863649</v>
      </c>
      <c r="Y34" s="211">
        <v>-5.0662678062259081</v>
      </c>
      <c r="Z34" s="167" t="s">
        <v>177</v>
      </c>
      <c r="AB34" s="184">
        <f t="shared" si="0"/>
        <v>6.999223540859469</v>
      </c>
      <c r="AC34" s="184">
        <f t="shared" si="1"/>
        <v>6.507696343073178</v>
      </c>
      <c r="AD34" s="184">
        <f t="shared" si="2"/>
        <v>6.4410737358068557</v>
      </c>
      <c r="AE34" s="199">
        <f t="shared" si="3"/>
        <v>6.28792962071768</v>
      </c>
      <c r="AF34" s="203">
        <f t="shared" si="4"/>
        <v>6.3439945268298832</v>
      </c>
      <c r="AG34" s="203">
        <f t="shared" si="5"/>
        <v>7.3923156151783402</v>
      </c>
      <c r="AH34" s="83">
        <f t="shared" si="6"/>
        <v>6.9963922568764634</v>
      </c>
      <c r="AI34" s="83">
        <f t="shared" si="7"/>
        <v>6.8282916573727253</v>
      </c>
      <c r="AJ34" s="83">
        <f t="shared" si="8"/>
        <v>5.9433248744671481</v>
      </c>
      <c r="AK34" s="83">
        <f t="shared" si="8"/>
        <v>4.4462809304246633</v>
      </c>
      <c r="AL34" s="83">
        <f t="shared" si="8"/>
        <v>4.1233855683497103</v>
      </c>
      <c r="AM34" s="83">
        <f t="shared" si="8"/>
        <v>3.5389571185057549</v>
      </c>
      <c r="AN34" s="83">
        <f t="shared" si="8"/>
        <v>4.0068874593566637</v>
      </c>
      <c r="AO34" s="83">
        <f t="shared" si="8"/>
        <v>4.1611325117726921</v>
      </c>
      <c r="AP34" s="86"/>
    </row>
    <row r="35" spans="1:42" ht="14.1" customHeight="1">
      <c r="A35" s="75" t="s">
        <v>34</v>
      </c>
      <c r="B35" s="28"/>
      <c r="C35" s="28"/>
      <c r="D35" s="28">
        <v>-5.66</v>
      </c>
      <c r="E35" s="28">
        <v>8.01</v>
      </c>
      <c r="F35" s="28">
        <v>19.05</v>
      </c>
      <c r="G35" s="28">
        <v>-0.65</v>
      </c>
      <c r="H35" s="28">
        <v>-3.58</v>
      </c>
      <c r="I35" s="28">
        <v>-11.56</v>
      </c>
      <c r="J35" s="28">
        <v>-12.77</v>
      </c>
      <c r="K35" s="28">
        <v>-5.49</v>
      </c>
      <c r="L35" s="28">
        <v>-9.231479616629624</v>
      </c>
      <c r="M35" s="28">
        <v>-10.136968981399573</v>
      </c>
      <c r="N35" s="31">
        <v>-6.3272159908908625</v>
      </c>
      <c r="O35" s="200">
        <v>-6.4646486893465998</v>
      </c>
      <c r="P35" s="192">
        <v>-11.936436581901846</v>
      </c>
      <c r="Q35" s="212">
        <v>-4.1250009361278002</v>
      </c>
      <c r="R35" s="212">
        <v>4.642399239519845</v>
      </c>
      <c r="S35" s="212">
        <v>1.1319300451686369</v>
      </c>
      <c r="T35" s="212">
        <v>-3.6142432447704742</v>
      </c>
      <c r="U35" s="212">
        <v>2.5090696298485766</v>
      </c>
      <c r="V35" s="212">
        <v>-0.75130517450004419</v>
      </c>
      <c r="W35" s="212">
        <v>-6.563226991606415</v>
      </c>
      <c r="X35" s="212">
        <v>-11.758433580597343</v>
      </c>
      <c r="Y35" s="212">
        <v>-9.2452547219608192</v>
      </c>
      <c r="Z35" s="168" t="s">
        <v>190</v>
      </c>
      <c r="AB35" s="185">
        <f t="shared" si="0"/>
        <v>8.1232637140590267</v>
      </c>
      <c r="AC35" s="185">
        <f t="shared" si="1"/>
        <v>7.2031069158817518</v>
      </c>
      <c r="AD35" s="185">
        <f t="shared" si="2"/>
        <v>7.2431398753352028</v>
      </c>
      <c r="AE35" s="86">
        <f t="shared" si="3"/>
        <v>5.7936187966959993</v>
      </c>
      <c r="AF35" s="204">
        <f t="shared" si="4"/>
        <v>3.3123020499693587</v>
      </c>
      <c r="AG35" s="204">
        <f t="shared" si="5"/>
        <v>2.9648019563565775</v>
      </c>
      <c r="AH35" s="86">
        <f t="shared" si="6"/>
        <v>3.7870418803085628</v>
      </c>
      <c r="AI35" s="86">
        <f t="shared" si="7"/>
        <v>4.0884593906407618</v>
      </c>
      <c r="AJ35" s="86">
        <f t="shared" si="8"/>
        <v>3.7311502012683051</v>
      </c>
      <c r="AK35" s="86">
        <f t="shared" si="8"/>
        <v>4.4640904593807296</v>
      </c>
      <c r="AL35" s="86">
        <f t="shared" si="8"/>
        <v>4.312212402759414</v>
      </c>
      <c r="AM35" s="86">
        <f t="shared" si="8"/>
        <v>4.0263130435759606</v>
      </c>
      <c r="AN35" s="86">
        <f t="shared" si="8"/>
        <v>4.4765597274846538</v>
      </c>
      <c r="AO35" s="86">
        <f t="shared" si="8"/>
        <v>4.7546203307460768</v>
      </c>
      <c r="AP35" s="86"/>
    </row>
    <row r="36" spans="1:42" ht="14.1" customHeight="1">
      <c r="A36" s="74" t="s">
        <v>167</v>
      </c>
      <c r="B36" s="30"/>
      <c r="C36" s="30"/>
      <c r="D36" s="30">
        <v>-28.37</v>
      </c>
      <c r="E36" s="30">
        <v>-14.3</v>
      </c>
      <c r="F36" s="30">
        <v>-2.63</v>
      </c>
      <c r="G36" s="30">
        <v>-4.01</v>
      </c>
      <c r="H36" s="30">
        <v>1.6</v>
      </c>
      <c r="I36" s="30">
        <v>-2.72</v>
      </c>
      <c r="J36" s="30">
        <v>1.37</v>
      </c>
      <c r="K36" s="30">
        <v>7.89</v>
      </c>
      <c r="L36" s="30">
        <v>-11.32</v>
      </c>
      <c r="M36" s="30">
        <v>-11.194357006516812</v>
      </c>
      <c r="N36" s="87">
        <v>-7.9542238763145878</v>
      </c>
      <c r="O36" s="201">
        <v>11.455333370935278</v>
      </c>
      <c r="P36" s="191">
        <v>6.1031158457949095</v>
      </c>
      <c r="Q36" s="211">
        <v>-1.730594950061223</v>
      </c>
      <c r="R36" s="211">
        <v>-6.624873376241597</v>
      </c>
      <c r="S36" s="211">
        <v>-6.9602261485150034</v>
      </c>
      <c r="T36" s="211">
        <v>-3.5007582213625232</v>
      </c>
      <c r="U36" s="211">
        <v>-15.758750507022551</v>
      </c>
      <c r="V36" s="211">
        <v>-7.7226857976013861</v>
      </c>
      <c r="W36" s="211">
        <v>2.3783620395478979</v>
      </c>
      <c r="X36" s="211">
        <v>-7.9028655607402394</v>
      </c>
      <c r="Y36" s="211">
        <v>-9.161830490972763</v>
      </c>
      <c r="Z36" s="167" t="s">
        <v>179</v>
      </c>
      <c r="AB36" s="184">
        <f t="shared" si="0"/>
        <v>5.1462500000000002</v>
      </c>
      <c r="AC36" s="184">
        <f t="shared" si="1"/>
        <v>7.9421228407820195</v>
      </c>
      <c r="AD36" s="184">
        <f t="shared" si="2"/>
        <v>5.492229705939768</v>
      </c>
      <c r="AE36" s="199">
        <f t="shared" si="3"/>
        <v>5.864126475138745</v>
      </c>
      <c r="AF36" s="203">
        <f t="shared" si="4"/>
        <v>6.5617030099561591</v>
      </c>
      <c r="AG36" s="203">
        <f t="shared" si="5"/>
        <v>6.333762504962281</v>
      </c>
      <c r="AH36" s="83">
        <f t="shared" si="6"/>
        <v>6.5417378427383612</v>
      </c>
      <c r="AI36" s="83">
        <f t="shared" si="7"/>
        <v>6.914153467425697</v>
      </c>
      <c r="AJ36" s="83">
        <f t="shared" si="8"/>
        <v>6.6504976023163183</v>
      </c>
      <c r="AK36" s="83">
        <f t="shared" si="8"/>
        <v>6.2642459986056176</v>
      </c>
      <c r="AL36" s="83">
        <f t="shared" si="8"/>
        <v>5.9764608624137292</v>
      </c>
      <c r="AM36" s="83">
        <f t="shared" si="8"/>
        <v>6.0664673909106357</v>
      </c>
      <c r="AN36" s="83">
        <f t="shared" si="8"/>
        <v>6.0623587256646871</v>
      </c>
      <c r="AO36" s="83">
        <f t="shared" si="8"/>
        <v>4.7205135161577712</v>
      </c>
      <c r="AP36" s="86"/>
    </row>
    <row r="37" spans="1:42" ht="14.1" customHeight="1">
      <c r="A37" s="75" t="s">
        <v>35</v>
      </c>
      <c r="B37" s="28"/>
      <c r="C37" s="28"/>
      <c r="D37" s="28">
        <v>-11</v>
      </c>
      <c r="E37" s="28">
        <v>-12.53</v>
      </c>
      <c r="F37" s="28">
        <v>-3.26</v>
      </c>
      <c r="G37" s="28">
        <v>-4.16</v>
      </c>
      <c r="H37" s="28">
        <v>1.08</v>
      </c>
      <c r="I37" s="28">
        <v>-4.97</v>
      </c>
      <c r="J37" s="28">
        <v>-3.55</v>
      </c>
      <c r="K37" s="28">
        <v>-2.56</v>
      </c>
      <c r="L37" s="28">
        <v>-8.0411896244430476</v>
      </c>
      <c r="M37" s="28">
        <v>0.8747038112489478</v>
      </c>
      <c r="N37" s="31">
        <v>-5.4280550342368015</v>
      </c>
      <c r="O37" s="200">
        <v>-1.7041692431622595</v>
      </c>
      <c r="P37" s="192">
        <v>3.3740261167996914</v>
      </c>
      <c r="Q37" s="212">
        <v>2.6378284435358474</v>
      </c>
      <c r="R37" s="212">
        <v>-1.0487560571753625</v>
      </c>
      <c r="S37" s="212">
        <v>-4.2013871792903466</v>
      </c>
      <c r="T37" s="212">
        <v>1.8309211399799168</v>
      </c>
      <c r="U37" s="212">
        <v>0.15503092242784672</v>
      </c>
      <c r="V37" s="212">
        <v>-0.383871357756015</v>
      </c>
      <c r="W37" s="212">
        <v>-5.0986260341704277</v>
      </c>
      <c r="X37" s="212">
        <v>-14.684064256455386</v>
      </c>
      <c r="Y37" s="212">
        <v>-7.9093294989738991</v>
      </c>
      <c r="Z37" s="168" t="s">
        <v>180</v>
      </c>
      <c r="AB37" s="185">
        <f t="shared" si="0"/>
        <v>2.8236233788192262</v>
      </c>
      <c r="AC37" s="185">
        <f t="shared" si="1"/>
        <v>3.458919059833081</v>
      </c>
      <c r="AD37" s="185">
        <f t="shared" si="2"/>
        <v>2.7902856639414972</v>
      </c>
      <c r="AE37" s="86">
        <f t="shared" si="3"/>
        <v>2.0756037208647911</v>
      </c>
      <c r="AF37" s="204">
        <f t="shared" si="4"/>
        <v>2.7316868548807536</v>
      </c>
      <c r="AG37" s="204">
        <f t="shared" si="5"/>
        <v>3.0811633787102073</v>
      </c>
      <c r="AH37" s="86">
        <f t="shared" si="6"/>
        <v>2.8682877729926712</v>
      </c>
      <c r="AI37" s="86">
        <f t="shared" si="7"/>
        <v>2.7914264909217059</v>
      </c>
      <c r="AJ37" s="86">
        <f t="shared" si="8"/>
        <v>2.9603524535521499</v>
      </c>
      <c r="AK37" s="86">
        <f t="shared" si="8"/>
        <v>2.9508764798812455</v>
      </c>
      <c r="AL37" s="86">
        <f t="shared" si="8"/>
        <v>2.1649752277626715</v>
      </c>
      <c r="AM37" s="86">
        <f t="shared" si="8"/>
        <v>2.5094928813022479</v>
      </c>
      <c r="AN37" s="86">
        <f t="shared" si="8"/>
        <v>3.6494314436672424</v>
      </c>
      <c r="AO37" s="86">
        <f t="shared" si="8"/>
        <v>4.3524231728917613</v>
      </c>
      <c r="AP37" s="86"/>
    </row>
    <row r="38" spans="1:42" ht="14.1" customHeight="1">
      <c r="A38" s="74" t="s">
        <v>36</v>
      </c>
      <c r="B38" s="30"/>
      <c r="C38" s="30"/>
      <c r="D38" s="30">
        <v>-11.34</v>
      </c>
      <c r="E38" s="30">
        <v>-14.1</v>
      </c>
      <c r="F38" s="30">
        <v>12.14</v>
      </c>
      <c r="G38" s="30">
        <v>6.27</v>
      </c>
      <c r="H38" s="30">
        <v>-0.18</v>
      </c>
      <c r="I38" s="30">
        <v>-5.75</v>
      </c>
      <c r="J38" s="30">
        <v>-6.65</v>
      </c>
      <c r="K38" s="30">
        <v>4.2699999999999996</v>
      </c>
      <c r="L38" s="30">
        <v>-6.9458415767904276</v>
      </c>
      <c r="M38" s="30">
        <v>-13.936044337690987</v>
      </c>
      <c r="N38" s="87">
        <v>-12.670912060164419</v>
      </c>
      <c r="O38" s="201">
        <v>-12.543560823603533</v>
      </c>
      <c r="P38" s="191">
        <v>-12.460371070277446</v>
      </c>
      <c r="Q38" s="211">
        <v>-9.8400285479255061</v>
      </c>
      <c r="R38" s="211">
        <v>1.0570488012346657</v>
      </c>
      <c r="S38" s="211">
        <v>6.9688989644197061</v>
      </c>
      <c r="T38" s="211">
        <v>2.0223693857398075</v>
      </c>
      <c r="U38" s="211">
        <v>4.1077839600373363</v>
      </c>
      <c r="V38" s="211">
        <v>4.9602046281826606</v>
      </c>
      <c r="W38" s="211">
        <v>4.017304736931977</v>
      </c>
      <c r="X38" s="211">
        <v>-9.3468573574150078</v>
      </c>
      <c r="Y38" s="211">
        <v>-5.5306093162562107</v>
      </c>
      <c r="Z38" s="167" t="s">
        <v>181</v>
      </c>
      <c r="AB38" s="184">
        <f t="shared" si="0"/>
        <v>6.9932301970988027</v>
      </c>
      <c r="AC38" s="184">
        <f t="shared" si="1"/>
        <v>7.3977508731585129</v>
      </c>
      <c r="AD38" s="184">
        <f t="shared" si="2"/>
        <v>7.5042238379716668</v>
      </c>
      <c r="AE38" s="199">
        <f t="shared" si="3"/>
        <v>7.3797087038599498</v>
      </c>
      <c r="AF38" s="203">
        <f t="shared" si="4"/>
        <v>5.7697383894821455</v>
      </c>
      <c r="AG38" s="203">
        <f t="shared" si="5"/>
        <v>4.6195075262871459</v>
      </c>
      <c r="AH38" s="83">
        <f t="shared" si="6"/>
        <v>4.7432124064106125</v>
      </c>
      <c r="AI38" s="83">
        <f t="shared" si="7"/>
        <v>6.2242381921787509</v>
      </c>
      <c r="AJ38" s="83">
        <f t="shared" si="8"/>
        <v>7.1899387314834851</v>
      </c>
      <c r="AK38" s="83">
        <f t="shared" si="8"/>
        <v>7.1704728066879682</v>
      </c>
      <c r="AL38" s="83">
        <f t="shared" si="8"/>
        <v>8.056722257927607</v>
      </c>
      <c r="AM38" s="83">
        <f t="shared" si="8"/>
        <v>7.5524735383602017</v>
      </c>
      <c r="AN38" s="83">
        <f t="shared" si="8"/>
        <v>7.1535869740302731</v>
      </c>
      <c r="AO38" s="83">
        <f t="shared" si="8"/>
        <v>6.3120327931485916</v>
      </c>
      <c r="AP38" s="86"/>
    </row>
    <row r="39" spans="1:42" ht="14.1" customHeight="1">
      <c r="A39" s="75" t="s">
        <v>37</v>
      </c>
      <c r="B39" s="28"/>
      <c r="C39" s="28"/>
      <c r="D39" s="28">
        <v>-9.09</v>
      </c>
      <c r="E39" s="28">
        <v>-2.35</v>
      </c>
      <c r="F39" s="28">
        <v>4.08</v>
      </c>
      <c r="G39" s="28">
        <v>-4.58</v>
      </c>
      <c r="H39" s="28">
        <v>-5.79</v>
      </c>
      <c r="I39" s="28">
        <v>-6.14</v>
      </c>
      <c r="J39" s="28">
        <v>-6.02</v>
      </c>
      <c r="K39" s="28">
        <v>-4.37</v>
      </c>
      <c r="L39" s="28">
        <v>-1.8913340643751564</v>
      </c>
      <c r="M39" s="28">
        <v>-0.10184545613006581</v>
      </c>
      <c r="N39" s="31">
        <v>2.4739793504164438</v>
      </c>
      <c r="O39" s="200">
        <v>6.8925728439798135</v>
      </c>
      <c r="P39" s="192">
        <v>-0.97680208693970116</v>
      </c>
      <c r="Q39" s="212">
        <v>-6.7442639208303827</v>
      </c>
      <c r="R39" s="212">
        <v>-7.0386895892858083</v>
      </c>
      <c r="S39" s="212">
        <v>-16.957690517664815</v>
      </c>
      <c r="T39" s="212">
        <v>-11.706109134051591</v>
      </c>
      <c r="U39" s="212">
        <v>0.71406733913159615</v>
      </c>
      <c r="V39" s="212">
        <v>-7.6567805295849025</v>
      </c>
      <c r="W39" s="212">
        <v>-11.773908239333569</v>
      </c>
      <c r="X39" s="212">
        <v>-15.278657238478491</v>
      </c>
      <c r="Y39" s="212">
        <v>-17.228074039162465</v>
      </c>
      <c r="Z39" s="168" t="s">
        <v>182</v>
      </c>
      <c r="AB39" s="185">
        <f t="shared" si="0"/>
        <v>2.4966665524413818</v>
      </c>
      <c r="AC39" s="185">
        <f t="shared" si="1"/>
        <v>2.8476184575393733</v>
      </c>
      <c r="AD39" s="185">
        <f t="shared" si="2"/>
        <v>2.9110799829911223</v>
      </c>
      <c r="AE39" s="86">
        <f t="shared" si="3"/>
        <v>3.9046715337419551</v>
      </c>
      <c r="AF39" s="204">
        <f t="shared" si="4"/>
        <v>3.3296570586951333</v>
      </c>
      <c r="AG39" s="204">
        <f t="shared" si="5"/>
        <v>3.5460834507781711</v>
      </c>
      <c r="AH39" s="86">
        <f t="shared" si="6"/>
        <v>3.6709524097067523</v>
      </c>
      <c r="AI39" s="86">
        <f t="shared" si="7"/>
        <v>4.752721461473234</v>
      </c>
      <c r="AJ39" s="86">
        <f t="shared" si="8"/>
        <v>5.3213323748783932</v>
      </c>
      <c r="AK39" s="86">
        <f t="shared" si="8"/>
        <v>5.6624614135065467</v>
      </c>
      <c r="AL39" s="86">
        <f t="shared" si="8"/>
        <v>5.9105505681875581</v>
      </c>
      <c r="AM39" s="86">
        <f t="shared" si="8"/>
        <v>6.0426534480506646</v>
      </c>
      <c r="AN39" s="86">
        <f t="shared" si="8"/>
        <v>5.6220030245168875</v>
      </c>
      <c r="AO39" s="86">
        <f t="shared" si="8"/>
        <v>5.1241970381181732</v>
      </c>
      <c r="AP39" s="86"/>
    </row>
    <row r="40" spans="1:42" ht="14.1" customHeight="1">
      <c r="A40" s="74" t="s">
        <v>38</v>
      </c>
      <c r="B40" s="30"/>
      <c r="C40" s="30"/>
      <c r="D40" s="30">
        <v>-5.8</v>
      </c>
      <c r="E40" s="30">
        <v>-5.77</v>
      </c>
      <c r="F40" s="30">
        <v>-7.69</v>
      </c>
      <c r="G40" s="30">
        <v>-7.94</v>
      </c>
      <c r="H40" s="30">
        <v>-12.45</v>
      </c>
      <c r="I40" s="30">
        <v>-12.39</v>
      </c>
      <c r="J40" s="30">
        <v>-9.66</v>
      </c>
      <c r="K40" s="30">
        <v>-2.63</v>
      </c>
      <c r="L40" s="30">
        <v>-5.496112479135828</v>
      </c>
      <c r="M40" s="30">
        <v>-10.852309086984119</v>
      </c>
      <c r="N40" s="87">
        <v>-10.227604140289966</v>
      </c>
      <c r="O40" s="201">
        <v>2.0853160435935196</v>
      </c>
      <c r="P40" s="191">
        <v>-1.4936936087326655</v>
      </c>
      <c r="Q40" s="211">
        <v>-4.9507973227780804</v>
      </c>
      <c r="R40" s="211">
        <v>-1.74457049094267</v>
      </c>
      <c r="S40" s="211">
        <v>-2.0348079896218563</v>
      </c>
      <c r="T40" s="211">
        <v>-2.7208293734245861</v>
      </c>
      <c r="U40" s="211">
        <v>-0.90365109320293457</v>
      </c>
      <c r="V40" s="211">
        <v>2.6184875850992193</v>
      </c>
      <c r="W40" s="211">
        <v>3.1120854919409302</v>
      </c>
      <c r="X40" s="211">
        <v>-2.7506853741528641</v>
      </c>
      <c r="Y40" s="211">
        <v>-4.9664160576982423</v>
      </c>
      <c r="Z40" s="167" t="s">
        <v>183</v>
      </c>
      <c r="AB40" s="184">
        <f t="shared" si="0"/>
        <v>2.6225519550810161</v>
      </c>
      <c r="AC40" s="184">
        <f t="shared" si="1"/>
        <v>2.6161880921072282</v>
      </c>
      <c r="AD40" s="184">
        <f t="shared" si="2"/>
        <v>2.6053800748138256</v>
      </c>
      <c r="AE40" s="199">
        <f t="shared" si="3"/>
        <v>3.4338974859168494</v>
      </c>
      <c r="AF40" s="203">
        <f t="shared" si="4"/>
        <v>4.1774542528689294</v>
      </c>
      <c r="AG40" s="203">
        <f t="shared" si="5"/>
        <v>4.3094625860221036</v>
      </c>
      <c r="AH40" s="83">
        <f t="shared" si="6"/>
        <v>4.0372009586332327</v>
      </c>
      <c r="AI40" s="83">
        <f t="shared" si="7"/>
        <v>3.5369066983484316</v>
      </c>
      <c r="AJ40" s="83">
        <f t="shared" si="8"/>
        <v>3.1001319299722989</v>
      </c>
      <c r="AK40" s="83">
        <f t="shared" si="8"/>
        <v>3.2382398425160637</v>
      </c>
      <c r="AL40" s="83">
        <f t="shared" si="8"/>
        <v>3.3926745413733848</v>
      </c>
      <c r="AM40" s="83">
        <f t="shared" si="8"/>
        <v>2.7097153735755226</v>
      </c>
      <c r="AN40" s="83">
        <f t="shared" si="8"/>
        <v>2.090166592060053</v>
      </c>
      <c r="AO40" s="83">
        <f t="shared" si="8"/>
        <v>1.9334359337020097</v>
      </c>
      <c r="AP40" s="86"/>
    </row>
    <row r="41" spans="1:42" ht="14.1" customHeight="1">
      <c r="A41" s="75" t="s">
        <v>66</v>
      </c>
      <c r="B41" s="28"/>
      <c r="C41" s="28"/>
      <c r="D41" s="28">
        <v>-6.45</v>
      </c>
      <c r="E41" s="28">
        <v>-1.22</v>
      </c>
      <c r="F41" s="28">
        <v>-10.76</v>
      </c>
      <c r="G41" s="28">
        <v>-3.42</v>
      </c>
      <c r="H41" s="28">
        <v>-1.4</v>
      </c>
      <c r="I41" s="28">
        <v>-4.8</v>
      </c>
      <c r="J41" s="28">
        <v>-3.9</v>
      </c>
      <c r="K41" s="28">
        <v>-5.41</v>
      </c>
      <c r="L41" s="28">
        <v>-1.4127152132788501</v>
      </c>
      <c r="M41" s="28">
        <v>-7.1573687165640099</v>
      </c>
      <c r="N41" s="31">
        <v>-0.81089323148897885</v>
      </c>
      <c r="O41" s="200">
        <v>1.8730838956693763</v>
      </c>
      <c r="P41" s="192">
        <v>-0.48488294130131643</v>
      </c>
      <c r="Q41" s="212">
        <v>-4.680912203610907</v>
      </c>
      <c r="R41" s="212">
        <v>-2.7258736897986457</v>
      </c>
      <c r="S41" s="212">
        <v>-2.6230834543397537</v>
      </c>
      <c r="T41" s="212">
        <v>-1.8351458594390124</v>
      </c>
      <c r="U41" s="212">
        <v>1.398550335457333</v>
      </c>
      <c r="V41" s="212">
        <v>0.40692204821434735</v>
      </c>
      <c r="W41" s="212">
        <v>-0.26980075846679336</v>
      </c>
      <c r="X41" s="212">
        <v>-2.4072917404866714</v>
      </c>
      <c r="Y41" s="212">
        <v>-8.3934005778386318</v>
      </c>
      <c r="Z41" s="168" t="s">
        <v>184</v>
      </c>
      <c r="AB41" s="185">
        <f t="shared" si="0"/>
        <v>2.2122454487551075</v>
      </c>
      <c r="AC41" s="185">
        <f t="shared" si="1"/>
        <v>2.3224653503285158</v>
      </c>
      <c r="AD41" s="185">
        <f t="shared" si="2"/>
        <v>2.402195570406255</v>
      </c>
      <c r="AE41" s="86">
        <f t="shared" si="3"/>
        <v>2.6856844167465557</v>
      </c>
      <c r="AF41" s="204">
        <f t="shared" si="4"/>
        <v>2.2451961226164241</v>
      </c>
      <c r="AG41" s="204">
        <f t="shared" si="5"/>
        <v>2.3712873429775145</v>
      </c>
      <c r="AH41" s="86">
        <f t="shared" si="6"/>
        <v>2.2386999739976501</v>
      </c>
      <c r="AI41" s="86">
        <f t="shared" si="7"/>
        <v>2.0430445396579366</v>
      </c>
      <c r="AJ41" s="86">
        <f t="shared" si="8"/>
        <v>1.9926684714474536</v>
      </c>
      <c r="AK41" s="86">
        <f t="shared" si="8"/>
        <v>1.9607083265670817</v>
      </c>
      <c r="AL41" s="86">
        <f t="shared" si="8"/>
        <v>2.1405164030303085</v>
      </c>
      <c r="AM41" s="86">
        <f t="shared" si="8"/>
        <v>1.592840172709316</v>
      </c>
      <c r="AN41" s="86">
        <f t="shared" si="8"/>
        <v>1.7196179527247935</v>
      </c>
      <c r="AO41" s="86">
        <f t="shared" si="8"/>
        <v>2.0046204490539168</v>
      </c>
      <c r="AP41" s="86"/>
    </row>
    <row r="42" spans="1:42" ht="14.1" customHeight="1">
      <c r="A42" s="74" t="s">
        <v>51</v>
      </c>
      <c r="B42" s="30"/>
      <c r="C42" s="30"/>
      <c r="D42" s="30">
        <v>-2.02</v>
      </c>
      <c r="E42" s="30">
        <v>-0.78</v>
      </c>
      <c r="F42" s="30">
        <v>-3.07</v>
      </c>
      <c r="G42" s="30">
        <v>-2.74</v>
      </c>
      <c r="H42" s="30">
        <v>2.25</v>
      </c>
      <c r="I42" s="30">
        <v>0.6</v>
      </c>
      <c r="J42" s="30">
        <v>1.95</v>
      </c>
      <c r="K42" s="30">
        <v>-4.67</v>
      </c>
      <c r="L42" s="30">
        <v>-3.5731953329758834</v>
      </c>
      <c r="M42" s="30">
        <v>-5.7321661163092958</v>
      </c>
      <c r="N42" s="87">
        <v>-9.0634844637283862</v>
      </c>
      <c r="O42" s="201">
        <v>-1.3551497669013544</v>
      </c>
      <c r="P42" s="191">
        <v>1.9691535089032657</v>
      </c>
      <c r="Q42" s="211">
        <v>-0.26203598773164971</v>
      </c>
      <c r="R42" s="211">
        <v>0.13094552948699012</v>
      </c>
      <c r="S42" s="211">
        <v>1.0484936984946702</v>
      </c>
      <c r="T42" s="211">
        <v>-4.9234932293416618</v>
      </c>
      <c r="U42" s="211"/>
      <c r="V42" s="211"/>
      <c r="W42" s="211"/>
      <c r="X42" s="211"/>
      <c r="Y42" s="211"/>
      <c r="Z42" s="167" t="s">
        <v>185</v>
      </c>
      <c r="AB42" s="184">
        <f t="shared" si="0"/>
        <v>2.2591494166219857</v>
      </c>
      <c r="AC42" s="184">
        <f t="shared" si="1"/>
        <v>2.2268289159428143</v>
      </c>
      <c r="AD42" s="184">
        <f t="shared" si="2"/>
        <v>2.7903076730410854</v>
      </c>
      <c r="AE42" s="199">
        <f t="shared" si="3"/>
        <v>2.7212897010129229</v>
      </c>
      <c r="AF42" s="203">
        <f t="shared" si="4"/>
        <v>3.119284965501548</v>
      </c>
      <c r="AG42" s="203">
        <f t="shared" si="5"/>
        <v>3.1768189299032485</v>
      </c>
      <c r="AH42" s="83">
        <f t="shared" si="6"/>
        <v>3.0072945722622086</v>
      </c>
      <c r="AI42" s="83">
        <f t="shared" si="7"/>
        <v>3.0431740681417816</v>
      </c>
      <c r="AJ42" s="83">
        <f t="shared" si="8"/>
        <v>2.9493746124607152</v>
      </c>
      <c r="AK42" s="83">
        <f t="shared" si="8"/>
        <v>3.0268474973033044</v>
      </c>
      <c r="AL42" s="83">
        <f t="shared" si="8"/>
        <v>3.2246856248016402</v>
      </c>
      <c r="AM42" s="83">
        <f t="shared" si="8"/>
        <v>2.9794980583613913</v>
      </c>
      <c r="AN42" s="83">
        <f t="shared" si="8"/>
        <v>1.715982526848812</v>
      </c>
      <c r="AO42" s="83">
        <f t="shared" si="8"/>
        <v>1.806442373321594</v>
      </c>
      <c r="AP42" s="86"/>
    </row>
    <row r="43" spans="1:42" ht="14.1" customHeight="1">
      <c r="A43" s="75" t="s">
        <v>52</v>
      </c>
      <c r="B43" s="28"/>
      <c r="C43" s="28"/>
      <c r="D43" s="28">
        <v>1.94</v>
      </c>
      <c r="E43" s="28">
        <v>16.47</v>
      </c>
      <c r="F43" s="28">
        <v>-1.91</v>
      </c>
      <c r="G43" s="28">
        <v>-3.27</v>
      </c>
      <c r="H43" s="28">
        <v>3.55</v>
      </c>
      <c r="I43" s="28">
        <v>5.58</v>
      </c>
      <c r="J43" s="28">
        <v>-4.18</v>
      </c>
      <c r="K43" s="28">
        <v>-6.18</v>
      </c>
      <c r="L43" s="28">
        <v>-23.64238254991745</v>
      </c>
      <c r="M43" s="28">
        <v>-3.1018602267389044</v>
      </c>
      <c r="N43" s="31">
        <v>1.9647487373301176</v>
      </c>
      <c r="O43" s="200">
        <v>0.74599328418119226</v>
      </c>
      <c r="P43" s="192">
        <v>-1.2376462794225935</v>
      </c>
      <c r="Q43" s="212">
        <v>-2.4343793743426856</v>
      </c>
      <c r="R43" s="212">
        <v>-2.3646202194025916</v>
      </c>
      <c r="S43" s="212">
        <v>-4.414295320417625</v>
      </c>
      <c r="T43" s="212">
        <v>-0.24587078095430651</v>
      </c>
      <c r="U43" s="212">
        <v>1.5642623801586728</v>
      </c>
      <c r="V43" s="212">
        <v>2.1625994458107449</v>
      </c>
      <c r="W43" s="212">
        <v>7.6615827578154274</v>
      </c>
      <c r="X43" s="212">
        <v>-6.1380501631332214</v>
      </c>
      <c r="Y43" s="212">
        <v>-8.4545321692040449</v>
      </c>
      <c r="Z43" s="168" t="s">
        <v>186</v>
      </c>
      <c r="AB43" s="185">
        <f t="shared" si="0"/>
        <v>7.6733483640547613</v>
      </c>
      <c r="AC43" s="185">
        <f t="shared" si="1"/>
        <v>6.6875394221325095</v>
      </c>
      <c r="AD43" s="185">
        <f t="shared" si="2"/>
        <v>6.6905092706121225</v>
      </c>
      <c r="AE43" s="86">
        <f t="shared" si="3"/>
        <v>5.0304984798167656</v>
      </c>
      <c r="AF43" s="204">
        <f t="shared" si="4"/>
        <v>5.0977338518745068</v>
      </c>
      <c r="AG43" s="204">
        <f t="shared" si="5"/>
        <v>5.1060064426184457</v>
      </c>
      <c r="AH43" s="86">
        <f t="shared" si="6"/>
        <v>4.7094677122847157</v>
      </c>
      <c r="AI43" s="86">
        <f t="shared" si="7"/>
        <v>4.1706988320342671</v>
      </c>
      <c r="AJ43" s="86">
        <f t="shared" si="8"/>
        <v>4.3927168102859238</v>
      </c>
      <c r="AK43" s="86">
        <f t="shared" si="8"/>
        <v>4.2846935600859677</v>
      </c>
      <c r="AL43" s="86">
        <f t="shared" si="8"/>
        <v>1.974453448685082</v>
      </c>
      <c r="AM43" s="86">
        <f t="shared" si="8"/>
        <v>2.4795998579835961</v>
      </c>
      <c r="AN43" s="86">
        <f t="shared" si="8"/>
        <v>2.8477558443730446</v>
      </c>
      <c r="AO43" s="86">
        <f t="shared" si="8"/>
        <v>3.3710804769908114</v>
      </c>
      <c r="AP43" s="86"/>
    </row>
    <row r="44" spans="1:42" ht="14.1" customHeight="1">
      <c r="A44" s="74" t="s">
        <v>39</v>
      </c>
      <c r="B44" s="30"/>
      <c r="C44" s="30"/>
      <c r="D44" s="30">
        <v>-18.3</v>
      </c>
      <c r="E44" s="30">
        <v>-12.41</v>
      </c>
      <c r="F44" s="30">
        <v>-4.87</v>
      </c>
      <c r="G44" s="30">
        <v>-4.68</v>
      </c>
      <c r="H44" s="30">
        <v>-2.0099999999999998</v>
      </c>
      <c r="I44" s="30">
        <v>0.46</v>
      </c>
      <c r="J44" s="30">
        <v>1.4</v>
      </c>
      <c r="K44" s="30">
        <v>14.82</v>
      </c>
      <c r="L44" s="30">
        <v>-1.0239043460336619</v>
      </c>
      <c r="M44" s="30">
        <v>-5.1528962158186582</v>
      </c>
      <c r="N44" s="87">
        <v>1.4265732737441326</v>
      </c>
      <c r="O44" s="201">
        <v>10.02692651685993</v>
      </c>
      <c r="P44" s="191">
        <v>5.3395912528564713</v>
      </c>
      <c r="Q44" s="211">
        <v>-4.9696838349569936E-2</v>
      </c>
      <c r="R44" s="211">
        <v>1.6075543914623389</v>
      </c>
      <c r="S44" s="211">
        <v>-3.4341340631322366</v>
      </c>
      <c r="T44" s="211">
        <v>3.9236337546386251</v>
      </c>
      <c r="U44" s="211">
        <v>-0.19264069785589522</v>
      </c>
      <c r="V44" s="211">
        <v>2.3587275335311717</v>
      </c>
      <c r="W44" s="211">
        <v>1.0021494184164419</v>
      </c>
      <c r="X44" s="211">
        <v>-5.1043886957545626</v>
      </c>
      <c r="Y44" s="211">
        <v>-5.4923754790209367</v>
      </c>
      <c r="Z44" s="167" t="s">
        <v>187</v>
      </c>
      <c r="AB44" s="184">
        <f t="shared" si="0"/>
        <v>4.9532619567457923</v>
      </c>
      <c r="AC44" s="184">
        <f t="shared" si="1"/>
        <v>5.9058991869785</v>
      </c>
      <c r="AD44" s="184">
        <f t="shared" si="2"/>
        <v>4.6205565143529128</v>
      </c>
      <c r="AE44" s="199">
        <f t="shared" si="3"/>
        <v>4.7029640198206737</v>
      </c>
      <c r="AF44" s="203">
        <f t="shared" si="4"/>
        <v>4.8009261250467876</v>
      </c>
      <c r="AG44" s="203">
        <f t="shared" si="5"/>
        <v>4.5231079353477615</v>
      </c>
      <c r="AH44" s="83">
        <f t="shared" si="6"/>
        <v>4.3060546718600206</v>
      </c>
      <c r="AI44" s="83">
        <f t="shared" si="7"/>
        <v>4.5397027156479561</v>
      </c>
      <c r="AJ44" s="83">
        <f t="shared" si="8"/>
        <v>4.6233384867728153</v>
      </c>
      <c r="AK44" s="83">
        <f t="shared" si="8"/>
        <v>3.2177551350751523</v>
      </c>
      <c r="AL44" s="83">
        <f t="shared" si="8"/>
        <v>3.065922799076076</v>
      </c>
      <c r="AM44" s="83">
        <f t="shared" si="8"/>
        <v>2.5690810482035267</v>
      </c>
      <c r="AN44" s="83">
        <f t="shared" si="8"/>
        <v>3.1035144326024358</v>
      </c>
      <c r="AO44" s="83">
        <f t="shared" si="8"/>
        <v>2.8504892125018246</v>
      </c>
      <c r="AP44" s="86"/>
    </row>
    <row r="45" spans="1:42" ht="13.5" customHeight="1">
      <c r="A45" s="77" t="s">
        <v>24</v>
      </c>
      <c r="B45" s="78"/>
      <c r="C45" s="78"/>
      <c r="D45" s="78">
        <f>MIN(D24:D44)</f>
        <v>-28.37</v>
      </c>
      <c r="E45" s="78">
        <f t="shared" ref="E45:P45" si="9">MIN(E24:E44)</f>
        <v>-19.559999999999999</v>
      </c>
      <c r="F45" s="78">
        <f t="shared" si="9"/>
        <v>-12.41</v>
      </c>
      <c r="G45" s="78">
        <f t="shared" si="9"/>
        <v>-13.1</v>
      </c>
      <c r="H45" s="78">
        <f t="shared" si="9"/>
        <v>-13.62</v>
      </c>
      <c r="I45" s="78">
        <f t="shared" si="9"/>
        <v>-13.7</v>
      </c>
      <c r="J45" s="79">
        <f t="shared" si="9"/>
        <v>-17.12</v>
      </c>
      <c r="K45" s="78">
        <f t="shared" si="9"/>
        <v>-22.98</v>
      </c>
      <c r="L45" s="78">
        <f t="shared" si="9"/>
        <v>-23.64238254991745</v>
      </c>
      <c r="M45" s="78">
        <f t="shared" si="9"/>
        <v>-13.936044337690987</v>
      </c>
      <c r="N45" s="163">
        <f t="shared" si="9"/>
        <v>-18.737496991808893</v>
      </c>
      <c r="O45" s="79">
        <f t="shared" si="9"/>
        <v>-12.543560823603533</v>
      </c>
      <c r="P45" s="197">
        <f t="shared" si="9"/>
        <v>-12.460371070277446</v>
      </c>
      <c r="Q45" s="213">
        <f t="shared" ref="Q45:U45" si="10">MIN(Q24:Q44)</f>
        <v>-9.8400285479255061</v>
      </c>
      <c r="R45" s="213">
        <f t="shared" si="10"/>
        <v>-7.0386895892858083</v>
      </c>
      <c r="S45" s="213">
        <f t="shared" si="10"/>
        <v>-16.957690517664815</v>
      </c>
      <c r="T45" s="213">
        <f t="shared" si="10"/>
        <v>-12.239642603379226</v>
      </c>
      <c r="U45" s="213">
        <f t="shared" si="10"/>
        <v>-15.758750507022551</v>
      </c>
      <c r="V45" s="213">
        <f t="shared" ref="V45:W45" si="11">MIN(V24:V44)</f>
        <v>-8.4012482537748223</v>
      </c>
      <c r="W45" s="213">
        <f t="shared" si="11"/>
        <v>-11.773908239333569</v>
      </c>
      <c r="X45" s="213">
        <f t="shared" ref="X45:Y45" si="12">MIN(X24:X44)</f>
        <v>-15.278657238478491</v>
      </c>
      <c r="Y45" s="213">
        <v>-17.228074039162465</v>
      </c>
      <c r="Z45" s="169" t="s">
        <v>24</v>
      </c>
      <c r="AB45" s="129">
        <f t="shared" si="0"/>
        <v>3.8090478187396815</v>
      </c>
      <c r="AC45" s="129">
        <f t="shared" si="1"/>
        <v>4.6354023589748161</v>
      </c>
      <c r="AD45" s="129">
        <f t="shared" si="2"/>
        <v>3.5273835204035366</v>
      </c>
      <c r="AE45" s="129">
        <f t="shared" si="3"/>
        <v>3.5528171321035997</v>
      </c>
      <c r="AF45" s="206">
        <f t="shared" si="4"/>
        <v>3.5487874464814042</v>
      </c>
      <c r="AG45" s="206">
        <f t="shared" si="5"/>
        <v>3.8095851626473634</v>
      </c>
      <c r="AH45" s="217">
        <f t="shared" si="6"/>
        <v>4.3360899955044996</v>
      </c>
      <c r="AI45" s="217">
        <f t="shared" si="7"/>
        <v>4.3618875690607881</v>
      </c>
      <c r="AJ45" s="217">
        <f t="shared" si="8"/>
        <v>4.4334414493539382</v>
      </c>
      <c r="AK45" s="217">
        <f t="shared" si="8"/>
        <v>3.5668915101966441</v>
      </c>
      <c r="AL45" s="217">
        <f t="shared" si="8"/>
        <v>2.8449146114427628</v>
      </c>
      <c r="AM45" s="217">
        <f t="shared" si="8"/>
        <v>2.7457043746546823</v>
      </c>
      <c r="AN45" s="217">
        <f t="shared" si="8"/>
        <v>2.3726288651957206</v>
      </c>
      <c r="AO45" s="217">
        <f t="shared" si="8"/>
        <v>2.8864696119612883</v>
      </c>
      <c r="AP45" s="86"/>
    </row>
    <row r="46" spans="1:42" s="130" customFormat="1" ht="14.1" customHeight="1">
      <c r="A46" s="125" t="s">
        <v>25</v>
      </c>
      <c r="B46" s="126"/>
      <c r="C46" s="126"/>
      <c r="D46" s="126">
        <f>MAX(D24:D44)</f>
        <v>1.94</v>
      </c>
      <c r="E46" s="126">
        <f t="shared" ref="E46:P46" si="13">MAX(E24:E44)</f>
        <v>16.47</v>
      </c>
      <c r="F46" s="126">
        <f t="shared" si="13"/>
        <v>21.97</v>
      </c>
      <c r="G46" s="126">
        <f t="shared" si="13"/>
        <v>6.27</v>
      </c>
      <c r="H46" s="126">
        <f t="shared" si="13"/>
        <v>11.04</v>
      </c>
      <c r="I46" s="126">
        <f t="shared" si="13"/>
        <v>5.58</v>
      </c>
      <c r="J46" s="127">
        <f t="shared" si="13"/>
        <v>3</v>
      </c>
      <c r="K46" s="126">
        <f t="shared" si="13"/>
        <v>14.82</v>
      </c>
      <c r="L46" s="126">
        <f t="shared" si="13"/>
        <v>4.9412148636143964</v>
      </c>
      <c r="M46" s="126">
        <f t="shared" si="13"/>
        <v>6.7340913283741779</v>
      </c>
      <c r="N46" s="164">
        <f t="shared" si="13"/>
        <v>2.4739793504164438</v>
      </c>
      <c r="O46" s="127">
        <f t="shared" si="13"/>
        <v>11.455333370935278</v>
      </c>
      <c r="P46" s="198">
        <f t="shared" si="13"/>
        <v>6.8855938791702656</v>
      </c>
      <c r="Q46" s="214">
        <f t="shared" ref="Q46:U46" si="14">MAX(Q24:Q44)</f>
        <v>15.793402816286742</v>
      </c>
      <c r="R46" s="214">
        <f t="shared" si="14"/>
        <v>4.642399239519845</v>
      </c>
      <c r="S46" s="214">
        <f t="shared" si="14"/>
        <v>6.9688989644197061</v>
      </c>
      <c r="T46" s="214">
        <f t="shared" si="14"/>
        <v>3.9236337546386251</v>
      </c>
      <c r="U46" s="214">
        <f t="shared" si="14"/>
        <v>4.1077839600373363</v>
      </c>
      <c r="V46" s="214">
        <f t="shared" ref="V46:W46" si="15">MAX(V24:V44)</f>
        <v>9.6637681948445753</v>
      </c>
      <c r="W46" s="214">
        <f t="shared" si="15"/>
        <v>7.6615827578154274</v>
      </c>
      <c r="X46" s="214">
        <f t="shared" ref="X46:Y46" si="16">MAX(X24:X44)</f>
        <v>-0.49987869389233575</v>
      </c>
      <c r="Y46" s="214">
        <v>4.0033377103467878</v>
      </c>
      <c r="Z46" s="170" t="s">
        <v>25</v>
      </c>
      <c r="AB46" s="129">
        <f t="shared" si="0"/>
        <v>5.5635981420481997</v>
      </c>
      <c r="AC46" s="129">
        <f t="shared" si="1"/>
        <v>5.4387755046409128</v>
      </c>
      <c r="AD46" s="129">
        <f t="shared" si="2"/>
        <v>5.396057156607597</v>
      </c>
      <c r="AE46" s="129">
        <f t="shared" si="3"/>
        <v>4.7942971611198315</v>
      </c>
      <c r="AF46" s="206">
        <f t="shared" si="4"/>
        <v>3.071053906636422</v>
      </c>
      <c r="AG46" s="206">
        <f t="shared" si="5"/>
        <v>4.00385798874062</v>
      </c>
      <c r="AH46" s="217">
        <f t="shared" si="6"/>
        <v>3.8341863465453749</v>
      </c>
      <c r="AI46" s="217">
        <f t="shared" si="7"/>
        <v>3.7508524086801929</v>
      </c>
      <c r="AJ46" s="217">
        <f t="shared" si="8"/>
        <v>3.6954343834018757</v>
      </c>
      <c r="AK46" s="217">
        <f t="shared" si="8"/>
        <v>2.7865392839693732</v>
      </c>
      <c r="AL46" s="217">
        <f t="shared" si="8"/>
        <v>3.0235677848947393</v>
      </c>
      <c r="AM46" s="217">
        <f t="shared" si="8"/>
        <v>3.0287073249296652</v>
      </c>
      <c r="AN46" s="217">
        <f t="shared" si="8"/>
        <v>3.2666159684743667</v>
      </c>
      <c r="AO46" s="217">
        <f t="shared" si="8"/>
        <v>3.0795970641886456</v>
      </c>
      <c r="AP46" s="136"/>
    </row>
    <row r="47" spans="1:42" ht="14.1" customHeight="1">
      <c r="A47" s="125" t="s">
        <v>163</v>
      </c>
      <c r="B47" s="126"/>
      <c r="C47" s="126"/>
      <c r="D47" s="126">
        <f t="shared" ref="D47:Q47" si="17">MEDIAN(D24:D44)</f>
        <v>-6.91</v>
      </c>
      <c r="E47" s="126">
        <f t="shared" si="17"/>
        <v>-5.77</v>
      </c>
      <c r="F47" s="126">
        <f t="shared" si="17"/>
        <v>-2.27</v>
      </c>
      <c r="G47" s="126">
        <f t="shared" si="17"/>
        <v>-3.42</v>
      </c>
      <c r="H47" s="126">
        <f t="shared" si="17"/>
        <v>-1.79</v>
      </c>
      <c r="I47" s="126">
        <f t="shared" si="17"/>
        <v>-4.8</v>
      </c>
      <c r="J47" s="127">
        <f t="shared" si="17"/>
        <v>-4.18</v>
      </c>
      <c r="K47" s="126">
        <f t="shared" si="17"/>
        <v>-4.67</v>
      </c>
      <c r="L47" s="126">
        <f t="shared" si="17"/>
        <v>-3.0867075845908327</v>
      </c>
      <c r="M47" s="126">
        <f t="shared" si="17"/>
        <v>-5.1528962158186582</v>
      </c>
      <c r="N47" s="164">
        <f t="shared" si="17"/>
        <v>-5.4280550342368015</v>
      </c>
      <c r="O47" s="127">
        <f t="shared" si="17"/>
        <v>0.74599328418119226</v>
      </c>
      <c r="P47" s="198">
        <f t="shared" si="17"/>
        <v>-0.97680208693970116</v>
      </c>
      <c r="Q47" s="214">
        <f t="shared" si="17"/>
        <v>-1.1981719079542497</v>
      </c>
      <c r="R47" s="214">
        <f t="shared" ref="R47:U47" si="18">MEDIAN(R24:R44)</f>
        <v>-1.74457049094267</v>
      </c>
      <c r="S47" s="214">
        <f t="shared" si="18"/>
        <v>-2.6230834543397537</v>
      </c>
      <c r="T47" s="214">
        <f t="shared" si="18"/>
        <v>-1.7213872367898806</v>
      </c>
      <c r="U47" s="214">
        <f t="shared" si="18"/>
        <v>-6.0448485779355215E-2</v>
      </c>
      <c r="V47" s="214">
        <f t="shared" ref="V47:W47" si="19">MEDIAN(V24:V44)</f>
        <v>-0.56758826612802959</v>
      </c>
      <c r="W47" s="214">
        <f t="shared" si="19"/>
        <v>1.6902557289821698</v>
      </c>
      <c r="X47" s="214">
        <f t="shared" ref="X47:Y47" si="20">MEDIAN(X24:X44)</f>
        <v>-6.5771668019577927</v>
      </c>
      <c r="Y47" s="214">
        <v>-7.6823951135050272</v>
      </c>
      <c r="Z47" s="170" t="s">
        <v>163</v>
      </c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86"/>
    </row>
    <row r="48" spans="1:42" ht="14.1" customHeight="1">
      <c r="A48" s="125" t="s">
        <v>164</v>
      </c>
      <c r="B48" s="126"/>
      <c r="C48" s="126"/>
      <c r="D48" s="126">
        <f t="shared" ref="D48:Q48" si="21">AVERAGE(D24:D44)</f>
        <v>-7.8919047619047626</v>
      </c>
      <c r="E48" s="126">
        <f t="shared" si="21"/>
        <v>-5.5490476190476175</v>
      </c>
      <c r="F48" s="126">
        <f t="shared" si="21"/>
        <v>-0.69523809523809499</v>
      </c>
      <c r="G48" s="126">
        <f t="shared" si="21"/>
        <v>-2.7528571428571431</v>
      </c>
      <c r="H48" s="126">
        <f t="shared" si="21"/>
        <v>-1.8195238095238093</v>
      </c>
      <c r="I48" s="126">
        <f t="shared" si="21"/>
        <v>-4.4066666666666672</v>
      </c>
      <c r="J48" s="127">
        <f t="shared" si="21"/>
        <v>-5.4609523809523814</v>
      </c>
      <c r="K48" s="126">
        <f t="shared" si="21"/>
        <v>-3.5200000000000009</v>
      </c>
      <c r="L48" s="126">
        <f t="shared" si="21"/>
        <v>-4.4854867042643125</v>
      </c>
      <c r="M48" s="126">
        <f t="shared" si="21"/>
        <v>-5.0767983702879498</v>
      </c>
      <c r="N48" s="164">
        <f t="shared" si="21"/>
        <v>-4.7320805890095459</v>
      </c>
      <c r="O48" s="127">
        <f t="shared" si="21"/>
        <v>0.56245624884414958</v>
      </c>
      <c r="P48" s="198">
        <f t="shared" si="21"/>
        <v>-0.96521128474758489</v>
      </c>
      <c r="Q48" s="214">
        <f t="shared" si="21"/>
        <v>-0.82910862955908493</v>
      </c>
      <c r="R48" s="214">
        <f t="shared" ref="R48:U48" si="22">AVERAGE(R24:R44)</f>
        <v>-1.4949515058279008</v>
      </c>
      <c r="S48" s="214">
        <f t="shared" si="22"/>
        <v>-2.7433147867821499</v>
      </c>
      <c r="T48" s="214">
        <f t="shared" si="22"/>
        <v>-1.9900778638943259</v>
      </c>
      <c r="U48" s="214">
        <f t="shared" si="22"/>
        <v>-1.9573809630305994</v>
      </c>
      <c r="V48" s="214">
        <f t="shared" ref="V48:W48" si="23">AVERAGE(V24:V44)</f>
        <v>-1.0354413305843624</v>
      </c>
      <c r="W48" s="214">
        <f t="shared" si="23"/>
        <v>0.15079490889346697</v>
      </c>
      <c r="X48" s="214">
        <f t="shared" ref="X48:Y48" si="24">AVERAGE(X24:X44)</f>
        <v>-7.5530074363078672</v>
      </c>
      <c r="Y48" s="214">
        <v>-7.782604197230012</v>
      </c>
      <c r="Z48" s="170" t="s">
        <v>164</v>
      </c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86"/>
    </row>
    <row r="49" spans="1:26" ht="14.1" customHeight="1">
      <c r="A49" s="34"/>
      <c r="B49" s="31"/>
      <c r="C49" s="31"/>
      <c r="D49" s="31"/>
      <c r="E49" s="31"/>
      <c r="F49" s="31"/>
      <c r="G49" s="31"/>
      <c r="Z49" s="171" t="s">
        <v>0</v>
      </c>
    </row>
    <row r="50" spans="1:26" ht="14.1" customHeight="1">
      <c r="A50" s="1" t="str">
        <f>+$A$1</f>
        <v>K7/I7</v>
      </c>
      <c r="B50" s="2" t="str">
        <f>+$B$1</f>
        <v>Comparatif des finances cantonales et communales</v>
      </c>
      <c r="C50" s="3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45190.410039351853</v>
      </c>
    </row>
    <row r="51" spans="1:26" ht="14.1" customHeight="1">
      <c r="A51" s="292" t="str">
        <f>+$A$2</f>
        <v>Genauigkeit der Steuerprognose</v>
      </c>
      <c r="B51" s="292"/>
      <c r="C51" s="292"/>
      <c r="D51" s="292"/>
      <c r="E51" s="292"/>
      <c r="F51" s="297"/>
      <c r="G51" s="297"/>
      <c r="H51" s="37"/>
      <c r="I51" s="38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4.1" customHeight="1" thickBot="1">
      <c r="A52" s="293" t="str">
        <f>+$A$3</f>
        <v>Differenz zwischen budgetierten und effektiven Steuereinnahmen in % der effektiven Steuereinnahmen</v>
      </c>
      <c r="B52" s="293"/>
      <c r="C52" s="293"/>
      <c r="D52" s="293"/>
      <c r="E52" s="293"/>
      <c r="F52" s="293"/>
      <c r="G52" s="293"/>
      <c r="H52" s="293"/>
      <c r="I52" s="243"/>
      <c r="J52" s="24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Gewichtung_Pondération!$E$10</f>
        <v>1</v>
      </c>
    </row>
    <row r="53" spans="1:26" ht="14.1" customHeight="1" thickTop="1">
      <c r="A53" s="292" t="str">
        <f>+$A$4</f>
        <v>Exactitude de la prévision fiscale</v>
      </c>
      <c r="B53" s="292"/>
      <c r="C53" s="292"/>
      <c r="D53" s="292"/>
      <c r="E53" s="292"/>
      <c r="F53" s="298"/>
      <c r="G53" s="298"/>
      <c r="H53" s="37"/>
      <c r="I53" s="38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 ht="14.1" customHeight="1" thickBot="1">
      <c r="A54" s="293" t="str">
        <f>+$A$5</f>
        <v>Différence entre les recettes fiscales budgetées et effectives en % des recettes fiscales effectives</v>
      </c>
      <c r="B54" s="293"/>
      <c r="C54" s="293"/>
      <c r="D54" s="293"/>
      <c r="E54" s="293"/>
      <c r="F54" s="293"/>
      <c r="G54" s="293"/>
      <c r="H54" s="293"/>
      <c r="I54" s="243"/>
      <c r="J54" s="24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Gewichtung_Pondération!$E$10</f>
        <v>1</v>
      </c>
    </row>
    <row r="55" spans="1:26" ht="14.1" customHeight="1" thickTop="1">
      <c r="A55" s="34"/>
      <c r="B55" s="31"/>
      <c r="C55" s="31"/>
      <c r="D55" s="31"/>
      <c r="E55" s="31"/>
      <c r="F55" s="31"/>
      <c r="G55" s="3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62" t="s">
        <v>81</v>
      </c>
      <c r="M57" s="21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</row>
    <row r="58" spans="1:26" ht="14.1" customHeight="1">
      <c r="A58" s="23"/>
      <c r="B58" s="24"/>
      <c r="C58" s="25"/>
      <c r="D58" s="25"/>
      <c r="E58" s="25"/>
      <c r="F58" s="25"/>
      <c r="G58" s="25"/>
      <c r="I58" s="7"/>
      <c r="K58" s="8"/>
      <c r="L58" s="8"/>
      <c r="M58" s="8"/>
      <c r="N58" s="8"/>
      <c r="O58" s="8"/>
      <c r="P58" s="202"/>
      <c r="Q58" s="8"/>
      <c r="R58" s="8"/>
      <c r="S58" s="8"/>
      <c r="T58" s="8"/>
      <c r="U58" s="8"/>
      <c r="V58" s="8"/>
      <c r="W58" s="8"/>
      <c r="X58" s="8"/>
      <c r="Y58" s="8"/>
      <c r="Z58" s="166"/>
    </row>
    <row r="59" spans="1:26" ht="14.1" customHeight="1">
      <c r="A59" s="74" t="s">
        <v>28</v>
      </c>
      <c r="B59" s="30"/>
      <c r="C59" s="30"/>
      <c r="D59" s="30"/>
      <c r="E59" s="30"/>
      <c r="F59" s="30">
        <f t="shared" ref="F59:Y74" si="25">SUM(D24:F24)/3</f>
        <v>-2.1766666666666667</v>
      </c>
      <c r="G59" s="30">
        <f t="shared" si="25"/>
        <v>-1.8266666666666669</v>
      </c>
      <c r="H59" s="30">
        <f t="shared" si="25"/>
        <v>-0.73333333333333339</v>
      </c>
      <c r="I59" s="30">
        <f t="shared" si="25"/>
        <v>0.31666666666666665</v>
      </c>
      <c r="J59" s="30">
        <f t="shared" si="25"/>
        <v>0.27666666666666667</v>
      </c>
      <c r="K59" s="30">
        <f t="shared" si="25"/>
        <v>1.4733333333333334</v>
      </c>
      <c r="L59" s="30">
        <f t="shared" si="25"/>
        <v>-3.0688199536535721</v>
      </c>
      <c r="M59" s="30">
        <f t="shared" si="25"/>
        <v>-6.0870814538611144</v>
      </c>
      <c r="N59" s="87">
        <f t="shared" si="25"/>
        <v>-12.932913784464077</v>
      </c>
      <c r="O59" s="201">
        <f t="shared" si="25"/>
        <v>-13.124856190383683</v>
      </c>
      <c r="P59" s="191">
        <f t="shared" si="25"/>
        <v>-10.991802710172905</v>
      </c>
      <c r="Q59" s="211">
        <f t="shared" si="25"/>
        <v>-3.9038225942090512</v>
      </c>
      <c r="R59" s="211">
        <f t="shared" si="25"/>
        <v>-1.0946491973788743</v>
      </c>
      <c r="S59" s="211">
        <f t="shared" si="25"/>
        <v>-1.80308212417994</v>
      </c>
      <c r="T59" s="211">
        <f t="shared" si="25"/>
        <v>-3.5020587485846506</v>
      </c>
      <c r="U59" s="211">
        <f t="shared" si="25"/>
        <v>-4.4470376196404651</v>
      </c>
      <c r="V59" s="211">
        <f t="shared" si="25"/>
        <v>-5.7638127574342404</v>
      </c>
      <c r="W59" s="211">
        <f t="shared" si="25"/>
        <v>-3.1957607086083031</v>
      </c>
      <c r="X59" s="211">
        <f t="shared" si="25"/>
        <v>-3.2223553081649245</v>
      </c>
      <c r="Y59" s="211">
        <f t="shared" si="25"/>
        <v>-2.1447355251377118</v>
      </c>
      <c r="Z59" s="167" t="s">
        <v>188</v>
      </c>
    </row>
    <row r="60" spans="1:26" ht="14.1" customHeight="1">
      <c r="A60" s="75" t="s">
        <v>29</v>
      </c>
      <c r="B60" s="28"/>
      <c r="C60" s="28"/>
      <c r="D60" s="28"/>
      <c r="E60" s="28"/>
      <c r="F60" s="28">
        <f t="shared" ref="F60:R60" si="26">SUM(D25:F25)/3</f>
        <v>-5.833333333333333</v>
      </c>
      <c r="G60" s="28">
        <f t="shared" si="26"/>
        <v>-1.6300000000000001</v>
      </c>
      <c r="H60" s="28">
        <f t="shared" si="26"/>
        <v>2.0333333333333332</v>
      </c>
      <c r="I60" s="28">
        <f t="shared" si="26"/>
        <v>3.5066666666666664</v>
      </c>
      <c r="J60" s="28">
        <f t="shared" si="26"/>
        <v>-2.2266666666666666</v>
      </c>
      <c r="K60" s="28">
        <f t="shared" si="26"/>
        <v>-6.9533333333333331</v>
      </c>
      <c r="L60" s="28">
        <f t="shared" si="26"/>
        <v>-5.631627490623111</v>
      </c>
      <c r="M60" s="28">
        <f t="shared" si="26"/>
        <v>-2.057584716869115</v>
      </c>
      <c r="N60" s="31">
        <f t="shared" si="26"/>
        <v>-2.1156252180336339</v>
      </c>
      <c r="O60" s="200">
        <f t="shared" si="26"/>
        <v>-3.1054118211255974</v>
      </c>
      <c r="P60" s="192">
        <f t="shared" si="26"/>
        <v>-2.4766030348001542</v>
      </c>
      <c r="Q60" s="212">
        <f t="shared" si="26"/>
        <v>-1.2798862364279291</v>
      </c>
      <c r="R60" s="212">
        <f t="shared" si="26"/>
        <v>-3.3262194099410127</v>
      </c>
      <c r="S60" s="212">
        <f t="shared" ref="S60:U75" si="27">SUM(Q25:S25)/3</f>
        <v>-5.8753940570727039</v>
      </c>
      <c r="T60" s="212">
        <f t="shared" si="27"/>
        <v>-7.6535536526857983</v>
      </c>
      <c r="U60" s="212">
        <f t="shared" si="27"/>
        <v>-5.5885584766919107</v>
      </c>
      <c r="V60" s="212">
        <f t="shared" si="25"/>
        <v>0.79568734197519964</v>
      </c>
      <c r="W60" s="212">
        <f t="shared" si="25"/>
        <v>4.8070405554290474</v>
      </c>
      <c r="X60" s="212">
        <f t="shared" si="25"/>
        <v>3.9981780798012942</v>
      </c>
      <c r="Y60" s="212">
        <f t="shared" si="25"/>
        <v>-1.7082315611589491</v>
      </c>
      <c r="Z60" s="168" t="s">
        <v>168</v>
      </c>
    </row>
    <row r="61" spans="1:26" ht="14.1" customHeight="1">
      <c r="A61" s="74" t="s">
        <v>54</v>
      </c>
      <c r="B61" s="30"/>
      <c r="C61" s="30"/>
      <c r="D61" s="30"/>
      <c r="E61" s="30"/>
      <c r="F61" s="30">
        <f t="shared" ref="F61:U76" si="28">SUM(D26:F26)/3</f>
        <v>-12.85</v>
      </c>
      <c r="G61" s="30">
        <f t="shared" si="28"/>
        <v>-14.186666666666667</v>
      </c>
      <c r="H61" s="30">
        <f t="shared" si="28"/>
        <v>-13.043333333333331</v>
      </c>
      <c r="I61" s="30">
        <f t="shared" si="28"/>
        <v>-11.793333333333331</v>
      </c>
      <c r="J61" s="30">
        <f t="shared" si="28"/>
        <v>-11.06</v>
      </c>
      <c r="K61" s="30">
        <f t="shared" si="28"/>
        <v>-14.180000000000001</v>
      </c>
      <c r="L61" s="30">
        <f t="shared" si="28"/>
        <v>-14.943547780504881</v>
      </c>
      <c r="M61" s="30">
        <f t="shared" si="28"/>
        <v>-9.0655173377134872</v>
      </c>
      <c r="N61" s="87">
        <f t="shared" si="28"/>
        <v>-3.3027260192628112</v>
      </c>
      <c r="O61" s="201">
        <f t="shared" si="28"/>
        <v>1.4098320298436693</v>
      </c>
      <c r="P61" s="191">
        <f t="shared" si="28"/>
        <v>-2.7718644837581832</v>
      </c>
      <c r="Q61" s="211">
        <f t="shared" si="28"/>
        <v>-1.2740464381936103</v>
      </c>
      <c r="R61" s="211">
        <f t="shared" si="28"/>
        <v>-1.3422474649483274</v>
      </c>
      <c r="S61" s="211">
        <f t="shared" si="27"/>
        <v>-1.5889852010242371</v>
      </c>
      <c r="T61" s="211">
        <f t="shared" si="27"/>
        <v>-1.6367193620711753</v>
      </c>
      <c r="U61" s="211">
        <f t="shared" si="27"/>
        <v>-1.9977581777809588</v>
      </c>
      <c r="V61" s="211">
        <f t="shared" si="25"/>
        <v>0.43603093074008231</v>
      </c>
      <c r="W61" s="211">
        <f t="shared" si="25"/>
        <v>1.8978234545981578</v>
      </c>
      <c r="X61" s="211">
        <f t="shared" si="25"/>
        <v>0.29924142341497006</v>
      </c>
      <c r="Y61" s="211">
        <f t="shared" si="25"/>
        <v>-4.8520755696180444</v>
      </c>
      <c r="Z61" s="167" t="s">
        <v>169</v>
      </c>
    </row>
    <row r="62" spans="1:26" ht="14.1" customHeight="1">
      <c r="A62" s="75" t="s">
        <v>30</v>
      </c>
      <c r="B62" s="28"/>
      <c r="C62" s="28"/>
      <c r="D62" s="28"/>
      <c r="E62" s="28"/>
      <c r="F62" s="28">
        <f t="shared" si="28"/>
        <v>-15.766666666666666</v>
      </c>
      <c r="G62" s="28">
        <f t="shared" si="28"/>
        <v>-12.766666666666666</v>
      </c>
      <c r="H62" s="28">
        <f t="shared" si="28"/>
        <v>-9.7833333333333332</v>
      </c>
      <c r="I62" s="28">
        <f t="shared" si="28"/>
        <v>-10.716666666666667</v>
      </c>
      <c r="J62" s="28">
        <f t="shared" si="28"/>
        <v>-13.81</v>
      </c>
      <c r="K62" s="28">
        <f t="shared" si="28"/>
        <v>-12.663333333333334</v>
      </c>
      <c r="L62" s="28">
        <f t="shared" si="28"/>
        <v>-9.063591710459729</v>
      </c>
      <c r="M62" s="28">
        <f t="shared" si="28"/>
        <v>-4.4132111289258118</v>
      </c>
      <c r="N62" s="31">
        <f t="shared" si="28"/>
        <v>-2.3609141524401567</v>
      </c>
      <c r="O62" s="200">
        <f t="shared" si="28"/>
        <v>1.3674782389943954</v>
      </c>
      <c r="P62" s="192">
        <f t="shared" si="28"/>
        <v>1.0175613666252765</v>
      </c>
      <c r="Q62" s="212">
        <f t="shared" si="28"/>
        <v>0.25752464785056867</v>
      </c>
      <c r="R62" s="212">
        <f t="shared" si="28"/>
        <v>-3.547805600373882</v>
      </c>
      <c r="S62" s="212">
        <f t="shared" si="27"/>
        <v>-2.6381677732778326</v>
      </c>
      <c r="T62" s="212">
        <f t="shared" si="27"/>
        <v>-2.1142237765854071</v>
      </c>
      <c r="U62" s="212">
        <f t="shared" si="27"/>
        <v>-1.9838867875971171</v>
      </c>
      <c r="V62" s="212">
        <f t="shared" si="25"/>
        <v>-2.7400021583542036</v>
      </c>
      <c r="W62" s="212">
        <f t="shared" si="25"/>
        <v>-4.4636304832668934</v>
      </c>
      <c r="X62" s="212">
        <f t="shared" si="25"/>
        <v>-8.4671791961223093</v>
      </c>
      <c r="Y62" s="212">
        <f t="shared" si="25"/>
        <v>-8.6751396638135905</v>
      </c>
      <c r="Z62" s="168" t="s">
        <v>170</v>
      </c>
    </row>
    <row r="63" spans="1:26" ht="14.1" customHeight="1">
      <c r="A63" s="74" t="s">
        <v>31</v>
      </c>
      <c r="B63" s="30"/>
      <c r="C63" s="30"/>
      <c r="D63" s="30"/>
      <c r="E63" s="30"/>
      <c r="F63" s="30">
        <f t="shared" si="28"/>
        <v>-4.916666666666667</v>
      </c>
      <c r="G63" s="30">
        <f t="shared" si="28"/>
        <v>-5.166666666666667</v>
      </c>
      <c r="H63" s="30">
        <f t="shared" si="28"/>
        <v>-6.4066666666666663</v>
      </c>
      <c r="I63" s="30">
        <f t="shared" si="28"/>
        <v>-6.626666666666666</v>
      </c>
      <c r="J63" s="30">
        <f t="shared" si="28"/>
        <v>-2.5666666666666664</v>
      </c>
      <c r="K63" s="30">
        <f t="shared" si="28"/>
        <v>2.0233333333333334</v>
      </c>
      <c r="L63" s="30">
        <f t="shared" si="28"/>
        <v>3.5987212433627511</v>
      </c>
      <c r="M63" s="30">
        <f t="shared" si="28"/>
        <v>0.78157256841852618</v>
      </c>
      <c r="N63" s="87">
        <f t="shared" si="28"/>
        <v>-3.2842177748171455</v>
      </c>
      <c r="O63" s="201">
        <f t="shared" si="28"/>
        <v>-7.2845548205776565</v>
      </c>
      <c r="P63" s="191">
        <f t="shared" si="28"/>
        <v>-7.3004559888759077</v>
      </c>
      <c r="Q63" s="211">
        <f t="shared" si="28"/>
        <v>-7.5806238740990786</v>
      </c>
      <c r="R63" s="211">
        <f t="shared" si="28"/>
        <v>-6.1502094206479425</v>
      </c>
      <c r="S63" s="211">
        <f t="shared" si="27"/>
        <v>-4.3789546877977195</v>
      </c>
      <c r="T63" s="211">
        <f t="shared" si="27"/>
        <v>-2.0597551497815596</v>
      </c>
      <c r="U63" s="211">
        <f t="shared" si="27"/>
        <v>-0.71437710161017931</v>
      </c>
      <c r="V63" s="211">
        <f t="shared" si="25"/>
        <v>-0.20553884123834121</v>
      </c>
      <c r="W63" s="211">
        <f t="shared" si="25"/>
        <v>1.0074788125724028</v>
      </c>
      <c r="X63" s="211">
        <f t="shared" si="25"/>
        <v>-6.6829447853224089E-2</v>
      </c>
      <c r="Y63" s="211">
        <f t="shared" si="25"/>
        <v>0.82057330561612207</v>
      </c>
      <c r="Z63" s="167" t="s">
        <v>171</v>
      </c>
    </row>
    <row r="64" spans="1:26" ht="14.1" customHeight="1">
      <c r="A64" s="75" t="s">
        <v>48</v>
      </c>
      <c r="B64" s="28"/>
      <c r="C64" s="28"/>
      <c r="D64" s="28"/>
      <c r="E64" s="28"/>
      <c r="F64" s="28">
        <f t="shared" si="28"/>
        <v>-5.5533333333333337</v>
      </c>
      <c r="G64" s="28">
        <f t="shared" si="28"/>
        <v>-5.580000000000001</v>
      </c>
      <c r="H64" s="28">
        <f t="shared" si="28"/>
        <v>-4.2366666666666672</v>
      </c>
      <c r="I64" s="28">
        <f t="shared" si="28"/>
        <v>-4.5066666666666668</v>
      </c>
      <c r="J64" s="28">
        <f t="shared" si="28"/>
        <v>-2.99</v>
      </c>
      <c r="K64" s="28">
        <f t="shared" si="28"/>
        <v>-6.2399999999999993</v>
      </c>
      <c r="L64" s="28">
        <f t="shared" si="28"/>
        <v>-6.6222358615302781</v>
      </c>
      <c r="M64" s="28">
        <f t="shared" si="28"/>
        <v>-6.2492171811331909</v>
      </c>
      <c r="N64" s="31">
        <f t="shared" si="28"/>
        <v>-2.8005158564735968</v>
      </c>
      <c r="O64" s="200">
        <f t="shared" si="28"/>
        <v>0.52760020166183264</v>
      </c>
      <c r="P64" s="192">
        <f t="shared" si="28"/>
        <v>2.1531940508401597</v>
      </c>
      <c r="Q64" s="212">
        <f t="shared" si="28"/>
        <v>3.7247187700580362</v>
      </c>
      <c r="R64" s="212">
        <f t="shared" si="28"/>
        <v>1.8265994112243684</v>
      </c>
      <c r="S64" s="212">
        <f t="shared" si="27"/>
        <v>0.9435460258456817</v>
      </c>
      <c r="T64" s="212">
        <f t="shared" si="27"/>
        <v>1.6976566922443401</v>
      </c>
      <c r="U64" s="212">
        <f t="shared" si="27"/>
        <v>2.4195457655333734</v>
      </c>
      <c r="V64" s="212">
        <f t="shared" si="25"/>
        <v>2.6280475497844722</v>
      </c>
      <c r="W64" s="212">
        <f t="shared" si="25"/>
        <v>0.12389405077507032</v>
      </c>
      <c r="X64" s="212">
        <f t="shared" si="25"/>
        <v>-3.2507046282352068</v>
      </c>
      <c r="Y64" s="212">
        <f t="shared" si="25"/>
        <v>-5.7418214889410306</v>
      </c>
      <c r="Z64" s="168" t="s">
        <v>172</v>
      </c>
    </row>
    <row r="65" spans="1:26" ht="14.1" customHeight="1">
      <c r="A65" s="74" t="s">
        <v>49</v>
      </c>
      <c r="B65" s="30"/>
      <c r="C65" s="30"/>
      <c r="D65" s="30"/>
      <c r="E65" s="30"/>
      <c r="F65" s="30">
        <f t="shared" si="28"/>
        <v>-2.5299999999999998</v>
      </c>
      <c r="G65" s="30">
        <f t="shared" si="28"/>
        <v>-1.4566666666666668</v>
      </c>
      <c r="H65" s="30">
        <f t="shared" si="28"/>
        <v>3.56</v>
      </c>
      <c r="I65" s="30">
        <f t="shared" si="28"/>
        <v>5.003333333333333</v>
      </c>
      <c r="J65" s="30">
        <f t="shared" si="28"/>
        <v>5.2399999999999993</v>
      </c>
      <c r="K65" s="30">
        <f t="shared" si="28"/>
        <v>2.8633333333333333</v>
      </c>
      <c r="L65" s="30">
        <f t="shared" si="28"/>
        <v>1.408450184456713</v>
      </c>
      <c r="M65" s="30">
        <f t="shared" si="28"/>
        <v>-0.91876729073257335</v>
      </c>
      <c r="N65" s="87">
        <f t="shared" si="28"/>
        <v>-2.2745800014075175</v>
      </c>
      <c r="O65" s="201">
        <f t="shared" si="28"/>
        <v>-1.6531785009421622</v>
      </c>
      <c r="P65" s="191">
        <f t="shared" si="28"/>
        <v>0.3561362617310338</v>
      </c>
      <c r="Q65" s="211">
        <f t="shared" si="28"/>
        <v>2.4621046908875734</v>
      </c>
      <c r="R65" s="211">
        <f t="shared" si="28"/>
        <v>3.3705537231082161</v>
      </c>
      <c r="S65" s="211">
        <f t="shared" si="27"/>
        <v>3.5778240395374765</v>
      </c>
      <c r="T65" s="211">
        <f t="shared" si="27"/>
        <v>2.06798217435307</v>
      </c>
      <c r="U65" s="211">
        <f t="shared" si="27"/>
        <v>-1.2702237562539531</v>
      </c>
      <c r="V65" s="211">
        <f t="shared" si="25"/>
        <v>-1.981341471305516</v>
      </c>
      <c r="W65" s="211">
        <f t="shared" si="25"/>
        <v>-0.70293629339236541</v>
      </c>
      <c r="X65" s="211">
        <f t="shared" si="25"/>
        <v>1.3370093554411679</v>
      </c>
      <c r="Y65" s="211">
        <f t="shared" si="25"/>
        <v>2.2603873183284935</v>
      </c>
      <c r="Z65" s="167" t="s">
        <v>173</v>
      </c>
    </row>
    <row r="66" spans="1:26" ht="14.1" customHeight="1">
      <c r="A66" s="75" t="s">
        <v>32</v>
      </c>
      <c r="B66" s="28"/>
      <c r="C66" s="28"/>
      <c r="D66" s="28"/>
      <c r="E66" s="28"/>
      <c r="F66" s="28">
        <f t="shared" si="28"/>
        <v>-6.7233333333333336</v>
      </c>
      <c r="G66" s="28">
        <f t="shared" si="28"/>
        <v>-6.0766666666666671</v>
      </c>
      <c r="H66" s="28">
        <f t="shared" si="28"/>
        <v>-4.6633333333333331</v>
      </c>
      <c r="I66" s="28">
        <f t="shared" si="28"/>
        <v>-3.1433333333333331</v>
      </c>
      <c r="J66" s="28">
        <f t="shared" si="28"/>
        <v>-1.5366666666666668</v>
      </c>
      <c r="K66" s="28">
        <f t="shared" si="28"/>
        <v>5.9999999999999908E-2</v>
      </c>
      <c r="L66" s="28">
        <f t="shared" si="28"/>
        <v>1.0571340846349151</v>
      </c>
      <c r="M66" s="28">
        <f t="shared" si="28"/>
        <v>-0.6681210674339364</v>
      </c>
      <c r="N66" s="31">
        <f t="shared" si="28"/>
        <v>-3.4832112214351199</v>
      </c>
      <c r="O66" s="200">
        <f t="shared" si="28"/>
        <v>-2.8197466440273566</v>
      </c>
      <c r="P66" s="192">
        <f t="shared" si="28"/>
        <v>7.6170725190306612E-2</v>
      </c>
      <c r="Q66" s="212">
        <f t="shared" si="28"/>
        <v>1.9908036338687951</v>
      </c>
      <c r="R66" s="212">
        <f t="shared" si="28"/>
        <v>0.40345862779357544</v>
      </c>
      <c r="S66" s="212">
        <f t="shared" si="27"/>
        <v>-3.0848456701932343</v>
      </c>
      <c r="T66" s="212">
        <f t="shared" si="27"/>
        <v>-6.9409359593302824</v>
      </c>
      <c r="U66" s="212">
        <f t="shared" si="27"/>
        <v>-8.8433116187234102</v>
      </c>
      <c r="V66" s="212">
        <f t="shared" si="25"/>
        <v>-8.2890945435833014</v>
      </c>
      <c r="W66" s="212">
        <f t="shared" si="25"/>
        <v>-3.3828898610403151</v>
      </c>
      <c r="X66" s="212">
        <f t="shared" si="25"/>
        <v>-5.5543145397323928</v>
      </c>
      <c r="Y66" s="212">
        <f t="shared" si="25"/>
        <v>-9.0980290987069559</v>
      </c>
      <c r="Z66" s="168" t="s">
        <v>189</v>
      </c>
    </row>
    <row r="67" spans="1:26" ht="14.1" customHeight="1">
      <c r="A67" s="74" t="s">
        <v>33</v>
      </c>
      <c r="B67" s="30"/>
      <c r="C67" s="30"/>
      <c r="D67" s="30"/>
      <c r="E67" s="30"/>
      <c r="F67" s="30">
        <f t="shared" si="28"/>
        <v>2.7533333333333325</v>
      </c>
      <c r="G67" s="30">
        <f t="shared" si="28"/>
        <v>5.0199999999999996</v>
      </c>
      <c r="H67" s="30">
        <f t="shared" si="28"/>
        <v>5.7299999999999995</v>
      </c>
      <c r="I67" s="30">
        <f t="shared" si="28"/>
        <v>-6.1533333333333333</v>
      </c>
      <c r="J67" s="30">
        <f t="shared" si="28"/>
        <v>-10.973333333333334</v>
      </c>
      <c r="K67" s="30">
        <f t="shared" si="28"/>
        <v>-12.833333333333334</v>
      </c>
      <c r="L67" s="30">
        <f t="shared" si="28"/>
        <v>-10.138505774503074</v>
      </c>
      <c r="M67" s="30">
        <f t="shared" si="28"/>
        <v>-6.4769904677246721</v>
      </c>
      <c r="N67" s="87">
        <f t="shared" si="28"/>
        <v>-3.0794800369849207</v>
      </c>
      <c r="O67" s="201">
        <f t="shared" si="28"/>
        <v>0.23299055787325709</v>
      </c>
      <c r="P67" s="191">
        <f t="shared" si="28"/>
        <v>-0.52525356532476497</v>
      </c>
      <c r="Q67" s="211">
        <f t="shared" si="28"/>
        <v>0.41414361943446493</v>
      </c>
      <c r="R67" s="211">
        <f t="shared" si="28"/>
        <v>-1.8314507146754735</v>
      </c>
      <c r="S67" s="211">
        <f t="shared" si="27"/>
        <v>1.5525905194075591</v>
      </c>
      <c r="T67" s="211">
        <f t="shared" si="27"/>
        <v>0.94133634552290546</v>
      </c>
      <c r="U67" s="211">
        <f t="shared" si="27"/>
        <v>-1.9400960582234255</v>
      </c>
      <c r="V67" s="211">
        <f t="shared" si="25"/>
        <v>-5.8703636522096518</v>
      </c>
      <c r="W67" s="211">
        <f t="shared" si="25"/>
        <v>-7.1400322723377849</v>
      </c>
      <c r="X67" s="211">
        <f t="shared" si="25"/>
        <v>-6.1048397777005592</v>
      </c>
      <c r="Y67" s="211">
        <f t="shared" si="25"/>
        <v>-9.1082916220814543</v>
      </c>
      <c r="Z67" s="167" t="s">
        <v>175</v>
      </c>
    </row>
    <row r="68" spans="1:26" ht="14.1" customHeight="1">
      <c r="A68" s="75" t="s">
        <v>50</v>
      </c>
      <c r="B68" s="28"/>
      <c r="C68" s="28"/>
      <c r="D68" s="28"/>
      <c r="E68" s="28"/>
      <c r="F68" s="28">
        <f t="shared" si="28"/>
        <v>1.3833333333333335</v>
      </c>
      <c r="G68" s="28">
        <f t="shared" si="28"/>
        <v>3.3000000000000003</v>
      </c>
      <c r="H68" s="28">
        <f t="shared" si="28"/>
        <v>2.4899999999999998</v>
      </c>
      <c r="I68" s="28">
        <f t="shared" si="28"/>
        <v>0.10333333333333321</v>
      </c>
      <c r="J68" s="28">
        <f t="shared" si="28"/>
        <v>-3.8333333333333335</v>
      </c>
      <c r="K68" s="28">
        <f t="shared" si="28"/>
        <v>-5.7233333333333336</v>
      </c>
      <c r="L68" s="28">
        <f t="shared" si="28"/>
        <v>-2.3129283787952009</v>
      </c>
      <c r="M68" s="28">
        <f t="shared" si="28"/>
        <v>-6.8192808069240884E-2</v>
      </c>
      <c r="N68" s="31">
        <f t="shared" si="28"/>
        <v>0.72761356096971996</v>
      </c>
      <c r="O68" s="200">
        <f t="shared" si="28"/>
        <v>-0.78707596986804917</v>
      </c>
      <c r="P68" s="192">
        <f t="shared" si="28"/>
        <v>1.3067197524627459</v>
      </c>
      <c r="Q68" s="212">
        <f t="shared" si="28"/>
        <v>2.4747449754506223</v>
      </c>
      <c r="R68" s="212">
        <f t="shared" si="28"/>
        <v>1.9098308995358615</v>
      </c>
      <c r="S68" s="212">
        <f t="shared" si="27"/>
        <v>-1.4220166730817325</v>
      </c>
      <c r="T68" s="212">
        <f t="shared" si="27"/>
        <v>-1.1070363050390224</v>
      </c>
      <c r="U68" s="212">
        <f t="shared" si="27"/>
        <v>-0.10563190000176322</v>
      </c>
      <c r="V68" s="212">
        <f t="shared" si="25"/>
        <v>0.18009324476559888</v>
      </c>
      <c r="W68" s="212">
        <f t="shared" si="25"/>
        <v>-0.62361764452071244</v>
      </c>
      <c r="X68" s="212">
        <f t="shared" si="25"/>
        <v>-2.383179925560158</v>
      </c>
      <c r="Y68" s="212">
        <f t="shared" si="25"/>
        <v>-4.9425354195968447</v>
      </c>
      <c r="Z68" s="168" t="s">
        <v>176</v>
      </c>
    </row>
    <row r="69" spans="1:26" ht="14.1" customHeight="1">
      <c r="A69" s="74" t="s">
        <v>57</v>
      </c>
      <c r="B69" s="30"/>
      <c r="C69" s="30"/>
      <c r="D69" s="30"/>
      <c r="E69" s="30"/>
      <c r="F69" s="30">
        <f t="shared" si="28"/>
        <v>-2.0766666666666667</v>
      </c>
      <c r="G69" s="30">
        <f t="shared" si="28"/>
        <v>-0.25</v>
      </c>
      <c r="H69" s="30">
        <f t="shared" si="28"/>
        <v>3.19</v>
      </c>
      <c r="I69" s="30">
        <f t="shared" si="28"/>
        <v>0.42333333333333317</v>
      </c>
      <c r="J69" s="30">
        <f t="shared" si="28"/>
        <v>-4.7866666666666671</v>
      </c>
      <c r="K69" s="30">
        <f t="shared" si="28"/>
        <v>-12.196666666666667</v>
      </c>
      <c r="L69" s="30">
        <f t="shared" si="28"/>
        <v>-8.9087372243747485</v>
      </c>
      <c r="M69" s="30">
        <f t="shared" si="28"/>
        <v>-8.5531289256600846</v>
      </c>
      <c r="N69" s="87">
        <f t="shared" si="28"/>
        <v>-3.2585376165478208</v>
      </c>
      <c r="O69" s="201">
        <f t="shared" si="28"/>
        <v>-5.4558686091815902</v>
      </c>
      <c r="P69" s="191">
        <f t="shared" si="28"/>
        <v>-0.98453979909540612</v>
      </c>
      <c r="Q69" s="211">
        <f t="shared" si="28"/>
        <v>5.0820031638879106</v>
      </c>
      <c r="R69" s="211">
        <f t="shared" si="28"/>
        <v>6.1216601865568379</v>
      </c>
      <c r="S69" s="211">
        <f t="shared" si="27"/>
        <v>5.1677341680738733</v>
      </c>
      <c r="T69" s="211">
        <f t="shared" si="27"/>
        <v>-1.172680357230637</v>
      </c>
      <c r="U69" s="211">
        <f t="shared" si="27"/>
        <v>-2.1609174909813729</v>
      </c>
      <c r="V69" s="211">
        <f t="shared" si="25"/>
        <v>-2.6778976769634539</v>
      </c>
      <c r="W69" s="211">
        <f t="shared" si="25"/>
        <v>-1.9581998655020223</v>
      </c>
      <c r="X69" s="211">
        <f t="shared" si="25"/>
        <v>-4.531694033699579</v>
      </c>
      <c r="Y69" s="211">
        <f t="shared" si="25"/>
        <v>-5.6131475401106838</v>
      </c>
      <c r="Z69" s="167" t="s">
        <v>177</v>
      </c>
    </row>
    <row r="70" spans="1:26" ht="14.1" customHeight="1">
      <c r="A70" s="75" t="s">
        <v>34</v>
      </c>
      <c r="B70" s="28"/>
      <c r="C70" s="28"/>
      <c r="D70" s="28"/>
      <c r="E70" s="28"/>
      <c r="F70" s="28">
        <f t="shared" si="28"/>
        <v>7.1333333333333329</v>
      </c>
      <c r="G70" s="28">
        <f t="shared" si="28"/>
        <v>8.8033333333333346</v>
      </c>
      <c r="H70" s="28">
        <f t="shared" si="28"/>
        <v>4.9400000000000004</v>
      </c>
      <c r="I70" s="28">
        <f t="shared" si="28"/>
        <v>-5.2633333333333336</v>
      </c>
      <c r="J70" s="28">
        <f t="shared" si="28"/>
        <v>-9.3033333333333328</v>
      </c>
      <c r="K70" s="28">
        <f t="shared" si="28"/>
        <v>-9.94</v>
      </c>
      <c r="L70" s="28">
        <f t="shared" si="28"/>
        <v>-9.1638265388765401</v>
      </c>
      <c r="M70" s="28">
        <f t="shared" si="28"/>
        <v>-8.286149532676399</v>
      </c>
      <c r="N70" s="31">
        <f t="shared" si="28"/>
        <v>-8.56522152964002</v>
      </c>
      <c r="O70" s="200">
        <f t="shared" si="28"/>
        <v>-7.6429445538790119</v>
      </c>
      <c r="P70" s="192">
        <f t="shared" si="28"/>
        <v>-8.2427670873797698</v>
      </c>
      <c r="Q70" s="212">
        <f t="shared" si="28"/>
        <v>-7.5086954024587493</v>
      </c>
      <c r="R70" s="212">
        <f t="shared" si="28"/>
        <v>-3.8063460928366002</v>
      </c>
      <c r="S70" s="212">
        <f t="shared" si="27"/>
        <v>0.54977611618689393</v>
      </c>
      <c r="T70" s="212">
        <f t="shared" si="27"/>
        <v>0.72002867997266939</v>
      </c>
      <c r="U70" s="212">
        <f t="shared" si="27"/>
        <v>8.9188100822464502E-3</v>
      </c>
      <c r="V70" s="212">
        <f t="shared" si="25"/>
        <v>-0.61882626314064726</v>
      </c>
      <c r="W70" s="212">
        <f t="shared" si="25"/>
        <v>-1.6018208454192944</v>
      </c>
      <c r="X70" s="212">
        <f t="shared" si="25"/>
        <v>-6.357655248901267</v>
      </c>
      <c r="Y70" s="212">
        <f t="shared" si="25"/>
        <v>-9.1889717647215257</v>
      </c>
      <c r="Z70" s="168" t="s">
        <v>190</v>
      </c>
    </row>
    <row r="71" spans="1:26" ht="14.1" customHeight="1">
      <c r="A71" s="74" t="s">
        <v>167</v>
      </c>
      <c r="B71" s="30"/>
      <c r="C71" s="30"/>
      <c r="D71" s="30"/>
      <c r="E71" s="30"/>
      <c r="F71" s="30">
        <f t="shared" si="28"/>
        <v>-15.100000000000001</v>
      </c>
      <c r="G71" s="30">
        <f t="shared" si="28"/>
        <v>-6.9799999999999995</v>
      </c>
      <c r="H71" s="30">
        <f t="shared" si="28"/>
        <v>-1.6799999999999997</v>
      </c>
      <c r="I71" s="30">
        <f t="shared" si="28"/>
        <v>-1.71</v>
      </c>
      <c r="J71" s="30">
        <f t="shared" si="28"/>
        <v>8.3333333333333329E-2</v>
      </c>
      <c r="K71" s="30">
        <f t="shared" si="28"/>
        <v>2.1799999999999997</v>
      </c>
      <c r="L71" s="30">
        <f t="shared" si="28"/>
        <v>-0.68666666666666687</v>
      </c>
      <c r="M71" s="30">
        <f t="shared" si="28"/>
        <v>-4.8747856688389382</v>
      </c>
      <c r="N71" s="87">
        <f t="shared" si="28"/>
        <v>-10.156193627610465</v>
      </c>
      <c r="O71" s="201">
        <f t="shared" si="28"/>
        <v>-2.5644158372987071</v>
      </c>
      <c r="P71" s="191">
        <f t="shared" si="28"/>
        <v>3.2014084468051998</v>
      </c>
      <c r="Q71" s="211">
        <f t="shared" si="28"/>
        <v>5.2759514222229891</v>
      </c>
      <c r="R71" s="211">
        <f t="shared" si="28"/>
        <v>-0.7507841601693036</v>
      </c>
      <c r="S71" s="211">
        <f t="shared" si="27"/>
        <v>-5.1052314916059407</v>
      </c>
      <c r="T71" s="211">
        <f t="shared" si="27"/>
        <v>-5.6952859153730415</v>
      </c>
      <c r="U71" s="211">
        <f t="shared" si="27"/>
        <v>-8.7399116256333595</v>
      </c>
      <c r="V71" s="211">
        <f t="shared" si="25"/>
        <v>-8.9940648419954865</v>
      </c>
      <c r="W71" s="211">
        <f t="shared" si="25"/>
        <v>-7.0343580883586796</v>
      </c>
      <c r="X71" s="211">
        <f t="shared" si="25"/>
        <v>-4.4157297729312424</v>
      </c>
      <c r="Y71" s="211">
        <f t="shared" si="25"/>
        <v>-4.8954446707217016</v>
      </c>
      <c r="Z71" s="167" t="s">
        <v>179</v>
      </c>
    </row>
    <row r="72" spans="1:26" ht="14.1" customHeight="1">
      <c r="A72" s="75" t="s">
        <v>35</v>
      </c>
      <c r="B72" s="28"/>
      <c r="C72" s="28"/>
      <c r="D72" s="28"/>
      <c r="E72" s="28"/>
      <c r="F72" s="28">
        <f t="shared" si="28"/>
        <v>-8.93</v>
      </c>
      <c r="G72" s="28">
        <f t="shared" si="28"/>
        <v>-6.6499999999999995</v>
      </c>
      <c r="H72" s="28">
        <f t="shared" si="28"/>
        <v>-2.1133333333333333</v>
      </c>
      <c r="I72" s="28">
        <f t="shared" si="28"/>
        <v>-2.6833333333333336</v>
      </c>
      <c r="J72" s="28">
        <f t="shared" si="28"/>
        <v>-2.48</v>
      </c>
      <c r="K72" s="28">
        <f t="shared" si="28"/>
        <v>-3.6933333333333334</v>
      </c>
      <c r="L72" s="28">
        <f t="shared" si="28"/>
        <v>-4.7170632081476827</v>
      </c>
      <c r="M72" s="28">
        <f t="shared" si="28"/>
        <v>-3.2421619377313671</v>
      </c>
      <c r="N72" s="31">
        <f t="shared" si="28"/>
        <v>-4.1981802824769678</v>
      </c>
      <c r="O72" s="200">
        <f t="shared" si="28"/>
        <v>-2.0858401553833708</v>
      </c>
      <c r="P72" s="192">
        <f t="shared" si="28"/>
        <v>-1.2527327201997898</v>
      </c>
      <c r="Q72" s="212">
        <f t="shared" si="28"/>
        <v>1.4358951057244262</v>
      </c>
      <c r="R72" s="212">
        <f t="shared" si="28"/>
        <v>1.654366167720059</v>
      </c>
      <c r="S72" s="212">
        <f t="shared" si="27"/>
        <v>-0.87077159764328727</v>
      </c>
      <c r="T72" s="212">
        <f t="shared" si="27"/>
        <v>-1.1397406988285974</v>
      </c>
      <c r="U72" s="212">
        <f t="shared" si="27"/>
        <v>-0.73847837229419444</v>
      </c>
      <c r="V72" s="212">
        <f t="shared" si="25"/>
        <v>0.53402690155058286</v>
      </c>
      <c r="W72" s="212">
        <f t="shared" si="25"/>
        <v>-1.775822156499532</v>
      </c>
      <c r="X72" s="212">
        <f t="shared" si="25"/>
        <v>-6.7221872161272769</v>
      </c>
      <c r="Y72" s="212">
        <f t="shared" si="25"/>
        <v>-9.2306732631999058</v>
      </c>
      <c r="Z72" s="168" t="s">
        <v>180</v>
      </c>
    </row>
    <row r="73" spans="1:26" ht="14.1" customHeight="1">
      <c r="A73" s="74" t="s">
        <v>36</v>
      </c>
      <c r="B73" s="30"/>
      <c r="C73" s="30"/>
      <c r="D73" s="30"/>
      <c r="E73" s="30"/>
      <c r="F73" s="30">
        <f t="shared" si="28"/>
        <v>-4.4333333333333327</v>
      </c>
      <c r="G73" s="30">
        <f t="shared" si="28"/>
        <v>1.4366666666666668</v>
      </c>
      <c r="H73" s="30">
        <f t="shared" si="28"/>
        <v>6.0766666666666671</v>
      </c>
      <c r="I73" s="30">
        <f t="shared" si="28"/>
        <v>0.11333333333333329</v>
      </c>
      <c r="J73" s="30">
        <f t="shared" si="28"/>
        <v>-4.1933333333333334</v>
      </c>
      <c r="K73" s="30">
        <f t="shared" si="28"/>
        <v>-2.7100000000000004</v>
      </c>
      <c r="L73" s="30">
        <f t="shared" si="28"/>
        <v>-3.1086138589301426</v>
      </c>
      <c r="M73" s="30">
        <f t="shared" si="28"/>
        <v>-5.5372953048271389</v>
      </c>
      <c r="N73" s="87">
        <f t="shared" si="28"/>
        <v>-11.184265991548612</v>
      </c>
      <c r="O73" s="201">
        <f t="shared" si="28"/>
        <v>-13.05017240715298</v>
      </c>
      <c r="P73" s="191">
        <f t="shared" si="28"/>
        <v>-12.558281318015133</v>
      </c>
      <c r="Q73" s="211">
        <f t="shared" si="28"/>
        <v>-11.614653480602163</v>
      </c>
      <c r="R73" s="211">
        <f t="shared" si="28"/>
        <v>-7.0811169389894291</v>
      </c>
      <c r="S73" s="211">
        <f t="shared" si="27"/>
        <v>-0.60469359409037793</v>
      </c>
      <c r="T73" s="211">
        <f t="shared" si="27"/>
        <v>3.3494390504647265</v>
      </c>
      <c r="U73" s="211">
        <f t="shared" si="27"/>
        <v>4.3663507700656163</v>
      </c>
      <c r="V73" s="211">
        <f t="shared" si="25"/>
        <v>3.6967859913199348</v>
      </c>
      <c r="W73" s="211">
        <f t="shared" si="25"/>
        <v>4.361764441717324</v>
      </c>
      <c r="X73" s="211">
        <f t="shared" si="25"/>
        <v>-0.12311599743345643</v>
      </c>
      <c r="Y73" s="211">
        <f t="shared" si="25"/>
        <v>-3.6200539789130808</v>
      </c>
      <c r="Z73" s="167" t="s">
        <v>181</v>
      </c>
    </row>
    <row r="74" spans="1:26" ht="14.1" customHeight="1">
      <c r="A74" s="75" t="s">
        <v>37</v>
      </c>
      <c r="B74" s="28"/>
      <c r="C74" s="28"/>
      <c r="D74" s="28"/>
      <c r="E74" s="28"/>
      <c r="F74" s="28">
        <f t="shared" si="28"/>
        <v>-2.4533333333333331</v>
      </c>
      <c r="G74" s="28">
        <f t="shared" si="28"/>
        <v>-0.95000000000000007</v>
      </c>
      <c r="H74" s="28">
        <f t="shared" si="28"/>
        <v>-2.0966666666666667</v>
      </c>
      <c r="I74" s="28">
        <f t="shared" si="28"/>
        <v>-5.5033333333333339</v>
      </c>
      <c r="J74" s="28">
        <f t="shared" si="28"/>
        <v>-5.9833333333333334</v>
      </c>
      <c r="K74" s="28">
        <f t="shared" si="28"/>
        <v>-5.5100000000000007</v>
      </c>
      <c r="L74" s="28">
        <f t="shared" si="28"/>
        <v>-4.0937780214583857</v>
      </c>
      <c r="M74" s="28">
        <f t="shared" si="28"/>
        <v>-2.1210598401684075</v>
      </c>
      <c r="N74" s="31">
        <f t="shared" si="28"/>
        <v>0.16026660997040718</v>
      </c>
      <c r="O74" s="200">
        <f t="shared" si="28"/>
        <v>3.0882355794220637</v>
      </c>
      <c r="P74" s="192">
        <f t="shared" si="28"/>
        <v>2.7965833691521857</v>
      </c>
      <c r="Q74" s="212">
        <f t="shared" si="28"/>
        <v>-0.27616438793009007</v>
      </c>
      <c r="R74" s="212">
        <f t="shared" si="28"/>
        <v>-4.9199185323519643</v>
      </c>
      <c r="S74" s="212">
        <f t="shared" si="27"/>
        <v>-10.246881342593669</v>
      </c>
      <c r="T74" s="212">
        <f t="shared" si="27"/>
        <v>-11.900829747000737</v>
      </c>
      <c r="U74" s="212">
        <f t="shared" si="27"/>
        <v>-9.3165774375282702</v>
      </c>
      <c r="V74" s="212">
        <f t="shared" si="25"/>
        <v>-6.2162741081682995</v>
      </c>
      <c r="W74" s="212">
        <f t="shared" si="25"/>
        <v>-6.2388738099289585</v>
      </c>
      <c r="X74" s="212">
        <f t="shared" si="25"/>
        <v>-11.569782002465653</v>
      </c>
      <c r="Y74" s="212">
        <f t="shared" si="25"/>
        <v>-14.760213172324841</v>
      </c>
      <c r="Z74" s="168" t="s">
        <v>182</v>
      </c>
    </row>
    <row r="75" spans="1:26" ht="14.1" customHeight="1">
      <c r="A75" s="74" t="s">
        <v>38</v>
      </c>
      <c r="B75" s="30"/>
      <c r="C75" s="30"/>
      <c r="D75" s="30"/>
      <c r="E75" s="30"/>
      <c r="F75" s="30">
        <f t="shared" si="28"/>
        <v>-6.4200000000000008</v>
      </c>
      <c r="G75" s="30">
        <f t="shared" si="28"/>
        <v>-7.1333333333333337</v>
      </c>
      <c r="H75" s="30">
        <f t="shared" si="28"/>
        <v>-9.36</v>
      </c>
      <c r="I75" s="30">
        <f t="shared" si="28"/>
        <v>-10.926666666666668</v>
      </c>
      <c r="J75" s="30">
        <f t="shared" si="28"/>
        <v>-11.5</v>
      </c>
      <c r="K75" s="30">
        <f t="shared" si="28"/>
        <v>-8.2266666666666666</v>
      </c>
      <c r="L75" s="30">
        <f t="shared" si="28"/>
        <v>-5.9287041597119421</v>
      </c>
      <c r="M75" s="30">
        <f t="shared" si="28"/>
        <v>-6.3261405220399825</v>
      </c>
      <c r="N75" s="87">
        <f t="shared" si="28"/>
        <v>-8.8586752354699705</v>
      </c>
      <c r="O75" s="201">
        <f t="shared" si="28"/>
        <v>-6.3315323945601882</v>
      </c>
      <c r="P75" s="191">
        <f t="shared" si="28"/>
        <v>-3.2119939018097043</v>
      </c>
      <c r="Q75" s="211">
        <f t="shared" si="28"/>
        <v>-1.4530582959724088</v>
      </c>
      <c r="R75" s="211">
        <f t="shared" si="28"/>
        <v>-2.7296871408178056</v>
      </c>
      <c r="S75" s="211">
        <f t="shared" si="27"/>
        <v>-2.9100586011142027</v>
      </c>
      <c r="T75" s="211">
        <f t="shared" si="27"/>
        <v>-2.166735951329704</v>
      </c>
      <c r="U75" s="211">
        <f t="shared" si="27"/>
        <v>-1.8864294854164589</v>
      </c>
      <c r="V75" s="211">
        <f t="shared" ref="V75:V79" si="29">SUM(T40:V40)/3</f>
        <v>-0.33533096050943384</v>
      </c>
      <c r="W75" s="211">
        <f t="shared" ref="W75:Y79" si="30">SUM(U40:W40)/3</f>
        <v>1.6089739946124049</v>
      </c>
      <c r="X75" s="211">
        <f t="shared" si="30"/>
        <v>0.99329590096242859</v>
      </c>
      <c r="Y75" s="211">
        <f t="shared" si="30"/>
        <v>-1.5350053133033921</v>
      </c>
      <c r="Z75" s="167" t="s">
        <v>183</v>
      </c>
    </row>
    <row r="76" spans="1:26" ht="14.1" customHeight="1">
      <c r="A76" s="75" t="s">
        <v>66</v>
      </c>
      <c r="B76" s="28"/>
      <c r="C76" s="28"/>
      <c r="D76" s="28"/>
      <c r="E76" s="28"/>
      <c r="F76" s="28">
        <f t="shared" si="28"/>
        <v>-6.1433333333333335</v>
      </c>
      <c r="G76" s="28">
        <f t="shared" si="28"/>
        <v>-5.1333333333333337</v>
      </c>
      <c r="H76" s="28">
        <f t="shared" si="28"/>
        <v>-5.1933333333333334</v>
      </c>
      <c r="I76" s="28">
        <f t="shared" si="28"/>
        <v>-3.206666666666667</v>
      </c>
      <c r="J76" s="28">
        <f t="shared" si="28"/>
        <v>-3.3666666666666667</v>
      </c>
      <c r="K76" s="28">
        <f t="shared" si="28"/>
        <v>-4.7033333333333331</v>
      </c>
      <c r="L76" s="28">
        <f t="shared" si="28"/>
        <v>-3.5742384044262834</v>
      </c>
      <c r="M76" s="28">
        <f t="shared" si="28"/>
        <v>-4.6600279766142867</v>
      </c>
      <c r="N76" s="31">
        <f t="shared" si="28"/>
        <v>-3.1269923871106129</v>
      </c>
      <c r="O76" s="200">
        <f t="shared" si="28"/>
        <v>-2.0317260174612044</v>
      </c>
      <c r="P76" s="192">
        <f t="shared" si="28"/>
        <v>0.19243590762636034</v>
      </c>
      <c r="Q76" s="212">
        <f t="shared" si="28"/>
        <v>-1.0975704164142825</v>
      </c>
      <c r="R76" s="212">
        <f t="shared" si="28"/>
        <v>-2.6305562782369565</v>
      </c>
      <c r="S76" s="212">
        <f t="shared" si="28"/>
        <v>-3.3432897825831023</v>
      </c>
      <c r="T76" s="212">
        <f t="shared" si="28"/>
        <v>-2.3947010011924705</v>
      </c>
      <c r="U76" s="212">
        <f t="shared" si="28"/>
        <v>-1.019892992773811</v>
      </c>
      <c r="V76" s="212">
        <f t="shared" si="29"/>
        <v>-9.8911585891106966E-3</v>
      </c>
      <c r="W76" s="212">
        <f t="shared" si="30"/>
        <v>0.51189054173496229</v>
      </c>
      <c r="X76" s="212">
        <f t="shared" si="30"/>
        <v>-0.75672348357970576</v>
      </c>
      <c r="Y76" s="212">
        <f t="shared" si="30"/>
        <v>-3.6901643589306992</v>
      </c>
      <c r="Z76" s="168" t="s">
        <v>184</v>
      </c>
    </row>
    <row r="77" spans="1:26" ht="14.1" customHeight="1">
      <c r="A77" s="74" t="s">
        <v>51</v>
      </c>
      <c r="B77" s="30"/>
      <c r="C77" s="30"/>
      <c r="D77" s="30"/>
      <c r="E77" s="30"/>
      <c r="F77" s="30">
        <f t="shared" ref="F77:U79" si="31">SUM(D42:F42)/3</f>
        <v>-1.9566666666666663</v>
      </c>
      <c r="G77" s="30">
        <f t="shared" si="31"/>
        <v>-2.1966666666666668</v>
      </c>
      <c r="H77" s="30">
        <f t="shared" si="31"/>
        <v>-1.1866666666666668</v>
      </c>
      <c r="I77" s="30">
        <f t="shared" si="31"/>
        <v>3.6666666666666591E-2</v>
      </c>
      <c r="J77" s="30">
        <f t="shared" si="31"/>
        <v>1.5999999999999999</v>
      </c>
      <c r="K77" s="30">
        <f t="shared" si="31"/>
        <v>-0.70666666666666667</v>
      </c>
      <c r="L77" s="30">
        <f t="shared" si="31"/>
        <v>-2.0977317776586277</v>
      </c>
      <c r="M77" s="30">
        <f t="shared" si="31"/>
        <v>-4.6584538164283931</v>
      </c>
      <c r="N77" s="87">
        <f t="shared" si="31"/>
        <v>-6.1229486376711888</v>
      </c>
      <c r="O77" s="201">
        <f t="shared" si="31"/>
        <v>-5.3836001156463453</v>
      </c>
      <c r="P77" s="191">
        <f t="shared" si="31"/>
        <v>-2.8164935739088244</v>
      </c>
      <c r="Q77" s="211">
        <f t="shared" si="31"/>
        <v>0.11732258475675388</v>
      </c>
      <c r="R77" s="211">
        <f t="shared" si="31"/>
        <v>0.61268768355286862</v>
      </c>
      <c r="S77" s="211">
        <f t="shared" si="31"/>
        <v>0.3058010800833369</v>
      </c>
      <c r="T77" s="211">
        <f t="shared" si="31"/>
        <v>-1.2480180004533337</v>
      </c>
      <c r="U77" s="211"/>
      <c r="V77" s="211"/>
      <c r="W77" s="211"/>
      <c r="X77" s="211"/>
      <c r="Y77" s="211"/>
      <c r="Z77" s="167" t="s">
        <v>185</v>
      </c>
    </row>
    <row r="78" spans="1:26" ht="14.1" customHeight="1">
      <c r="A78" s="75" t="s">
        <v>52</v>
      </c>
      <c r="B78" s="28"/>
      <c r="C78" s="28"/>
      <c r="D78" s="28"/>
      <c r="E78" s="28"/>
      <c r="F78" s="28">
        <f t="shared" si="31"/>
        <v>5.5</v>
      </c>
      <c r="G78" s="28">
        <f t="shared" si="31"/>
        <v>3.7633333333333332</v>
      </c>
      <c r="H78" s="28">
        <f t="shared" si="31"/>
        <v>-0.54333333333333333</v>
      </c>
      <c r="I78" s="28">
        <f t="shared" si="31"/>
        <v>1.9533333333333331</v>
      </c>
      <c r="J78" s="28">
        <f t="shared" si="31"/>
        <v>1.6499999999999997</v>
      </c>
      <c r="K78" s="28">
        <f t="shared" si="31"/>
        <v>-1.593333333333333</v>
      </c>
      <c r="L78" s="28">
        <f t="shared" si="31"/>
        <v>-11.33412751663915</v>
      </c>
      <c r="M78" s="28">
        <f t="shared" si="31"/>
        <v>-10.974747592218785</v>
      </c>
      <c r="N78" s="31">
        <f t="shared" si="31"/>
        <v>-8.2598313464420787</v>
      </c>
      <c r="O78" s="200">
        <f t="shared" si="31"/>
        <v>-0.13037273507586486</v>
      </c>
      <c r="P78" s="192">
        <f t="shared" si="31"/>
        <v>0.49103191402957208</v>
      </c>
      <c r="Q78" s="212">
        <f t="shared" si="31"/>
        <v>-0.97534412319469566</v>
      </c>
      <c r="R78" s="212">
        <f t="shared" si="31"/>
        <v>-2.012215291055957</v>
      </c>
      <c r="S78" s="212">
        <f t="shared" si="31"/>
        <v>-3.0710983047209672</v>
      </c>
      <c r="T78" s="212">
        <f t="shared" si="31"/>
        <v>-2.3415954402581742</v>
      </c>
      <c r="U78" s="212">
        <f t="shared" si="31"/>
        <v>-1.0319679070710863</v>
      </c>
      <c r="V78" s="212">
        <f t="shared" si="29"/>
        <v>1.1603303483383705</v>
      </c>
      <c r="W78" s="212">
        <f t="shared" si="30"/>
        <v>3.7961481945949487</v>
      </c>
      <c r="X78" s="212">
        <f t="shared" si="30"/>
        <v>1.2287106801643171</v>
      </c>
      <c r="Y78" s="212">
        <f t="shared" si="30"/>
        <v>-2.3103331915072798</v>
      </c>
      <c r="Z78" s="168" t="s">
        <v>186</v>
      </c>
    </row>
    <row r="79" spans="1:26" ht="14.1" customHeight="1">
      <c r="A79" s="74" t="s">
        <v>39</v>
      </c>
      <c r="B79" s="30"/>
      <c r="C79" s="30"/>
      <c r="D79" s="30"/>
      <c r="E79" s="30"/>
      <c r="F79" s="30">
        <f t="shared" si="31"/>
        <v>-11.86</v>
      </c>
      <c r="G79" s="30">
        <f t="shared" si="31"/>
        <v>-7.32</v>
      </c>
      <c r="H79" s="30">
        <f t="shared" si="31"/>
        <v>-3.8533333333333335</v>
      </c>
      <c r="I79" s="30">
        <f t="shared" si="31"/>
        <v>-2.0766666666666667</v>
      </c>
      <c r="J79" s="30">
        <f t="shared" si="31"/>
        <v>-4.9999999999999968E-2</v>
      </c>
      <c r="K79" s="30">
        <f t="shared" si="31"/>
        <v>5.56</v>
      </c>
      <c r="L79" s="30">
        <f t="shared" si="31"/>
        <v>5.0653652179887789</v>
      </c>
      <c r="M79" s="30">
        <f t="shared" si="31"/>
        <v>2.8810664793825596</v>
      </c>
      <c r="N79" s="87">
        <f t="shared" si="31"/>
        <v>-1.5834090960360625</v>
      </c>
      <c r="O79" s="201">
        <f t="shared" si="31"/>
        <v>2.1002011915951351</v>
      </c>
      <c r="P79" s="191">
        <f t="shared" si="31"/>
        <v>5.5976970144868448</v>
      </c>
      <c r="Q79" s="211">
        <f t="shared" si="31"/>
        <v>5.1056069771222772</v>
      </c>
      <c r="R79" s="211">
        <f t="shared" si="31"/>
        <v>2.2991496019897468</v>
      </c>
      <c r="S79" s="211">
        <f t="shared" si="31"/>
        <v>-0.6254255033398225</v>
      </c>
      <c r="T79" s="211">
        <f t="shared" si="31"/>
        <v>0.69901802765624244</v>
      </c>
      <c r="U79" s="211">
        <f t="shared" si="31"/>
        <v>9.8952997883497762E-2</v>
      </c>
      <c r="V79" s="211">
        <f t="shared" si="29"/>
        <v>2.0299068634379673</v>
      </c>
      <c r="W79" s="211">
        <f t="shared" si="30"/>
        <v>1.0560787513639063</v>
      </c>
      <c r="X79" s="211">
        <f t="shared" si="30"/>
        <v>-0.58117058126898302</v>
      </c>
      <c r="Y79" s="211">
        <f t="shared" si="30"/>
        <v>-3.1982049187863524</v>
      </c>
      <c r="Z79" s="167" t="s">
        <v>187</v>
      </c>
    </row>
    <row r="80" spans="1:26" ht="14.1" customHeight="1">
      <c r="A80" s="77" t="s">
        <v>24</v>
      </c>
      <c r="B80" s="78"/>
      <c r="C80" s="78"/>
      <c r="D80" s="78"/>
      <c r="E80" s="78"/>
      <c r="F80" s="78">
        <f>MIN(F59:F79)</f>
        <v>-15.766666666666666</v>
      </c>
      <c r="G80" s="78">
        <f t="shared" ref="G80:S80" si="32">MIN(G59:G79)</f>
        <v>-14.186666666666667</v>
      </c>
      <c r="H80" s="78">
        <f t="shared" si="32"/>
        <v>-13.043333333333331</v>
      </c>
      <c r="I80" s="78">
        <f t="shared" si="32"/>
        <v>-11.793333333333331</v>
      </c>
      <c r="J80" s="79">
        <f t="shared" si="32"/>
        <v>-13.81</v>
      </c>
      <c r="K80" s="78">
        <f t="shared" si="32"/>
        <v>-14.180000000000001</v>
      </c>
      <c r="L80" s="78">
        <f t="shared" si="32"/>
        <v>-14.943547780504881</v>
      </c>
      <c r="M80" s="78">
        <f t="shared" si="32"/>
        <v>-10.974747592218785</v>
      </c>
      <c r="N80" s="163">
        <f t="shared" si="32"/>
        <v>-12.932913784464077</v>
      </c>
      <c r="O80" s="163">
        <f t="shared" si="32"/>
        <v>-13.124856190383683</v>
      </c>
      <c r="P80" s="197">
        <f t="shared" si="32"/>
        <v>-12.558281318015133</v>
      </c>
      <c r="Q80" s="213">
        <f t="shared" si="32"/>
        <v>-11.614653480602163</v>
      </c>
      <c r="R80" s="197">
        <f t="shared" si="32"/>
        <v>-7.0811169389894291</v>
      </c>
      <c r="S80" s="163">
        <f t="shared" si="32"/>
        <v>-10.246881342593669</v>
      </c>
      <c r="T80" s="197">
        <f t="shared" ref="T80:Y80" si="33">MIN(T59:T79)</f>
        <v>-11.900829747000737</v>
      </c>
      <c r="U80" s="197">
        <f t="shared" si="33"/>
        <v>-9.3165774375282702</v>
      </c>
      <c r="V80" s="213">
        <f t="shared" si="33"/>
        <v>-8.9940648419954865</v>
      </c>
      <c r="W80" s="213">
        <f t="shared" si="33"/>
        <v>-7.1400322723377849</v>
      </c>
      <c r="X80" s="213">
        <f t="shared" si="33"/>
        <v>-11.569782002465653</v>
      </c>
      <c r="Y80" s="213">
        <f t="shared" si="33"/>
        <v>-14.760213172324841</v>
      </c>
      <c r="Z80" s="169" t="s">
        <v>24</v>
      </c>
    </row>
    <row r="81" spans="1:35" s="130" customFormat="1" ht="14.1" customHeight="1">
      <c r="A81" s="125" t="s">
        <v>25</v>
      </c>
      <c r="B81" s="126"/>
      <c r="C81" s="126"/>
      <c r="D81" s="126"/>
      <c r="E81" s="126"/>
      <c r="F81" s="126">
        <f>MAX(F59:F79)</f>
        <v>7.1333333333333329</v>
      </c>
      <c r="G81" s="126">
        <f t="shared" ref="G81:R81" si="34">MAX(G59:G79)</f>
        <v>8.8033333333333346</v>
      </c>
      <c r="H81" s="126">
        <f t="shared" si="34"/>
        <v>6.0766666666666671</v>
      </c>
      <c r="I81" s="126">
        <f t="shared" si="34"/>
        <v>5.003333333333333</v>
      </c>
      <c r="J81" s="127">
        <f t="shared" si="34"/>
        <v>5.2399999999999993</v>
      </c>
      <c r="K81" s="126">
        <f t="shared" si="34"/>
        <v>5.56</v>
      </c>
      <c r="L81" s="126">
        <f t="shared" si="34"/>
        <v>5.0653652179887789</v>
      </c>
      <c r="M81" s="127">
        <f t="shared" si="34"/>
        <v>2.8810664793825596</v>
      </c>
      <c r="N81" s="127">
        <f t="shared" si="34"/>
        <v>0.72761356096971996</v>
      </c>
      <c r="O81" s="127">
        <f t="shared" si="34"/>
        <v>3.0882355794220637</v>
      </c>
      <c r="P81" s="198">
        <f t="shared" si="34"/>
        <v>5.5976970144868448</v>
      </c>
      <c r="Q81" s="214">
        <f t="shared" si="34"/>
        <v>5.2759514222229891</v>
      </c>
      <c r="R81" s="198">
        <f t="shared" si="34"/>
        <v>6.1216601865568379</v>
      </c>
      <c r="S81" s="164">
        <f t="shared" ref="S81:X81" si="35">MAX(S59:S79)</f>
        <v>5.1677341680738733</v>
      </c>
      <c r="T81" s="198">
        <f t="shared" si="35"/>
        <v>3.3494390504647265</v>
      </c>
      <c r="U81" s="198">
        <f t="shared" si="35"/>
        <v>4.3663507700656163</v>
      </c>
      <c r="V81" s="284">
        <f t="shared" si="35"/>
        <v>3.6967859913199348</v>
      </c>
      <c r="W81" s="214">
        <f t="shared" si="35"/>
        <v>4.8070405554290474</v>
      </c>
      <c r="X81" s="214">
        <f t="shared" si="35"/>
        <v>3.9981780798012942</v>
      </c>
      <c r="Y81" s="214">
        <f t="shared" ref="Y81" si="36">MAX(Y59:Y79)</f>
        <v>2.2603873183284935</v>
      </c>
      <c r="Z81" s="170" t="s">
        <v>25</v>
      </c>
      <c r="AB81" s="153"/>
      <c r="AC81" s="153"/>
      <c r="AD81" s="153"/>
      <c r="AE81" s="153"/>
      <c r="AF81" s="153"/>
      <c r="AG81" s="153"/>
      <c r="AH81" s="153"/>
      <c r="AI81" s="153"/>
    </row>
    <row r="82" spans="1:35" ht="14.1" customHeight="1">
      <c r="A82" s="125" t="s">
        <v>163</v>
      </c>
      <c r="B82" s="126"/>
      <c r="C82" s="126"/>
      <c r="D82" s="126"/>
      <c r="E82" s="126"/>
      <c r="F82" s="126">
        <f t="shared" ref="F82:Q82" si="37">MEDIAN(F59:F79)</f>
        <v>-4.916666666666667</v>
      </c>
      <c r="G82" s="126">
        <f t="shared" si="37"/>
        <v>-2.1966666666666668</v>
      </c>
      <c r="H82" s="126">
        <f t="shared" si="37"/>
        <v>-1.6799999999999997</v>
      </c>
      <c r="I82" s="126">
        <f t="shared" si="37"/>
        <v>-2.6833333333333336</v>
      </c>
      <c r="J82" s="127">
        <f t="shared" si="37"/>
        <v>-2.99</v>
      </c>
      <c r="K82" s="126">
        <f t="shared" si="37"/>
        <v>-4.7033333333333331</v>
      </c>
      <c r="L82" s="126">
        <f t="shared" si="37"/>
        <v>-4.0937780214583857</v>
      </c>
      <c r="M82" s="127">
        <f t="shared" si="37"/>
        <v>-4.6600279766142867</v>
      </c>
      <c r="N82" s="127">
        <f t="shared" si="37"/>
        <v>-3.2842177748171455</v>
      </c>
      <c r="O82" s="127">
        <f t="shared" si="37"/>
        <v>-2.0858401553833708</v>
      </c>
      <c r="P82" s="198">
        <f t="shared" si="37"/>
        <v>-0.52525356532476497</v>
      </c>
      <c r="Q82" s="214">
        <f t="shared" si="37"/>
        <v>0.11732258475675388</v>
      </c>
      <c r="R82" s="198">
        <f t="shared" ref="R82:W82" si="38">MEDIAN(R59:R79)</f>
        <v>-1.3422474649483274</v>
      </c>
      <c r="S82" s="164">
        <f t="shared" si="38"/>
        <v>-1.5889852010242371</v>
      </c>
      <c r="T82" s="198">
        <f t="shared" si="38"/>
        <v>-1.6367193620711753</v>
      </c>
      <c r="U82" s="198">
        <f t="shared" si="38"/>
        <v>-1.578326620835206</v>
      </c>
      <c r="V82" s="284">
        <f t="shared" si="38"/>
        <v>-0.27043490087388755</v>
      </c>
      <c r="W82" s="213">
        <f t="shared" si="38"/>
        <v>-0.66327696895653898</v>
      </c>
      <c r="X82" s="213">
        <f t="shared" ref="X82:Y82" si="39">MEDIAN(X59:X79)</f>
        <v>-2.8027676168625413</v>
      </c>
      <c r="Y82" s="213">
        <f t="shared" si="39"/>
        <v>-4.873760120169873</v>
      </c>
      <c r="Z82" s="170" t="s">
        <v>163</v>
      </c>
    </row>
    <row r="83" spans="1:35" ht="14.1" customHeight="1">
      <c r="A83" s="125" t="s">
        <v>164</v>
      </c>
      <c r="B83" s="126"/>
      <c r="C83" s="126"/>
      <c r="D83" s="126"/>
      <c r="E83" s="126"/>
      <c r="F83" s="126">
        <f t="shared" ref="F83:Q83" si="40">AVERAGE(F59:F79)</f>
        <v>-4.7120634920634918</v>
      </c>
      <c r="G83" s="126">
        <f t="shared" si="40"/>
        <v>-2.999047619047619</v>
      </c>
      <c r="H83" s="126">
        <f t="shared" si="40"/>
        <v>-1.7558730158730156</v>
      </c>
      <c r="I83" s="126">
        <f t="shared" si="40"/>
        <v>-2.9930158730158736</v>
      </c>
      <c r="J83" s="127">
        <f t="shared" si="40"/>
        <v>-3.895714285714285</v>
      </c>
      <c r="K83" s="126">
        <f t="shared" si="40"/>
        <v>-4.462539682539683</v>
      </c>
      <c r="L83" s="126">
        <f t="shared" si="40"/>
        <v>-4.4888130284055636</v>
      </c>
      <c r="M83" s="127">
        <f t="shared" si="40"/>
        <v>-4.3607616915174212</v>
      </c>
      <c r="N83" s="127">
        <f t="shared" si="40"/>
        <v>-4.7647885545206021</v>
      </c>
      <c r="O83" s="127">
        <f t="shared" si="40"/>
        <v>-3.0821409034844489</v>
      </c>
      <c r="P83" s="198">
        <f t="shared" si="40"/>
        <v>-1.711611874970993</v>
      </c>
      <c r="Q83" s="214">
        <f t="shared" si="40"/>
        <v>-0.41062122182083999</v>
      </c>
      <c r="R83" s="198">
        <f t="shared" ref="R83:W83" si="41">AVERAGE(R59:R79)</f>
        <v>-1.0964238067115235</v>
      </c>
      <c r="S83" s="164">
        <f t="shared" si="41"/>
        <v>-1.6891249740563778</v>
      </c>
      <c r="T83" s="198">
        <f t="shared" si="41"/>
        <v>-2.0761147188347926</v>
      </c>
      <c r="U83" s="198">
        <f t="shared" si="41"/>
        <v>-2.2445644232328497</v>
      </c>
      <c r="V83" s="284">
        <f t="shared" si="41"/>
        <v>-1.6120764630789739</v>
      </c>
      <c r="W83" s="213">
        <f t="shared" si="41"/>
        <v>-0.94734246157383184</v>
      </c>
      <c r="X83" s="213">
        <f t="shared" ref="X83:Y83" si="42">AVERAGE(X59:X79)</f>
        <v>-2.8125512859995876</v>
      </c>
      <c r="Y83" s="213">
        <f t="shared" si="42"/>
        <v>-5.0616055748814714</v>
      </c>
      <c r="Z83" s="170" t="s">
        <v>164</v>
      </c>
    </row>
    <row r="84" spans="1:35" ht="14.1" customHeight="1">
      <c r="A84" s="34"/>
      <c r="B84" s="31"/>
      <c r="C84" s="31"/>
      <c r="D84" s="31"/>
      <c r="E84" s="31"/>
      <c r="F84" s="31"/>
      <c r="G84" s="31"/>
      <c r="Z84" s="171" t="s">
        <v>0</v>
      </c>
    </row>
    <row r="85" spans="1:35" ht="14.1" customHeight="1">
      <c r="A85" s="1" t="str">
        <f>+$A$1</f>
        <v>K7/I7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45190.410039351853</v>
      </c>
    </row>
    <row r="86" spans="1:35" ht="14.1" customHeight="1">
      <c r="A86" s="292" t="str">
        <f>+$A$2</f>
        <v>Genauigkeit der Steuerprognose</v>
      </c>
      <c r="B86" s="292"/>
      <c r="C86" s="292"/>
      <c r="D86" s="292"/>
      <c r="E86" s="292"/>
      <c r="F86" s="297"/>
      <c r="G86" s="297"/>
      <c r="H86" s="37"/>
      <c r="I86" s="38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35" ht="14.1" customHeight="1" thickBot="1">
      <c r="A87" s="293" t="str">
        <f>+$A$3</f>
        <v>Differenz zwischen budgetierten und effektiven Steuereinnahmen in % der effektiven Steuereinnahmen</v>
      </c>
      <c r="B87" s="293"/>
      <c r="C87" s="293"/>
      <c r="D87" s="293"/>
      <c r="E87" s="293"/>
      <c r="F87" s="293"/>
      <c r="G87" s="293"/>
      <c r="H87" s="293"/>
      <c r="I87" s="243"/>
      <c r="J87" s="24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Gewichtung_Pondération!$E$10</f>
        <v>1</v>
      </c>
    </row>
    <row r="88" spans="1:35" ht="14.1" customHeight="1" thickTop="1">
      <c r="A88" s="292" t="str">
        <f>+$A$4</f>
        <v>Exactitude de la prévision fiscale</v>
      </c>
      <c r="B88" s="292"/>
      <c r="C88" s="292"/>
      <c r="D88" s="292"/>
      <c r="E88" s="292"/>
      <c r="F88" s="298"/>
      <c r="G88" s="298"/>
      <c r="H88" s="37"/>
      <c r="I88" s="38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</row>
    <row r="89" spans="1:35" ht="14.1" customHeight="1" thickBot="1">
      <c r="A89" s="293" t="str">
        <f>+$A$5</f>
        <v>Différence entre les recettes fiscales budgetées et effectives en % des recettes fiscales effectives</v>
      </c>
      <c r="B89" s="293"/>
      <c r="C89" s="293"/>
      <c r="D89" s="293"/>
      <c r="E89" s="293"/>
      <c r="F89" s="293"/>
      <c r="G89" s="293"/>
      <c r="H89" s="293"/>
      <c r="I89" s="243"/>
      <c r="J89" s="24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Gewichtung_Pondération!$E$10</f>
        <v>1</v>
      </c>
    </row>
    <row r="90" spans="1:35" ht="14.1" customHeight="1" thickTop="1">
      <c r="A90" s="34"/>
      <c r="B90" s="31"/>
      <c r="C90" s="31"/>
      <c r="D90" s="31"/>
      <c r="E90" s="31"/>
      <c r="F90" s="31"/>
      <c r="G90" s="3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35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35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1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</row>
    <row r="93" spans="1:35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</row>
    <row r="94" spans="1:35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 t="shared" ref="K94:K114" si="43">SUM(D24:K24)/8</f>
        <v>-0.43125000000000002</v>
      </c>
      <c r="L94" s="30">
        <f t="shared" ref="L94:L114" si="44">SUM(E24:L24)/8</f>
        <v>-1.7733074826200896</v>
      </c>
      <c r="M94" s="30">
        <f t="shared" ref="M94:Y109" si="45">SUM(D24:M24)/10</f>
        <v>-2.3511244361583343</v>
      </c>
      <c r="N94" s="87">
        <f t="shared" si="45"/>
        <v>-4.1648741353392236</v>
      </c>
      <c r="O94" s="201">
        <f t="shared" si="45"/>
        <v>-4.8491028432111758</v>
      </c>
      <c r="P94" s="191">
        <f t="shared" si="45"/>
        <v>-4.995665249210206</v>
      </c>
      <c r="Q94" s="211">
        <f t="shared" si="45"/>
        <v>-4.7880209136019385</v>
      </c>
      <c r="R94" s="211">
        <f t="shared" si="45"/>
        <v>-4.9574976024248389</v>
      </c>
      <c r="S94" s="211">
        <f t="shared" si="45"/>
        <v>-5.6315898864641882</v>
      </c>
      <c r="T94" s="211">
        <f t="shared" si="45"/>
        <v>-5.9216385381773335</v>
      </c>
      <c r="U94" s="211">
        <f t="shared" si="45"/>
        <v>-6.7336088883169776</v>
      </c>
      <c r="V94" s="211">
        <f t="shared" si="45"/>
        <v>-6.4400877275983888</v>
      </c>
      <c r="W94" s="211">
        <f t="shared" si="45"/>
        <v>-5.0542423146014901</v>
      </c>
      <c r="X94" s="211">
        <f t="shared" si="45"/>
        <v>-3.8204413454272315</v>
      </c>
      <c r="Y94" s="211">
        <f t="shared" si="45"/>
        <v>-3.1460515280245978</v>
      </c>
      <c r="Z94" s="167" t="s">
        <v>188</v>
      </c>
    </row>
    <row r="95" spans="1:35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 t="shared" si="43"/>
        <v>-3.3574999999999999</v>
      </c>
      <c r="L95" s="28">
        <f t="shared" si="44"/>
        <v>-1.7518603089836668</v>
      </c>
      <c r="M95" s="28">
        <f t="shared" si="45"/>
        <v>-2.7602754150607347</v>
      </c>
      <c r="N95" s="31">
        <f t="shared" si="45"/>
        <v>-2.33468756541009</v>
      </c>
      <c r="O95" s="200">
        <f t="shared" si="45"/>
        <v>-2.1091117935246126</v>
      </c>
      <c r="P95" s="192">
        <f t="shared" si="45"/>
        <v>-1.7532563255007809</v>
      </c>
      <c r="Q95" s="212">
        <f t="shared" si="45"/>
        <v>-2.2296534363384692</v>
      </c>
      <c r="R95" s="212">
        <f t="shared" si="45"/>
        <v>-3.7169776165069166</v>
      </c>
      <c r="S95" s="212">
        <f t="shared" si="45"/>
        <v>-4.567874542622592</v>
      </c>
      <c r="T95" s="212">
        <f t="shared" si="45"/>
        <v>-3.8577195321442082</v>
      </c>
      <c r="U95" s="212">
        <f t="shared" si="45"/>
        <v>-3.3075451595144898</v>
      </c>
      <c r="V95" s="212">
        <f t="shared" si="45"/>
        <v>-2.6396800928430988</v>
      </c>
      <c r="W95" s="212">
        <f t="shared" si="45"/>
        <v>-1.7983319504547595</v>
      </c>
      <c r="X95" s="212">
        <f t="shared" si="45"/>
        <v>-1.4734041701640117</v>
      </c>
      <c r="Y95" s="212">
        <f t="shared" si="45"/>
        <v>-2.2205260148531045</v>
      </c>
      <c r="Z95" s="168" t="s">
        <v>168</v>
      </c>
    </row>
    <row r="96" spans="1:35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si="43"/>
        <v>-13.47625</v>
      </c>
      <c r="L96" s="30">
        <f t="shared" si="44"/>
        <v>-13.708830417689331</v>
      </c>
      <c r="M96" s="30">
        <f t="shared" si="45"/>
        <v>-11.202655201314048</v>
      </c>
      <c r="N96" s="87">
        <f t="shared" si="45"/>
        <v>-10.862817805778844</v>
      </c>
      <c r="O96" s="201">
        <f t="shared" si="45"/>
        <v>-8.8391147251983639</v>
      </c>
      <c r="P96" s="191">
        <f t="shared" si="45"/>
        <v>-8.1792145464415036</v>
      </c>
      <c r="Q96" s="211">
        <f t="shared" si="45"/>
        <v>-6.9890317372369282</v>
      </c>
      <c r="R96" s="211">
        <f t="shared" si="45"/>
        <v>-5.3287889646828628</v>
      </c>
      <c r="S96" s="211">
        <f t="shared" si="45"/>
        <v>-5.1179101067487718</v>
      </c>
      <c r="T96" s="211">
        <f t="shared" si="45"/>
        <v>-4.1620475458582789</v>
      </c>
      <c r="U96" s="211">
        <f t="shared" si="45"/>
        <v>-1.6741164180171491</v>
      </c>
      <c r="V96" s="211">
        <f t="shared" si="45"/>
        <v>-0.50403649337528367</v>
      </c>
      <c r="W96" s="211">
        <f t="shared" si="45"/>
        <v>-0.87304530816478554</v>
      </c>
      <c r="X96" s="211">
        <f t="shared" si="45"/>
        <v>-0.59352618521381495</v>
      </c>
      <c r="Y96" s="211">
        <f t="shared" si="45"/>
        <v>-2.3826087732137982</v>
      </c>
      <c r="Z96" s="167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43"/>
        <v>-12.967500000000001</v>
      </c>
      <c r="L97" s="28">
        <f t="shared" si="44"/>
        <v>-11.2250968914224</v>
      </c>
      <c r="M97" s="28">
        <f t="shared" si="45"/>
        <v>-10.980963338677745</v>
      </c>
      <c r="N97" s="31">
        <f t="shared" si="45"/>
        <v>-9.3982742457320487</v>
      </c>
      <c r="O97" s="200">
        <f t="shared" si="45"/>
        <v>-6.6138340414396009</v>
      </c>
      <c r="P97" s="192">
        <f t="shared" si="45"/>
        <v>-5.9456949286901608</v>
      </c>
      <c r="Q97" s="212">
        <f t="shared" si="45"/>
        <v>-5.4910168513768767</v>
      </c>
      <c r="R97" s="212">
        <f t="shared" si="45"/>
        <v>-4.7431757215517649</v>
      </c>
      <c r="S97" s="212">
        <f t="shared" si="45"/>
        <v>-3.5221452606735104</v>
      </c>
      <c r="T97" s="212">
        <f t="shared" si="45"/>
        <v>-1.9822839843524984</v>
      </c>
      <c r="U97" s="212">
        <f t="shared" si="45"/>
        <v>-1.5393417578308999</v>
      </c>
      <c r="V97" s="212">
        <f t="shared" si="45"/>
        <v>-1.6250683950418523</v>
      </c>
      <c r="W97" s="212">
        <f t="shared" si="45"/>
        <v>-1.9974097906548232</v>
      </c>
      <c r="X97" s="212">
        <f t="shared" si="45"/>
        <v>-3.3712212709355454</v>
      </c>
      <c r="Y97" s="212">
        <f t="shared" si="45"/>
        <v>-4.6378537658842491</v>
      </c>
      <c r="Z97" s="168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43"/>
        <v>-3.2037500000000003</v>
      </c>
      <c r="L98" s="30">
        <f t="shared" si="44"/>
        <v>-1.9254795337389683</v>
      </c>
      <c r="M98" s="30">
        <f t="shared" si="45"/>
        <v>-2.9285282294744421</v>
      </c>
      <c r="N98" s="87">
        <f t="shared" si="45"/>
        <v>-2.7052653324451432</v>
      </c>
      <c r="O98" s="201">
        <f t="shared" si="45"/>
        <v>-3.3207500731644712</v>
      </c>
      <c r="P98" s="191">
        <f t="shared" si="45"/>
        <v>-3.6436650261372145</v>
      </c>
      <c r="Q98" s="211">
        <f t="shared" si="45"/>
        <v>-3.4294524946748668</v>
      </c>
      <c r="R98" s="211">
        <f t="shared" si="45"/>
        <v>-3.2438128993588542</v>
      </c>
      <c r="S98" s="211">
        <f t="shared" si="45"/>
        <v>-2.9693514324765307</v>
      </c>
      <c r="T98" s="211">
        <f t="shared" si="45"/>
        <v>-3.2773790396093352</v>
      </c>
      <c r="U98" s="211">
        <f t="shared" si="45"/>
        <v>-4.0651260298419079</v>
      </c>
      <c r="V98" s="211">
        <f t="shared" si="45"/>
        <v>-4.1106294578568585</v>
      </c>
      <c r="W98" s="211">
        <f t="shared" si="45"/>
        <v>-3.2096071663631727</v>
      </c>
      <c r="X98" s="211">
        <f t="shared" si="45"/>
        <v>-3.0999095317527319</v>
      </c>
      <c r="Y98" s="211">
        <f t="shared" si="45"/>
        <v>-1.6790910199987252</v>
      </c>
      <c r="Z98" s="167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43"/>
        <v>-5.87</v>
      </c>
      <c r="L99" s="28">
        <f t="shared" si="44"/>
        <v>-5.2820884480738544</v>
      </c>
      <c r="M99" s="28">
        <f t="shared" si="45"/>
        <v>-5.2247651543399574</v>
      </c>
      <c r="N99" s="31">
        <f t="shared" si="45"/>
        <v>-4.7571547569420796</v>
      </c>
      <c r="O99" s="200">
        <f t="shared" si="45"/>
        <v>-3.2933906979605339</v>
      </c>
      <c r="P99" s="192">
        <f t="shared" si="45"/>
        <v>-2.912806939087909</v>
      </c>
      <c r="Q99" s="212">
        <f t="shared" si="45"/>
        <v>-1.9657391259246677</v>
      </c>
      <c r="R99" s="212">
        <f t="shared" si="45"/>
        <v>-1.4744108745932223</v>
      </c>
      <c r="S99" s="212">
        <f t="shared" si="45"/>
        <v>-1.2777431313342045</v>
      </c>
      <c r="T99" s="212">
        <f t="shared" si="45"/>
        <v>-0.55944211825136558</v>
      </c>
      <c r="U99" s="212">
        <f t="shared" si="45"/>
        <v>1.123452855066789</v>
      </c>
      <c r="V99" s="212">
        <f t="shared" si="45"/>
        <v>1.4973418920602204</v>
      </c>
      <c r="W99" s="212">
        <f t="shared" si="45"/>
        <v>1.3524912513211125</v>
      </c>
      <c r="X99" s="212">
        <f t="shared" si="45"/>
        <v>0.98839622353830592</v>
      </c>
      <c r="Y99" s="212">
        <f t="shared" si="45"/>
        <v>-0.38348461512063869</v>
      </c>
      <c r="Z99" s="168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43"/>
        <v>1.605</v>
      </c>
      <c r="L100" s="30">
        <f t="shared" si="44"/>
        <v>1.7581688191712672</v>
      </c>
      <c r="M100" s="30">
        <f t="shared" si="45"/>
        <v>0.61736981278022807</v>
      </c>
      <c r="N100" s="87">
        <f t="shared" si="45"/>
        <v>0.84362599957774465</v>
      </c>
      <c r="O100" s="201">
        <f t="shared" si="45"/>
        <v>1.3115815050543653</v>
      </c>
      <c r="P100" s="191">
        <f t="shared" si="45"/>
        <v>1.4832106912995382</v>
      </c>
      <c r="Q100" s="211">
        <f t="shared" si="45"/>
        <v>2.0192574068440168</v>
      </c>
      <c r="R100" s="211">
        <f t="shared" si="45"/>
        <v>1.2547476219868299</v>
      </c>
      <c r="S100" s="211">
        <f t="shared" si="45"/>
        <v>1.0555579031607809</v>
      </c>
      <c r="T100" s="211">
        <f t="shared" si="45"/>
        <v>1.0676520591499377</v>
      </c>
      <c r="U100" s="211">
        <f t="shared" si="45"/>
        <v>1.468049511064411E-2</v>
      </c>
      <c r="V100" s="211">
        <f t="shared" si="45"/>
        <v>3.8620406432112252E-2</v>
      </c>
      <c r="W100" s="211">
        <f t="shared" si="45"/>
        <v>1.1324013583519998</v>
      </c>
      <c r="X100" s="211">
        <f t="shared" si="45"/>
        <v>1.0981573021652495</v>
      </c>
      <c r="Y100" s="211">
        <f t="shared" si="45"/>
        <v>1.2126901522133091</v>
      </c>
      <c r="Z100" s="167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43"/>
        <v>-3.3374999999999999</v>
      </c>
      <c r="L101" s="28">
        <f t="shared" si="44"/>
        <v>-2.5673247182619066</v>
      </c>
      <c r="M101" s="28">
        <f t="shared" si="45"/>
        <v>-3.0734363202301807</v>
      </c>
      <c r="N101" s="31">
        <f t="shared" si="45"/>
        <v>-3.1259633664305353</v>
      </c>
      <c r="O101" s="200">
        <f t="shared" si="45"/>
        <v>-2.1997837678177325</v>
      </c>
      <c r="P101" s="192">
        <f t="shared" si="45"/>
        <v>-1.0335851026730891</v>
      </c>
      <c r="Q101" s="212">
        <f t="shared" si="45"/>
        <v>-0.70572227626989747</v>
      </c>
      <c r="R101" s="212">
        <f t="shared" si="45"/>
        <v>-0.67974617947965998</v>
      </c>
      <c r="S101" s="212">
        <f t="shared" si="45"/>
        <v>-1.0160388037310593</v>
      </c>
      <c r="T101" s="212">
        <f t="shared" si="45"/>
        <v>-2.3270030640689816</v>
      </c>
      <c r="U101" s="212">
        <f t="shared" si="45"/>
        <v>-3.3507396650966825</v>
      </c>
      <c r="V101" s="212">
        <f t="shared" si="45"/>
        <v>-3.8199073921965252</v>
      </c>
      <c r="W101" s="212">
        <f t="shared" si="45"/>
        <v>-3.1414337021508953</v>
      </c>
      <c r="X101" s="212">
        <f t="shared" si="45"/>
        <v>-3.9720706605858651</v>
      </c>
      <c r="Y101" s="212">
        <f t="shared" si="45"/>
        <v>-5.7033921286004041</v>
      </c>
      <c r="Z101" s="168" t="s">
        <v>189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43"/>
        <v>-4.3775000000000004</v>
      </c>
      <c r="L102" s="30">
        <f t="shared" si="44"/>
        <v>-4.2131896654386525</v>
      </c>
      <c r="M102" s="30">
        <f t="shared" si="45"/>
        <v>-4.4200971403174023</v>
      </c>
      <c r="N102" s="87">
        <f t="shared" si="45"/>
        <v>-3.7348440110954764</v>
      </c>
      <c r="O102" s="201">
        <f t="shared" si="45"/>
        <v>-2.6206545649889454</v>
      </c>
      <c r="P102" s="191">
        <f t="shared" si="45"/>
        <v>-5.4036732099148308</v>
      </c>
      <c r="Q102" s="211">
        <f t="shared" si="45"/>
        <v>-5.1166009252651365</v>
      </c>
      <c r="R102" s="211">
        <f t="shared" si="45"/>
        <v>-4.8890897793915862</v>
      </c>
      <c r="S102" s="211">
        <f t="shared" si="45"/>
        <v>-3.0918960540925626</v>
      </c>
      <c r="T102" s="211">
        <f t="shared" si="45"/>
        <v>-1.5422000216082652</v>
      </c>
      <c r="U102" s="211">
        <f t="shared" si="45"/>
        <v>-1.6211185968586144</v>
      </c>
      <c r="V102" s="211">
        <f t="shared" si="45"/>
        <v>-1.8114534174045374</v>
      </c>
      <c r="W102" s="211">
        <f t="shared" si="45"/>
        <v>-1.7411125629921991</v>
      </c>
      <c r="X102" s="211">
        <f t="shared" si="45"/>
        <v>-2.5287265190733059</v>
      </c>
      <c r="Y102" s="211">
        <f t="shared" si="45"/>
        <v>-4.6138380713909504</v>
      </c>
      <c r="Z102" s="167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43"/>
        <v>-0.92749999999999999</v>
      </c>
      <c r="L103" s="28">
        <f t="shared" si="44"/>
        <v>-0.3010981420482004</v>
      </c>
      <c r="M103" s="28">
        <f t="shared" si="45"/>
        <v>-0.18745784242077226</v>
      </c>
      <c r="N103" s="31">
        <f t="shared" si="45"/>
        <v>-0.51671593170908392</v>
      </c>
      <c r="O103" s="200">
        <f t="shared" si="45"/>
        <v>-0.71200130459897504</v>
      </c>
      <c r="P103" s="192">
        <f t="shared" si="45"/>
        <v>-0.21044191668194862</v>
      </c>
      <c r="Q103" s="212">
        <f t="shared" si="45"/>
        <v>-0.76429243907389743</v>
      </c>
      <c r="R103" s="212">
        <f t="shared" si="45"/>
        <v>-0.88605203473821681</v>
      </c>
      <c r="S103" s="212">
        <f t="shared" si="45"/>
        <v>-0.66804691860646825</v>
      </c>
      <c r="T103" s="212">
        <f t="shared" si="45"/>
        <v>5.3596669414395913E-2</v>
      </c>
      <c r="U103" s="212">
        <f t="shared" si="45"/>
        <v>0.79925839526125431</v>
      </c>
      <c r="V103" s="212">
        <f t="shared" si="45"/>
        <v>7.9859568461771696E-2</v>
      </c>
      <c r="W103" s="212">
        <f t="shared" si="45"/>
        <v>-0.11303078152104558</v>
      </c>
      <c r="X103" s="212">
        <f t="shared" si="45"/>
        <v>-0.1339796506977089</v>
      </c>
      <c r="Y103" s="212">
        <f t="shared" si="45"/>
        <v>-1.1667782664568669</v>
      </c>
      <c r="Z103" s="168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43"/>
        <v>-4.3925000000000001</v>
      </c>
      <c r="L104" s="30">
        <f t="shared" si="44"/>
        <v>-3.7432764591405303</v>
      </c>
      <c r="M104" s="30">
        <f t="shared" si="45"/>
        <v>-4.2509386776980254</v>
      </c>
      <c r="N104" s="87">
        <f t="shared" si="45"/>
        <v>-4.3175612849643468</v>
      </c>
      <c r="O104" s="201">
        <f t="shared" si="45"/>
        <v>-3.9933817500669013</v>
      </c>
      <c r="P104" s="191">
        <f t="shared" si="45"/>
        <v>-3.9233006174266469</v>
      </c>
      <c r="Q104" s="211">
        <f t="shared" si="45"/>
        <v>-2.7179603357979731</v>
      </c>
      <c r="R104" s="211">
        <f t="shared" si="45"/>
        <v>-3.1138836940998504</v>
      </c>
      <c r="S104" s="211">
        <f t="shared" si="45"/>
        <v>-2.4999803670044853</v>
      </c>
      <c r="T104" s="211">
        <f t="shared" si="45"/>
        <v>-1.6337644429671641</v>
      </c>
      <c r="U104" s="211">
        <f t="shared" si="45"/>
        <v>-0.10315894139426214</v>
      </c>
      <c r="V104" s="211">
        <f t="shared" si="45"/>
        <v>-0.63072850278109716</v>
      </c>
      <c r="W104" s="211">
        <f t="shared" si="45"/>
        <v>0.3447142750802546</v>
      </c>
      <c r="X104" s="211">
        <f t="shared" si="45"/>
        <v>-0.4851058665397896</v>
      </c>
      <c r="Y104" s="211">
        <f t="shared" si="45"/>
        <v>-0.67791218205982517</v>
      </c>
      <c r="Z104" s="167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43"/>
        <v>-1.5812499999999998</v>
      </c>
      <c r="L105" s="28">
        <f t="shared" si="44"/>
        <v>-2.0276849520787024</v>
      </c>
      <c r="M105" s="28">
        <f t="shared" si="45"/>
        <v>-3.2018448598029194</v>
      </c>
      <c r="N105" s="31">
        <f t="shared" si="45"/>
        <v>-3.2685664588920056</v>
      </c>
      <c r="O105" s="200">
        <f t="shared" si="45"/>
        <v>-4.7160313278266655</v>
      </c>
      <c r="P105" s="192">
        <f t="shared" si="45"/>
        <v>-7.8146749860168514</v>
      </c>
      <c r="Q105" s="212">
        <f t="shared" si="45"/>
        <v>-8.1621750796296304</v>
      </c>
      <c r="R105" s="212">
        <f t="shared" si="45"/>
        <v>-7.3399351556776464</v>
      </c>
      <c r="S105" s="212">
        <f t="shared" si="45"/>
        <v>-6.0707421511607826</v>
      </c>
      <c r="T105" s="212">
        <f t="shared" si="45"/>
        <v>-5.1551664756378299</v>
      </c>
      <c r="U105" s="212">
        <f t="shared" si="45"/>
        <v>-4.3552595126529718</v>
      </c>
      <c r="V105" s="212">
        <f t="shared" si="45"/>
        <v>-3.5072420684400134</v>
      </c>
      <c r="W105" s="212">
        <f t="shared" si="45"/>
        <v>-3.1498678694606985</v>
      </c>
      <c r="X105" s="212">
        <f t="shared" si="45"/>
        <v>-3.6929896284313464</v>
      </c>
      <c r="Y105" s="212">
        <f t="shared" si="45"/>
        <v>-3.9710502316927681</v>
      </c>
      <c r="Z105" s="168" t="s">
        <v>190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43"/>
        <v>-5.1462500000000002</v>
      </c>
      <c r="L106" s="30">
        <f t="shared" si="44"/>
        <v>-3.0149999999999992</v>
      </c>
      <c r="M106" s="30">
        <f t="shared" si="45"/>
        <v>-6.3684357006516814</v>
      </c>
      <c r="N106" s="87">
        <f t="shared" si="45"/>
        <v>-4.3268580882831396</v>
      </c>
      <c r="O106" s="201">
        <f t="shared" si="45"/>
        <v>-1.7513247511896117</v>
      </c>
      <c r="P106" s="191">
        <f t="shared" si="45"/>
        <v>-0.87801316661012119</v>
      </c>
      <c r="Q106" s="211">
        <f t="shared" si="45"/>
        <v>-0.65007266161624355</v>
      </c>
      <c r="R106" s="211">
        <f t="shared" si="45"/>
        <v>-1.4725599992404033</v>
      </c>
      <c r="S106" s="211">
        <f t="shared" si="45"/>
        <v>-1.8965826140919035</v>
      </c>
      <c r="T106" s="211">
        <f t="shared" si="45"/>
        <v>-2.3836584362281563</v>
      </c>
      <c r="U106" s="211">
        <f t="shared" si="45"/>
        <v>-4.7485334869304108</v>
      </c>
      <c r="V106" s="211">
        <f t="shared" si="45"/>
        <v>-4.3888020666905501</v>
      </c>
      <c r="W106" s="211">
        <f t="shared" si="45"/>
        <v>-3.0315301620840782</v>
      </c>
      <c r="X106" s="211">
        <f t="shared" si="45"/>
        <v>-3.0263943305266432</v>
      </c>
      <c r="Y106" s="211">
        <f t="shared" si="45"/>
        <v>-5.0881107167174475</v>
      </c>
      <c r="Z106" s="167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43"/>
        <v>-5.1187499999999995</v>
      </c>
      <c r="L107" s="28">
        <f t="shared" si="44"/>
        <v>-4.7488987030553806</v>
      </c>
      <c r="M107" s="28">
        <f t="shared" si="45"/>
        <v>-4.8116485813194094</v>
      </c>
      <c r="N107" s="31">
        <f t="shared" si="45"/>
        <v>-4.2544540847430898</v>
      </c>
      <c r="O107" s="200">
        <f t="shared" si="45"/>
        <v>-3.1718710090593154</v>
      </c>
      <c r="P107" s="192">
        <f t="shared" si="45"/>
        <v>-2.5084683973793469</v>
      </c>
      <c r="Q107" s="212">
        <f t="shared" si="45"/>
        <v>-1.8286855530257622</v>
      </c>
      <c r="R107" s="212">
        <f t="shared" si="45"/>
        <v>-2.0415611587432982</v>
      </c>
      <c r="S107" s="212">
        <f t="shared" si="45"/>
        <v>-1.9646998766723331</v>
      </c>
      <c r="T107" s="212">
        <f t="shared" si="45"/>
        <v>-1.4266077626743414</v>
      </c>
      <c r="U107" s="212">
        <f t="shared" si="45"/>
        <v>-1.1551046704315568</v>
      </c>
      <c r="V107" s="212">
        <f t="shared" si="45"/>
        <v>-0.38937284376285353</v>
      </c>
      <c r="W107" s="212">
        <f t="shared" si="45"/>
        <v>-0.98670582830479103</v>
      </c>
      <c r="X107" s="212">
        <f t="shared" si="45"/>
        <v>-1.9123067505266493</v>
      </c>
      <c r="Y107" s="212">
        <f t="shared" si="45"/>
        <v>-2.5328227761078135</v>
      </c>
      <c r="Z107" s="168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43"/>
        <v>-1.9175</v>
      </c>
      <c r="L108" s="30">
        <f t="shared" si="44"/>
        <v>-1.3682301970988036</v>
      </c>
      <c r="M108" s="30">
        <f t="shared" si="45"/>
        <v>-3.622188591448142</v>
      </c>
      <c r="N108" s="87">
        <f t="shared" si="45"/>
        <v>-3.7552797974645835</v>
      </c>
      <c r="O108" s="201">
        <f t="shared" si="45"/>
        <v>-3.5996358798249366</v>
      </c>
      <c r="P108" s="191">
        <f t="shared" si="45"/>
        <v>-6.0596729868526813</v>
      </c>
      <c r="Q108" s="211">
        <f t="shared" si="45"/>
        <v>-7.6706758416452319</v>
      </c>
      <c r="R108" s="211">
        <f t="shared" si="45"/>
        <v>-7.5469709615217635</v>
      </c>
      <c r="S108" s="211">
        <f t="shared" si="45"/>
        <v>-6.2750810650797941</v>
      </c>
      <c r="T108" s="211">
        <f t="shared" si="45"/>
        <v>-5.4078441265058137</v>
      </c>
      <c r="U108" s="211">
        <f t="shared" si="45"/>
        <v>-5.424065730502079</v>
      </c>
      <c r="V108" s="211">
        <f t="shared" si="45"/>
        <v>-4.2334611100047717</v>
      </c>
      <c r="W108" s="211">
        <f t="shared" si="45"/>
        <v>-2.4381262025424753</v>
      </c>
      <c r="X108" s="211">
        <f t="shared" si="45"/>
        <v>-2.105720732267534</v>
      </c>
      <c r="Y108" s="211">
        <f t="shared" si="45"/>
        <v>-1.4044255815328017</v>
      </c>
      <c r="Z108" s="167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43"/>
        <v>-4.2824999999999998</v>
      </c>
      <c r="L109" s="28">
        <f t="shared" si="44"/>
        <v>-3.382666758046895</v>
      </c>
      <c r="M109" s="28">
        <f t="shared" si="45"/>
        <v>-3.6253179520505219</v>
      </c>
      <c r="N109" s="31">
        <f t="shared" si="45"/>
        <v>-2.4689200170088781</v>
      </c>
      <c r="O109" s="200">
        <f t="shared" si="45"/>
        <v>-1.5446627326108966</v>
      </c>
      <c r="P109" s="192">
        <f t="shared" si="45"/>
        <v>-2.0503429413048666</v>
      </c>
      <c r="Q109" s="212">
        <f t="shared" si="45"/>
        <v>-2.2667693333879049</v>
      </c>
      <c r="R109" s="212">
        <f t="shared" si="45"/>
        <v>-2.3916382923164861</v>
      </c>
      <c r="S109" s="212">
        <f t="shared" si="45"/>
        <v>-3.4734073440829674</v>
      </c>
      <c r="T109" s="212">
        <f t="shared" si="45"/>
        <v>-4.0420182574881265</v>
      </c>
      <c r="U109" s="212">
        <f t="shared" si="45"/>
        <v>-3.5336115235749666</v>
      </c>
      <c r="V109" s="212">
        <f t="shared" si="45"/>
        <v>-4.1101561700959408</v>
      </c>
      <c r="W109" s="212">
        <f t="shared" si="45"/>
        <v>-5.2773624484162909</v>
      </c>
      <c r="X109" s="212">
        <f t="shared" si="45"/>
        <v>-7.0526261073057839</v>
      </c>
      <c r="Y109" s="212">
        <f t="shared" si="45"/>
        <v>-9.4646907956200117</v>
      </c>
      <c r="Z109" s="168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si="43"/>
        <v>-8.0412499999999998</v>
      </c>
      <c r="L110" s="30">
        <f t="shared" si="44"/>
        <v>-8.0032640598919791</v>
      </c>
      <c r="M110" s="30">
        <f t="shared" ref="M110:Y114" si="46">SUM(D40:M40)/10</f>
        <v>-8.0678421566119951</v>
      </c>
      <c r="N110" s="87">
        <f t="shared" si="46"/>
        <v>-8.5106025706409927</v>
      </c>
      <c r="O110" s="201">
        <f t="shared" si="46"/>
        <v>-7.7250709662816393</v>
      </c>
      <c r="P110" s="191">
        <f t="shared" si="46"/>
        <v>-7.1054403271549065</v>
      </c>
      <c r="Q110" s="211">
        <f t="shared" si="46"/>
        <v>-6.8065200594327138</v>
      </c>
      <c r="R110" s="211">
        <f t="shared" si="46"/>
        <v>-5.7359771085269804</v>
      </c>
      <c r="S110" s="211">
        <f t="shared" si="46"/>
        <v>-4.7004579074891657</v>
      </c>
      <c r="T110" s="211">
        <f t="shared" si="46"/>
        <v>-4.0065408448316253</v>
      </c>
      <c r="U110" s="211">
        <f t="shared" si="46"/>
        <v>-3.8339059541519176</v>
      </c>
      <c r="V110" s="211">
        <f t="shared" si="46"/>
        <v>-3.0224459477284138</v>
      </c>
      <c r="W110" s="211">
        <f t="shared" si="46"/>
        <v>-1.626006489835909</v>
      </c>
      <c r="X110" s="211">
        <f t="shared" si="46"/>
        <v>-0.87831461322219861</v>
      </c>
      <c r="Y110" s="211">
        <f t="shared" si="46"/>
        <v>-1.5834878233513752</v>
      </c>
      <c r="Z110" s="167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43"/>
        <v>-4.67</v>
      </c>
      <c r="L111" s="28">
        <f t="shared" si="44"/>
        <v>-4.0403394016598559</v>
      </c>
      <c r="M111" s="28">
        <f t="shared" si="46"/>
        <v>-4.5930083929842862</v>
      </c>
      <c r="N111" s="31">
        <f t="shared" si="46"/>
        <v>-4.0290977161331831</v>
      </c>
      <c r="O111" s="200">
        <f t="shared" si="46"/>
        <v>-3.7197893265662456</v>
      </c>
      <c r="P111" s="192">
        <f t="shared" si="46"/>
        <v>-2.6922776206963777</v>
      </c>
      <c r="Q111" s="212">
        <f t="shared" si="46"/>
        <v>-2.8183688410574681</v>
      </c>
      <c r="R111" s="212">
        <f t="shared" si="46"/>
        <v>-2.950956210037333</v>
      </c>
      <c r="S111" s="212">
        <f t="shared" si="46"/>
        <v>-2.7332645554713086</v>
      </c>
      <c r="T111" s="212">
        <f t="shared" si="46"/>
        <v>-2.5267791414152101</v>
      </c>
      <c r="U111" s="212">
        <f t="shared" si="46"/>
        <v>-1.8459241078694764</v>
      </c>
      <c r="V111" s="212">
        <f t="shared" si="46"/>
        <v>-1.6639603817201567</v>
      </c>
      <c r="W111" s="212">
        <f t="shared" si="46"/>
        <v>-0.97520358591043499</v>
      </c>
      <c r="X111" s="212">
        <f t="shared" si="46"/>
        <v>-1.1348434368102045</v>
      </c>
      <c r="Y111" s="212">
        <f t="shared" si="46"/>
        <v>-2.1614918841610051</v>
      </c>
      <c r="Z111" s="168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si="43"/>
        <v>-1.06</v>
      </c>
      <c r="L112" s="30">
        <f t="shared" si="44"/>
        <v>-1.2541494166219853</v>
      </c>
      <c r="M112" s="30">
        <f t="shared" si="46"/>
        <v>-1.778536144928518</v>
      </c>
      <c r="N112" s="87">
        <f t="shared" si="46"/>
        <v>-2.4828845913013566</v>
      </c>
      <c r="O112" s="201">
        <f t="shared" si="46"/>
        <v>-2.5403995679914919</v>
      </c>
      <c r="P112" s="191">
        <f t="shared" si="46"/>
        <v>-2.0364842171011657</v>
      </c>
      <c r="Q112" s="211">
        <f t="shared" si="46"/>
        <v>-1.7886878158743307</v>
      </c>
      <c r="R112" s="211">
        <f t="shared" si="46"/>
        <v>-2.0005932629256318</v>
      </c>
      <c r="S112" s="211">
        <f t="shared" si="46"/>
        <v>-1.9557438930761646</v>
      </c>
      <c r="T112" s="211">
        <f t="shared" si="46"/>
        <v>-2.6430932160103309</v>
      </c>
      <c r="U112" s="211"/>
      <c r="V112" s="211"/>
      <c r="W112" s="211"/>
      <c r="X112" s="211"/>
      <c r="Y112" s="211"/>
      <c r="Z112" s="167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43"/>
        <v>1.5</v>
      </c>
      <c r="L113" s="28">
        <f t="shared" si="44"/>
        <v>-1.6977978187396809</v>
      </c>
      <c r="M113" s="28">
        <f t="shared" si="46"/>
        <v>-1.4744242776656353</v>
      </c>
      <c r="N113" s="31">
        <f t="shared" si="46"/>
        <v>-1.4719494039326233</v>
      </c>
      <c r="O113" s="200">
        <f t="shared" si="46"/>
        <v>-3.0443500755145041</v>
      </c>
      <c r="P113" s="192">
        <f t="shared" si="46"/>
        <v>-2.9771147034567638</v>
      </c>
      <c r="Q113" s="212">
        <f t="shared" si="46"/>
        <v>-2.8935526408910324</v>
      </c>
      <c r="R113" s="212">
        <f t="shared" si="46"/>
        <v>-3.4850146628312912</v>
      </c>
      <c r="S113" s="212">
        <f t="shared" si="46"/>
        <v>-4.4844441948730536</v>
      </c>
      <c r="T113" s="212">
        <f t="shared" si="46"/>
        <v>-4.0910312729684843</v>
      </c>
      <c r="U113" s="212">
        <f t="shared" si="46"/>
        <v>-3.3166050349526173</v>
      </c>
      <c r="V113" s="212">
        <f t="shared" si="46"/>
        <v>-0.73610683537979793</v>
      </c>
      <c r="W113" s="212">
        <f t="shared" si="46"/>
        <v>0.34023746307563529</v>
      </c>
      <c r="X113" s="212">
        <f t="shared" si="46"/>
        <v>-0.47004242697069848</v>
      </c>
      <c r="Y113" s="212">
        <f t="shared" si="46"/>
        <v>-1.3900949723092222</v>
      </c>
      <c r="Z113" s="168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43"/>
        <v>-3.1987499999999995</v>
      </c>
      <c r="L114" s="30">
        <f t="shared" si="44"/>
        <v>-1.0392380432542077</v>
      </c>
      <c r="M114" s="30">
        <f t="shared" si="46"/>
        <v>-3.1766800561852313</v>
      </c>
      <c r="N114" s="87">
        <f t="shared" si="46"/>
        <v>-1.2040227288108187</v>
      </c>
      <c r="O114" s="201">
        <f t="shared" si="46"/>
        <v>1.0396699228751742</v>
      </c>
      <c r="P114" s="191">
        <f t="shared" si="46"/>
        <v>2.0606290481608216</v>
      </c>
      <c r="Q114" s="211">
        <f t="shared" si="46"/>
        <v>2.5236593643258649</v>
      </c>
      <c r="R114" s="211">
        <f t="shared" si="46"/>
        <v>2.8854148034720986</v>
      </c>
      <c r="S114" s="211">
        <f t="shared" si="46"/>
        <v>2.4960013971588748</v>
      </c>
      <c r="T114" s="211">
        <f t="shared" si="46"/>
        <v>2.7483647726227374</v>
      </c>
      <c r="U114" s="211">
        <f t="shared" si="46"/>
        <v>1.2471007028371477</v>
      </c>
      <c r="V114" s="211">
        <f t="shared" si="46"/>
        <v>1.5853638907936312</v>
      </c>
      <c r="W114" s="211">
        <f t="shared" si="46"/>
        <v>2.2008684542171411</v>
      </c>
      <c r="X114" s="211">
        <f t="shared" si="46"/>
        <v>1.5477722572672714</v>
      </c>
      <c r="Y114" s="211">
        <f t="shared" si="46"/>
        <v>-4.1579423208151665E-3</v>
      </c>
      <c r="Z114" s="167" t="s">
        <v>187</v>
      </c>
    </row>
    <row r="115" spans="1:35" ht="14.1" customHeight="1">
      <c r="A115" s="77" t="s">
        <v>24</v>
      </c>
      <c r="B115" s="78"/>
      <c r="C115" s="78"/>
      <c r="D115" s="78"/>
      <c r="E115" s="78"/>
      <c r="F115" s="78"/>
      <c r="G115" s="78"/>
      <c r="H115" s="78"/>
      <c r="I115" s="78"/>
      <c r="J115" s="79"/>
      <c r="K115" s="79">
        <f t="shared" ref="K115:P115" si="47">MIN(K94:K114)</f>
        <v>-13.47625</v>
      </c>
      <c r="L115" s="79">
        <f t="shared" si="47"/>
        <v>-13.708830417689331</v>
      </c>
      <c r="M115" s="79">
        <f t="shared" si="47"/>
        <v>-11.202655201314048</v>
      </c>
      <c r="N115" s="79">
        <f t="shared" si="47"/>
        <v>-10.862817805778844</v>
      </c>
      <c r="O115" s="79">
        <f t="shared" si="47"/>
        <v>-8.8391147251983639</v>
      </c>
      <c r="P115" s="197">
        <f t="shared" si="47"/>
        <v>-8.1792145464415036</v>
      </c>
      <c r="Q115" s="163">
        <f t="shared" ref="Q115:V115" si="48">MIN(Q94:Q114)</f>
        <v>-8.1621750796296304</v>
      </c>
      <c r="R115" s="197">
        <f t="shared" si="48"/>
        <v>-7.5469709615217635</v>
      </c>
      <c r="S115" s="163">
        <f t="shared" si="48"/>
        <v>-6.2750810650797941</v>
      </c>
      <c r="T115" s="197">
        <f t="shared" si="48"/>
        <v>-5.9216385381773335</v>
      </c>
      <c r="U115" s="197">
        <f t="shared" si="48"/>
        <v>-6.7336088883169776</v>
      </c>
      <c r="V115" s="286">
        <f t="shared" si="48"/>
        <v>-6.4400877275983888</v>
      </c>
      <c r="W115" s="213">
        <f t="shared" ref="W115:X115" si="49">MIN(W94:W114)</f>
        <v>-5.2773624484162909</v>
      </c>
      <c r="X115" s="213">
        <f t="shared" si="49"/>
        <v>-7.0526261073057839</v>
      </c>
      <c r="Y115" s="213">
        <f t="shared" ref="Y115" si="50">MIN(Y94:Y114)</f>
        <v>-9.4646907956200117</v>
      </c>
      <c r="Z115" s="169" t="s">
        <v>24</v>
      </c>
    </row>
    <row r="116" spans="1:35" s="130" customFormat="1" ht="14.1" customHeight="1">
      <c r="A116" s="125" t="s">
        <v>25</v>
      </c>
      <c r="B116" s="126"/>
      <c r="C116" s="126"/>
      <c r="D116" s="126"/>
      <c r="E116" s="126"/>
      <c r="F116" s="126"/>
      <c r="G116" s="126"/>
      <c r="H116" s="126"/>
      <c r="I116" s="126"/>
      <c r="J116" s="127"/>
      <c r="K116" s="127">
        <f t="shared" ref="K116:P116" si="51">MAX(K94:K114)</f>
        <v>1.605</v>
      </c>
      <c r="L116" s="127">
        <f t="shared" si="51"/>
        <v>1.7581688191712672</v>
      </c>
      <c r="M116" s="127">
        <f t="shared" si="51"/>
        <v>0.61736981278022807</v>
      </c>
      <c r="N116" s="127">
        <f t="shared" si="51"/>
        <v>0.84362599957774465</v>
      </c>
      <c r="O116" s="127">
        <f t="shared" si="51"/>
        <v>1.3115815050543653</v>
      </c>
      <c r="P116" s="198">
        <f t="shared" si="51"/>
        <v>2.0606290481608216</v>
      </c>
      <c r="Q116" s="164">
        <f t="shared" ref="Q116:V116" si="52">MAX(Q94:Q114)</f>
        <v>2.5236593643258649</v>
      </c>
      <c r="R116" s="198">
        <f t="shared" si="52"/>
        <v>2.8854148034720986</v>
      </c>
      <c r="S116" s="164">
        <f t="shared" si="52"/>
        <v>2.4960013971588748</v>
      </c>
      <c r="T116" s="198">
        <f t="shared" si="52"/>
        <v>2.7483647726227374</v>
      </c>
      <c r="U116" s="198">
        <f t="shared" si="52"/>
        <v>1.2471007028371477</v>
      </c>
      <c r="V116" s="284">
        <f t="shared" si="52"/>
        <v>1.5853638907936312</v>
      </c>
      <c r="W116" s="214">
        <f t="shared" ref="W116:X116" si="53">MAX(W94:W114)</f>
        <v>2.2008684542171411</v>
      </c>
      <c r="X116" s="214">
        <f t="shared" si="53"/>
        <v>1.5477722572672714</v>
      </c>
      <c r="Y116" s="214">
        <f t="shared" ref="Y116" si="54">MAX(Y94:Y114)</f>
        <v>1.2126901522133091</v>
      </c>
      <c r="Z116" s="170" t="s">
        <v>25</v>
      </c>
      <c r="AB116" s="153"/>
      <c r="AC116" s="153"/>
      <c r="AD116" s="153"/>
      <c r="AE116" s="153"/>
      <c r="AF116" s="153"/>
      <c r="AG116" s="153"/>
      <c r="AH116" s="153"/>
      <c r="AI116" s="153"/>
    </row>
    <row r="117" spans="1:35" ht="14.1" customHeight="1">
      <c r="A117" s="170" t="s">
        <v>163</v>
      </c>
      <c r="B117" s="126"/>
      <c r="C117" s="126"/>
      <c r="D117" s="126"/>
      <c r="E117" s="126"/>
      <c r="F117" s="126"/>
      <c r="G117" s="126"/>
      <c r="H117" s="126"/>
      <c r="I117" s="126"/>
      <c r="J117" s="127"/>
      <c r="K117" s="127">
        <f t="shared" ref="K117:Q117" si="55">MEDIAN(K94:K114)</f>
        <v>-3.3574999999999999</v>
      </c>
      <c r="L117" s="127">
        <f t="shared" si="55"/>
        <v>-2.5673247182619066</v>
      </c>
      <c r="M117" s="127">
        <f t="shared" si="55"/>
        <v>-3.622188591448142</v>
      </c>
      <c r="N117" s="127">
        <f t="shared" si="55"/>
        <v>-3.7348440110954764</v>
      </c>
      <c r="O117" s="127">
        <f t="shared" si="55"/>
        <v>-3.1718710090593154</v>
      </c>
      <c r="P117" s="198">
        <f t="shared" si="55"/>
        <v>-2.912806939087909</v>
      </c>
      <c r="Q117" s="164">
        <f t="shared" si="55"/>
        <v>-2.7179603357979731</v>
      </c>
      <c r="R117" s="198">
        <f t="shared" ref="R117:W117" si="56">MEDIAN(R94:R114)</f>
        <v>-3.1138836940998504</v>
      </c>
      <c r="S117" s="164">
        <f t="shared" si="56"/>
        <v>-2.9693514324765307</v>
      </c>
      <c r="T117" s="198">
        <f t="shared" si="56"/>
        <v>-2.5267791414152101</v>
      </c>
      <c r="U117" s="198">
        <f t="shared" si="56"/>
        <v>-2.576734633691983</v>
      </c>
      <c r="V117" s="284">
        <f t="shared" si="56"/>
        <v>-1.737706899562347</v>
      </c>
      <c r="W117" s="214">
        <f t="shared" si="56"/>
        <v>-1.6835595264140539</v>
      </c>
      <c r="X117" s="214">
        <f t="shared" ref="X117:Y117" si="57">MEDIAN(X94:X114)</f>
        <v>-1.6928554603453305</v>
      </c>
      <c r="Y117" s="214">
        <f t="shared" si="57"/>
        <v>-2.1910089495070548</v>
      </c>
      <c r="Z117" s="170" t="s">
        <v>163</v>
      </c>
    </row>
    <row r="118" spans="1:35" ht="14.1" customHeight="1">
      <c r="A118" s="170" t="s">
        <v>164</v>
      </c>
      <c r="B118" s="126"/>
      <c r="C118" s="126"/>
      <c r="D118" s="126"/>
      <c r="E118" s="126"/>
      <c r="F118" s="126"/>
      <c r="G118" s="126"/>
      <c r="H118" s="126"/>
      <c r="I118" s="126"/>
      <c r="J118" s="127"/>
      <c r="K118" s="127">
        <f t="shared" ref="K118:Q118" si="58">AVERAGE(K94:K114)</f>
        <v>-4.0120238095238099</v>
      </c>
      <c r="L118" s="127">
        <f t="shared" si="58"/>
        <v>-3.5862215523187535</v>
      </c>
      <c r="M118" s="127">
        <f t="shared" si="58"/>
        <v>-4.165847555074274</v>
      </c>
      <c r="N118" s="127">
        <f t="shared" si="58"/>
        <v>-3.8498651377847515</v>
      </c>
      <c r="O118" s="127">
        <f t="shared" si="58"/>
        <v>-3.2387147509955749</v>
      </c>
      <c r="P118" s="198">
        <f t="shared" si="58"/>
        <v>-3.2657120699465247</v>
      </c>
      <c r="Q118" s="164">
        <f t="shared" si="58"/>
        <v>-3.0733372186167185</v>
      </c>
      <c r="R118" s="198">
        <f t="shared" ref="R118:W118" si="59">AVERAGE(R94:R114)</f>
        <v>-3.040879988247128</v>
      </c>
      <c r="S118" s="164">
        <f t="shared" si="59"/>
        <v>-2.8745448002586764</v>
      </c>
      <c r="T118" s="198">
        <f t="shared" si="59"/>
        <v>-2.5274573485528706</v>
      </c>
      <c r="U118" s="198">
        <f t="shared" si="59"/>
        <v>-2.3711636514830579</v>
      </c>
      <c r="V118" s="284">
        <f t="shared" si="59"/>
        <v>-2.0215976572586203</v>
      </c>
      <c r="W118" s="214">
        <f t="shared" si="59"/>
        <v>-1.5021151680705851</v>
      </c>
      <c r="X118" s="214">
        <f t="shared" ref="X118:Y118" si="60">AVERAGE(X94:X114)</f>
        <v>-1.8058648721740123</v>
      </c>
      <c r="Y118" s="214">
        <f t="shared" si="60"/>
        <v>-2.649958946860155</v>
      </c>
      <c r="Z118" s="170" t="s">
        <v>164</v>
      </c>
    </row>
    <row r="119" spans="1:35" ht="14.1" customHeight="1">
      <c r="A119" s="34"/>
      <c r="B119" s="31"/>
      <c r="C119" s="31"/>
      <c r="D119" s="31"/>
      <c r="E119" s="31"/>
      <c r="F119" s="31"/>
      <c r="G119" s="31"/>
      <c r="Z119" s="171" t="s">
        <v>0</v>
      </c>
    </row>
  </sheetData>
  <mergeCells count="22">
    <mergeCell ref="A17:H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  <mergeCell ref="A86:G86"/>
    <mergeCell ref="A87:H87"/>
    <mergeCell ref="A88:G88"/>
    <mergeCell ref="A89:H89"/>
    <mergeCell ref="A18:G18"/>
    <mergeCell ref="A19:H19"/>
    <mergeCell ref="A51:G51"/>
    <mergeCell ref="A52:H52"/>
    <mergeCell ref="A53:G53"/>
    <mergeCell ref="A54:H54"/>
  </mergeCells>
  <conditionalFormatting sqref="B24:Y44">
    <cfRule type="cellIs" dxfId="69" priority="5" stopIfTrue="1" operator="equal">
      <formula>B$45</formula>
    </cfRule>
    <cfRule type="cellIs" dxfId="68" priority="6" stopIfTrue="1" operator="equal">
      <formula>B$46</formula>
    </cfRule>
  </conditionalFormatting>
  <conditionalFormatting sqref="B59:Y79">
    <cfRule type="cellIs" dxfId="67" priority="3" stopIfTrue="1" operator="equal">
      <formula>B$80</formula>
    </cfRule>
    <cfRule type="cellIs" dxfId="66" priority="4" stopIfTrue="1" operator="equal">
      <formula>B$81</formula>
    </cfRule>
  </conditionalFormatting>
  <conditionalFormatting sqref="B94:Y114">
    <cfRule type="cellIs" dxfId="65" priority="1" stopIfTrue="1" operator="equal">
      <formula>B$115</formula>
    </cfRule>
    <cfRule type="cellIs" dxfId="64" priority="2" stopIfTrue="1" operator="equal">
      <formula>B$116</formula>
    </cfRule>
  </conditionalFormatting>
  <hyperlinks>
    <hyperlink ref="B15" r:id="rId1" display="www.idheap.ch/idheap.nsf/go/comparatif" xr:uid="{00000000-0004-0000-0700-000000000000}"/>
    <hyperlink ref="B50" r:id="rId2" display="www.idheap.ch/idheap.nsf/go/comparatif" xr:uid="{00000000-0004-0000-0700-000001000000}"/>
    <hyperlink ref="B85" r:id="rId3" display="www.idheap.ch/idheap.nsf/go/comparatif" xr:uid="{00000000-0004-0000-0700-000002000000}"/>
    <hyperlink ref="B7:F7" location="'I2'!A59" display="&gt;&gt;&gt; Jährlicher Wert des Indikators - Valeur annuelle de l'indicateur" xr:uid="{00000000-0004-0000-0700-000003000000}"/>
    <hyperlink ref="B8:F8" location="'I2'!A99" display="&gt;&gt;&gt; Gleitender Mittelwert über 4 Jahren - Moyenne mobile sur 4 années" xr:uid="{00000000-0004-0000-0700-000004000000}"/>
    <hyperlink ref="B9:F9" location="'I2'!A139" display="&gt;&gt;&gt; Gleitender Mittelwert über 8 Jahren - Moyenne mobile sur 8 années" xr:uid="{00000000-0004-0000-0700-000005000000}"/>
    <hyperlink ref="B7:G7" location="'I7'!A45" display="&gt;&gt;&gt; Jährlicher Wert des Indikators - Valeur annuelle de l'indicateur" xr:uid="{00000000-0004-0000-0700-000006000000}"/>
    <hyperlink ref="B8:G8" location="'I7'!A77" display="&gt;&gt;&gt; Gleitender Mittelwert über 4 Jahre - Moyenne mobile sur 4 années" xr:uid="{00000000-0004-0000-0700-000007000000}"/>
    <hyperlink ref="B9:G9" location="'I7'!A109" display="&gt;&gt;&gt; Gleitender Mittelwert über 8 Jahre - Moyenne mobile sur 8 années" xr:uid="{00000000-0004-0000-0700-000008000000}"/>
    <hyperlink ref="B1" r:id="rId4" display="www.idheap.ch/idheap.nsf/go/comparatif" xr:uid="{00000000-0004-0000-0700-000009000000}"/>
    <hyperlink ref="B7:I7" location="K7_I7!M45" display="&gt;&gt;&gt; Jährlicher Wert der Kennzahl - Valeur annuelle de l'indicateur" xr:uid="{00000000-0004-0000-0700-00000A000000}"/>
    <hyperlink ref="B8:I8" location="K7_I7!M77" display="&gt;&gt;&gt; Gleitender Mittelwert über 3 Jahre - Moyenne mobile sur 3 années" xr:uid="{00000000-0004-0000-0700-00000B000000}"/>
    <hyperlink ref="B9:I9" location="K7_I7!M109" display="&gt;&gt;&gt; Gleitender Mittelwert über 8/10 Jahre - Moyenne mobile sur 8/10 années" xr:uid="{00000000-0004-0000-0700-00000C000000}"/>
    <hyperlink ref="Z49" location="'K7_I7 '!A1" display=" &gt;&gt;&gt; Top" xr:uid="{00000000-0004-0000-0700-00000D000000}"/>
    <hyperlink ref="Z84" location="'K7_I7 '!A1" display=" &gt;&gt;&gt; Top" xr:uid="{00000000-0004-0000-0700-00000E000000}"/>
    <hyperlink ref="Z119" location="'K7_I7 '!A1" display=" &gt;&gt;&gt; Top" xr:uid="{00000000-0004-0000-07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35" customWidth="1"/>
    <col min="2" max="7" width="11.5703125" style="4" customWidth="1"/>
    <col min="8" max="8" width="11.5703125" style="7" customWidth="1"/>
    <col min="9" max="10" width="11.5703125" style="8" customWidth="1"/>
    <col min="11" max="26" width="11.5703125" style="7" customWidth="1"/>
    <col min="27" max="27" width="3.5703125" style="7" customWidth="1"/>
    <col min="28" max="35" width="12.5703125" style="4" customWidth="1"/>
    <col min="36" max="16384" width="11.42578125" style="7"/>
  </cols>
  <sheetData>
    <row r="1" spans="1:41" ht="14.1" customHeight="1">
      <c r="A1" s="1" t="str">
        <f>'Intro '!K14</f>
        <v>K8/I8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45190.410039351853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4.1" customHeight="1">
      <c r="A2" s="292" t="str">
        <f>'Intro '!I14</f>
        <v>Durchschnittliche Schuldzinsen</v>
      </c>
      <c r="B2" s="292"/>
      <c r="C2" s="292"/>
      <c r="D2" s="292"/>
      <c r="E2" s="292"/>
      <c r="F2" s="298"/>
      <c r="G2" s="298"/>
      <c r="H2" s="298"/>
      <c r="I2" s="298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8"/>
      <c r="AB2" s="67"/>
      <c r="AC2" s="67"/>
      <c r="AD2" s="67"/>
      <c r="AE2" s="67"/>
      <c r="AF2" s="67"/>
      <c r="AG2" s="67"/>
      <c r="AH2" s="67"/>
      <c r="AI2" s="67"/>
    </row>
    <row r="3" spans="1:41" ht="14.1" customHeight="1" thickBot="1">
      <c r="A3" s="293" t="s">
        <v>236</v>
      </c>
      <c r="B3" s="293"/>
      <c r="C3" s="293"/>
      <c r="D3" s="293"/>
      <c r="E3" s="293"/>
      <c r="F3" s="293"/>
      <c r="G3" s="293"/>
      <c r="H3" s="243"/>
      <c r="I3" s="243"/>
      <c r="J3" s="24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>
        <f>Gewichtung_Pondération!$E$11</f>
        <v>1</v>
      </c>
      <c r="AA3" s="8"/>
      <c r="AB3" s="67"/>
      <c r="AC3" s="67"/>
      <c r="AD3" s="67"/>
      <c r="AE3" s="67"/>
      <c r="AF3" s="67"/>
      <c r="AG3" s="67"/>
      <c r="AH3" s="67"/>
      <c r="AI3" s="67"/>
    </row>
    <row r="4" spans="1:41" ht="14.1" customHeight="1" thickTop="1">
      <c r="A4" s="292" t="str">
        <f>'Intro '!J14</f>
        <v>Intérêt moyen de la dette</v>
      </c>
      <c r="B4" s="292"/>
      <c r="C4" s="292"/>
      <c r="D4" s="292"/>
      <c r="E4" s="292"/>
      <c r="F4" s="298"/>
      <c r="G4" s="298"/>
      <c r="H4" s="298"/>
      <c r="I4" s="298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8"/>
      <c r="AB4" s="67"/>
      <c r="AC4" s="67"/>
      <c r="AD4" s="67"/>
      <c r="AE4" s="67"/>
      <c r="AF4" s="67"/>
      <c r="AG4" s="67"/>
      <c r="AH4" s="67"/>
      <c r="AI4" s="67"/>
    </row>
    <row r="5" spans="1:41" ht="14.1" customHeight="1" thickBot="1">
      <c r="A5" s="293" t="s">
        <v>237</v>
      </c>
      <c r="B5" s="293"/>
      <c r="C5" s="293"/>
      <c r="D5" s="293"/>
      <c r="E5" s="293"/>
      <c r="F5" s="293"/>
      <c r="G5" s="293"/>
      <c r="H5" s="243"/>
      <c r="I5" s="243"/>
      <c r="J5" s="24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f>Gewichtung_Pondération!$E$11</f>
        <v>1</v>
      </c>
    </row>
    <row r="6" spans="1:4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AA6" s="8"/>
      <c r="AB6" s="67"/>
      <c r="AC6" s="67"/>
      <c r="AD6" s="67"/>
      <c r="AE6" s="67"/>
      <c r="AF6" s="67"/>
      <c r="AG6" s="67"/>
      <c r="AH6" s="67"/>
      <c r="AI6" s="67"/>
    </row>
    <row r="7" spans="1:41" ht="14.1" customHeight="1" thickTop="1" thickBot="1">
      <c r="A7" s="7"/>
      <c r="B7" s="295" t="s">
        <v>151</v>
      </c>
      <c r="C7" s="295"/>
      <c r="D7" s="295"/>
      <c r="E7" s="295"/>
      <c r="F7" s="295"/>
      <c r="G7" s="295"/>
      <c r="H7" s="295"/>
      <c r="I7" s="29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41" ht="14.1" customHeight="1" thickTop="1" thickBot="1">
      <c r="A8" s="7"/>
      <c r="B8" s="295" t="s">
        <v>71</v>
      </c>
      <c r="C8" s="295"/>
      <c r="D8" s="295"/>
      <c r="E8" s="295"/>
      <c r="F8" s="295"/>
      <c r="G8" s="295"/>
      <c r="H8" s="295"/>
      <c r="I8" s="29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41" ht="14.1" customHeight="1" thickTop="1" thickBot="1">
      <c r="A9" s="7"/>
      <c r="B9" s="295" t="s">
        <v>72</v>
      </c>
      <c r="C9" s="295"/>
      <c r="D9" s="295"/>
      <c r="E9" s="295"/>
      <c r="F9" s="295"/>
      <c r="G9" s="295"/>
      <c r="H9" s="295"/>
      <c r="I9" s="29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41" ht="14.1" customHeight="1" thickTop="1" thickBot="1">
      <c r="A10" s="7"/>
      <c r="B10" s="296"/>
      <c r="C10" s="296"/>
      <c r="D10" s="296"/>
      <c r="E10" s="296"/>
      <c r="F10" s="296"/>
      <c r="G10" s="296"/>
      <c r="H10" s="296"/>
      <c r="I10" s="29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41" ht="14.1" customHeight="1" thickTop="1" thickBot="1">
      <c r="A11" s="7"/>
      <c r="B11" s="296"/>
      <c r="C11" s="296"/>
      <c r="D11" s="296"/>
      <c r="E11" s="296"/>
      <c r="F11" s="296"/>
      <c r="G11" s="296"/>
      <c r="H11" s="296"/>
      <c r="I11" s="29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41" ht="14.1" customHeight="1" thickTop="1" thickBot="1">
      <c r="A12" s="7"/>
      <c r="B12" s="296"/>
      <c r="C12" s="296"/>
      <c r="D12" s="296"/>
      <c r="E12" s="296"/>
      <c r="F12" s="296"/>
      <c r="G12" s="296"/>
      <c r="H12" s="296"/>
      <c r="I12" s="29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41" ht="14.1" customHeight="1" thickTop="1">
      <c r="A13" s="13"/>
      <c r="B13" s="14"/>
      <c r="C13" s="15"/>
      <c r="D13" s="15"/>
      <c r="E13" s="15"/>
      <c r="F13" s="15"/>
      <c r="G13" s="15"/>
    </row>
    <row r="14" spans="1:41" ht="14.1" customHeight="1">
      <c r="A14" s="13"/>
      <c r="B14" s="14"/>
      <c r="C14" s="15"/>
      <c r="D14" s="15"/>
      <c r="E14" s="15"/>
      <c r="F14" s="15"/>
      <c r="G14" s="15"/>
    </row>
    <row r="15" spans="1:41" ht="14.1" customHeight="1">
      <c r="A15" s="1" t="str">
        <f>+$A$1</f>
        <v>K8/I8</v>
      </c>
      <c r="B15" s="2" t="str">
        <f>+$B$1</f>
        <v>Comparatif des finances cantonales et communales</v>
      </c>
      <c r="C15" s="3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45190.410039351853</v>
      </c>
    </row>
    <row r="16" spans="1:41" ht="14.1" customHeight="1">
      <c r="A16" s="292" t="str">
        <f>$A$2</f>
        <v>Durchschnittliche Schuldzinsen</v>
      </c>
      <c r="B16" s="292"/>
      <c r="C16" s="292"/>
      <c r="D16" s="292"/>
      <c r="E16" s="292"/>
      <c r="F16" s="298"/>
      <c r="G16" s="298"/>
      <c r="H16" s="298"/>
      <c r="I16" s="298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</row>
    <row r="17" spans="1:42" ht="14.1" customHeight="1" thickBot="1">
      <c r="A17" s="293" t="str">
        <f>A$3</f>
        <v>Passivzinsen in % der durchschnittlichen Bruttoschulden</v>
      </c>
      <c r="B17" s="293"/>
      <c r="C17" s="293"/>
      <c r="D17" s="293"/>
      <c r="E17" s="293"/>
      <c r="F17" s="293"/>
      <c r="G17" s="293"/>
      <c r="H17" s="243"/>
      <c r="I17" s="243"/>
      <c r="J17" s="24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f>Gewichtung_Pondération!$E$11</f>
        <v>1</v>
      </c>
    </row>
    <row r="18" spans="1:42" ht="14.1" customHeight="1" thickTop="1">
      <c r="A18" s="292" t="str">
        <f>$A$4</f>
        <v>Intérêt moyen de la dette</v>
      </c>
      <c r="B18" s="292"/>
      <c r="C18" s="292"/>
      <c r="D18" s="292"/>
      <c r="E18" s="292"/>
      <c r="F18" s="298"/>
      <c r="G18" s="298"/>
      <c r="H18" s="298"/>
      <c r="I18" s="298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</row>
    <row r="19" spans="1:42" ht="14.1" customHeight="1" thickBot="1">
      <c r="A19" s="293" t="s">
        <v>15</v>
      </c>
      <c r="B19" s="293"/>
      <c r="C19" s="293"/>
      <c r="D19" s="293"/>
      <c r="E19" s="293"/>
      <c r="F19" s="293"/>
      <c r="G19" s="293"/>
      <c r="H19" s="243"/>
      <c r="I19" s="243"/>
      <c r="J19" s="24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>
        <f>Gewichtung_Pondération!$E$11</f>
        <v>1</v>
      </c>
    </row>
    <row r="20" spans="1:42" ht="14.1" customHeight="1" thickTop="1">
      <c r="A20" s="13"/>
      <c r="B20" s="14"/>
      <c r="C20" s="15"/>
      <c r="D20" s="15"/>
      <c r="E20" s="15"/>
      <c r="F20" s="15"/>
      <c r="G20" s="1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42" ht="14.1" customHeight="1">
      <c r="A21" s="16" t="s">
        <v>1</v>
      </c>
      <c r="B21" s="17" t="s">
        <v>152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B21" s="88" t="s">
        <v>47</v>
      </c>
      <c r="AC21" s="88" t="s">
        <v>47</v>
      </c>
      <c r="AD21" s="88" t="s">
        <v>47</v>
      </c>
      <c r="AE21" s="88" t="s">
        <v>47</v>
      </c>
      <c r="AF21" s="88" t="s">
        <v>47</v>
      </c>
      <c r="AG21" s="88" t="s">
        <v>47</v>
      </c>
      <c r="AH21" s="88" t="s">
        <v>47</v>
      </c>
      <c r="AI21" s="88" t="s">
        <v>47</v>
      </c>
      <c r="AJ21" s="88" t="s">
        <v>47</v>
      </c>
      <c r="AK21" s="88" t="s">
        <v>47</v>
      </c>
      <c r="AL21" s="88" t="s">
        <v>47</v>
      </c>
      <c r="AM21" s="88" t="s">
        <v>47</v>
      </c>
      <c r="AN21" s="88" t="s">
        <v>47</v>
      </c>
      <c r="AO21" s="88" t="s">
        <v>47</v>
      </c>
    </row>
    <row r="22" spans="1:42" ht="14.1" customHeight="1">
      <c r="A22" s="16" t="s">
        <v>2</v>
      </c>
      <c r="B22" s="21"/>
      <c r="C22" s="21"/>
      <c r="D22" s="21">
        <v>2001</v>
      </c>
      <c r="E22" s="21">
        <f>+D22+1</f>
        <v>2002</v>
      </c>
      <c r="F22" s="21">
        <f>+E22+1</f>
        <v>2003</v>
      </c>
      <c r="G22" s="21">
        <f>+F22+1</f>
        <v>2004</v>
      </c>
      <c r="H22" s="21">
        <f>+G22+1</f>
        <v>2005</v>
      </c>
      <c r="I22" s="22">
        <f>+H22+1</f>
        <v>2006</v>
      </c>
      <c r="J22" s="21">
        <v>2007</v>
      </c>
      <c r="K22" s="21">
        <v>2008</v>
      </c>
      <c r="L22" s="22">
        <v>2009</v>
      </c>
      <c r="M22" s="22">
        <v>2010</v>
      </c>
      <c r="N22" s="22">
        <v>2011</v>
      </c>
      <c r="O22" s="22">
        <v>2012</v>
      </c>
      <c r="P22" s="196">
        <v>2013</v>
      </c>
      <c r="Q22" s="233">
        <v>2014</v>
      </c>
      <c r="R22" s="62">
        <v>2015</v>
      </c>
      <c r="S22" s="62">
        <v>2016</v>
      </c>
      <c r="T22" s="62">
        <v>2017</v>
      </c>
      <c r="U22" s="62">
        <v>2018</v>
      </c>
      <c r="V22" s="62">
        <v>2019</v>
      </c>
      <c r="W22" s="62">
        <v>2020</v>
      </c>
      <c r="X22" s="62">
        <v>2021</v>
      </c>
      <c r="Y22" s="62">
        <v>2022</v>
      </c>
      <c r="Z22" s="165"/>
      <c r="AB22" s="21" t="s">
        <v>55</v>
      </c>
      <c r="AC22" s="21" t="s">
        <v>67</v>
      </c>
      <c r="AD22" s="21" t="s">
        <v>153</v>
      </c>
      <c r="AE22" s="21" t="s">
        <v>155</v>
      </c>
      <c r="AF22" s="21" t="s">
        <v>158</v>
      </c>
      <c r="AG22" s="21" t="s">
        <v>159</v>
      </c>
      <c r="AH22" s="21" t="s">
        <v>162</v>
      </c>
      <c r="AI22" s="21" t="s">
        <v>165</v>
      </c>
      <c r="AJ22" s="21" t="s">
        <v>195</v>
      </c>
      <c r="AK22" s="21" t="s">
        <v>252</v>
      </c>
      <c r="AL22" s="21" t="s">
        <v>314</v>
      </c>
      <c r="AM22" s="21" t="s">
        <v>316</v>
      </c>
      <c r="AN22" s="21" t="s">
        <v>318</v>
      </c>
      <c r="AO22" s="21" t="s">
        <v>320</v>
      </c>
    </row>
    <row r="23" spans="1:42" ht="14.1" customHeight="1">
      <c r="A23" s="23"/>
      <c r="B23" s="25"/>
      <c r="C23" s="25"/>
      <c r="D23" s="25"/>
      <c r="E23" s="25"/>
      <c r="F23" s="25"/>
      <c r="G23" s="25"/>
      <c r="H23" s="25"/>
      <c r="I23" s="26"/>
      <c r="J23" s="67"/>
      <c r="K23" s="67"/>
      <c r="L23" s="67"/>
      <c r="M23" s="26"/>
      <c r="N23" s="26"/>
      <c r="O23" s="67"/>
      <c r="P23" s="190"/>
      <c r="Q23" s="67"/>
      <c r="R23" s="67"/>
      <c r="S23" s="67"/>
      <c r="T23" s="67"/>
      <c r="U23" s="67"/>
      <c r="V23" s="67"/>
      <c r="W23" s="67"/>
      <c r="X23" s="67"/>
      <c r="Y23" s="67"/>
      <c r="Z23" s="166"/>
      <c r="AJ23" s="4"/>
      <c r="AK23" s="4"/>
      <c r="AL23" s="4"/>
      <c r="AM23" s="4"/>
      <c r="AN23" s="4"/>
      <c r="AO23" s="4"/>
    </row>
    <row r="24" spans="1:42" ht="14.1" customHeight="1">
      <c r="A24" s="74" t="s">
        <v>28</v>
      </c>
      <c r="B24" s="30"/>
      <c r="C24" s="30"/>
      <c r="D24" s="30">
        <v>4.21</v>
      </c>
      <c r="E24" s="30">
        <v>4.01</v>
      </c>
      <c r="F24" s="30">
        <v>3.65</v>
      </c>
      <c r="G24" s="30">
        <v>3.28</v>
      </c>
      <c r="H24" s="30">
        <v>3.22</v>
      </c>
      <c r="I24" s="30">
        <v>3.01</v>
      </c>
      <c r="J24" s="30">
        <v>2.81</v>
      </c>
      <c r="K24" s="30">
        <v>2.99</v>
      </c>
      <c r="L24" s="87">
        <v>2.8931909390293384</v>
      </c>
      <c r="M24" s="178">
        <v>2.6250090609495054</v>
      </c>
      <c r="N24" s="178">
        <v>2.5091769654306857</v>
      </c>
      <c r="O24" s="178">
        <v>2.5985659267535639</v>
      </c>
      <c r="P24" s="191">
        <v>2.2814192937152122</v>
      </c>
      <c r="Q24" s="211">
        <v>1.9635763881538493</v>
      </c>
      <c r="R24" s="211">
        <v>1.9329185884483204</v>
      </c>
      <c r="S24" s="211">
        <v>1.7352825408382258</v>
      </c>
      <c r="T24" s="211">
        <v>1.4054159024145672</v>
      </c>
      <c r="U24" s="211">
        <v>1.2714508290715032</v>
      </c>
      <c r="V24" s="211">
        <v>1.0676472130289232</v>
      </c>
      <c r="W24" s="211">
        <v>0.90257211530321135</v>
      </c>
      <c r="X24" s="211">
        <v>0.82994325537404245</v>
      </c>
      <c r="Y24" s="211">
        <v>0.80157770331628375</v>
      </c>
      <c r="Z24" s="167" t="s">
        <v>188</v>
      </c>
      <c r="AB24" s="83">
        <f>AVEDEV(E24:L24)</f>
        <v>0.31032584946599939</v>
      </c>
      <c r="AC24" s="83">
        <f t="shared" ref="AC24:AC46" si="0">AVEDEV(D24:M24)</f>
        <v>0.41414400000169238</v>
      </c>
      <c r="AD24" s="83">
        <f t="shared" ref="AD24:AD46" si="1">AVEDEV(E24:N24)</f>
        <v>0.35220984276723766</v>
      </c>
      <c r="AE24" s="83">
        <f t="shared" ref="AE24:AE46" si="2">AVEDEV(F24:O24)</f>
        <v>0.27140571078369063</v>
      </c>
      <c r="AF24" s="203">
        <f t="shared" ref="AF24:AF46" si="3">AVEDEV(G24:P24)</f>
        <v>0.2569019692180371</v>
      </c>
      <c r="AG24" s="203">
        <f t="shared" ref="AG24:AG46" si="4">AVEDEV(H24:Q24)</f>
        <v>0.29454433040265221</v>
      </c>
      <c r="AH24" s="83">
        <f t="shared" ref="AH24:AH46" si="5">AVEDEV(I24:R24)</f>
        <v>0.31169032584882439</v>
      </c>
      <c r="AI24" s="83">
        <f t="shared" ref="AI24:AI46" si="6">AVEDEV(J24:S24)</f>
        <v>0.36449181403437442</v>
      </c>
      <c r="AJ24" s="83">
        <f t="shared" ref="AJ24:AO46" si="7">AVEDEV(K24:T24)</f>
        <v>0.42973301785929185</v>
      </c>
      <c r="AK24" s="83">
        <f t="shared" si="7"/>
        <v>0.45987179369518405</v>
      </c>
      <c r="AL24" s="83">
        <f t="shared" si="7"/>
        <v>0.45650325612012771</v>
      </c>
      <c r="AM24" s="83">
        <f t="shared" si="7"/>
        <v>0.49032885618452016</v>
      </c>
      <c r="AN24" s="83">
        <f t="shared" si="7"/>
        <v>0.50347334227169249</v>
      </c>
      <c r="AO24" s="83">
        <f t="shared" si="7"/>
        <v>0.44729505585799034</v>
      </c>
      <c r="AP24" s="86"/>
    </row>
    <row r="25" spans="1:42" ht="14.1" customHeight="1">
      <c r="A25" s="75" t="s">
        <v>29</v>
      </c>
      <c r="B25" s="28"/>
      <c r="C25" s="28"/>
      <c r="D25" s="28">
        <v>6.08</v>
      </c>
      <c r="E25" s="28">
        <v>5.82</v>
      </c>
      <c r="F25" s="28">
        <v>3.39</v>
      </c>
      <c r="G25" s="28">
        <v>2.98</v>
      </c>
      <c r="H25" s="28">
        <v>2.4900000000000002</v>
      </c>
      <c r="I25" s="28">
        <v>3</v>
      </c>
      <c r="J25" s="28">
        <v>3.03</v>
      </c>
      <c r="K25" s="28">
        <v>2.95</v>
      </c>
      <c r="L25" s="31">
        <v>2.7955733678524792</v>
      </c>
      <c r="M25" s="137">
        <v>2.7713040777109659</v>
      </c>
      <c r="N25" s="137">
        <v>2.3927284515683604</v>
      </c>
      <c r="O25" s="137">
        <v>2.2773503954845413</v>
      </c>
      <c r="P25" s="192">
        <v>2.1069351594946815</v>
      </c>
      <c r="Q25" s="212">
        <v>2.1738362562884568</v>
      </c>
      <c r="R25" s="212">
        <v>2.2525514865619494</v>
      </c>
      <c r="S25" s="212">
        <v>2.0654638237304623</v>
      </c>
      <c r="T25" s="212">
        <v>1.7174185080801576</v>
      </c>
      <c r="U25" s="212">
        <v>1.5718837978032478</v>
      </c>
      <c r="V25" s="212">
        <v>1.3961982661778813</v>
      </c>
      <c r="W25" s="212">
        <v>1.2717112883277</v>
      </c>
      <c r="X25" s="212">
        <v>1.2423756007599509</v>
      </c>
      <c r="Y25" s="212">
        <v>1.2436039096087836</v>
      </c>
      <c r="Z25" s="168" t="s">
        <v>168</v>
      </c>
      <c r="AB25" s="86">
        <f t="shared" ref="AB25:AB46" si="8">AVEDEV(E25:L25)</f>
        <v>0.6490266645092202</v>
      </c>
      <c r="AC25" s="86">
        <f t="shared" si="0"/>
        <v>0.96772490217746232</v>
      </c>
      <c r="AD25" s="86">
        <f t="shared" si="1"/>
        <v>0.57721576411472797</v>
      </c>
      <c r="AE25" s="86">
        <f t="shared" si="2"/>
        <v>0.26230437073836532</v>
      </c>
      <c r="AF25" s="204">
        <f t="shared" si="3"/>
        <v>0.29010851485936562</v>
      </c>
      <c r="AG25" s="204">
        <f t="shared" si="4"/>
        <v>0.3106027182727405</v>
      </c>
      <c r="AH25" s="86">
        <f t="shared" si="5"/>
        <v>0.33434756961654555</v>
      </c>
      <c r="AI25" s="86">
        <f t="shared" si="6"/>
        <v>0.3241160476173372</v>
      </c>
      <c r="AJ25" s="86">
        <f t="shared" si="7"/>
        <v>0.30166825728459667</v>
      </c>
      <c r="AK25" s="86">
        <f t="shared" si="7"/>
        <v>0.285397023378129</v>
      </c>
      <c r="AL25" s="86">
        <f t="shared" si="7"/>
        <v>0.30786073867370656</v>
      </c>
      <c r="AM25" s="86">
        <f t="shared" si="7"/>
        <v>0.34664382260359766</v>
      </c>
      <c r="AN25" s="86">
        <f t="shared" si="7"/>
        <v>0.36765496604111536</v>
      </c>
      <c r="AO25" s="86">
        <f t="shared" si="7"/>
        <v>0.35904323714781439</v>
      </c>
      <c r="AP25" s="86"/>
    </row>
    <row r="26" spans="1:42" ht="14.1" customHeight="1">
      <c r="A26" s="74" t="s">
        <v>54</v>
      </c>
      <c r="B26" s="30"/>
      <c r="C26" s="30"/>
      <c r="D26" s="30">
        <v>4.53</v>
      </c>
      <c r="E26" s="30">
        <v>4.12</v>
      </c>
      <c r="F26" s="30">
        <v>3.81</v>
      </c>
      <c r="G26" s="30">
        <v>3.46</v>
      </c>
      <c r="H26" s="30">
        <v>3.28</v>
      </c>
      <c r="I26" s="30">
        <v>3.06</v>
      </c>
      <c r="J26" s="30">
        <v>3.07</v>
      </c>
      <c r="K26" s="30">
        <v>2.91</v>
      </c>
      <c r="L26" s="87">
        <v>2.8749334283695345</v>
      </c>
      <c r="M26" s="178">
        <v>2.7497412280133173</v>
      </c>
      <c r="N26" s="178">
        <v>2.675288922861581</v>
      </c>
      <c r="O26" s="178">
        <v>2.4984145872237611</v>
      </c>
      <c r="P26" s="191">
        <v>2.764881330622651</v>
      </c>
      <c r="Q26" s="211">
        <v>2.6005319251472709</v>
      </c>
      <c r="R26" s="211">
        <v>2.4076887279265291</v>
      </c>
      <c r="S26" s="211">
        <v>2.3339578768539453</v>
      </c>
      <c r="T26" s="211">
        <v>2.3477915922639014</v>
      </c>
      <c r="U26" s="211">
        <v>2.5121853751329692</v>
      </c>
      <c r="V26" s="211">
        <v>2.2284162999992962</v>
      </c>
      <c r="W26" s="211">
        <v>1.8866924060472579</v>
      </c>
      <c r="X26" s="211">
        <v>1.7489682482995978</v>
      </c>
      <c r="Y26" s="211">
        <v>1.5958728786176837</v>
      </c>
      <c r="Z26" s="167" t="s">
        <v>169</v>
      </c>
      <c r="AB26" s="83">
        <f t="shared" si="8"/>
        <v>0.35516249109035619</v>
      </c>
      <c r="AC26" s="83">
        <f t="shared" si="0"/>
        <v>0.47482602748937197</v>
      </c>
      <c r="AD26" s="83">
        <f t="shared" si="1"/>
        <v>0.37320291366044539</v>
      </c>
      <c r="AE26" s="83">
        <f t="shared" si="2"/>
        <v>0.29716218335318056</v>
      </c>
      <c r="AF26" s="203">
        <f t="shared" si="3"/>
        <v>0.22653924023273236</v>
      </c>
      <c r="AG26" s="203">
        <f t="shared" si="4"/>
        <v>0.19060754345009528</v>
      </c>
      <c r="AH26" s="83">
        <f t="shared" si="5"/>
        <v>0.1748149367819726</v>
      </c>
      <c r="AI26" s="83">
        <f t="shared" si="6"/>
        <v>0.18536739469924152</v>
      </c>
      <c r="AJ26" s="83">
        <f t="shared" si="7"/>
        <v>0.17864602004516761</v>
      </c>
      <c r="AK26" s="83">
        <f t="shared" si="7"/>
        <v>0.15653386756132487</v>
      </c>
      <c r="AL26" s="83">
        <f t="shared" si="7"/>
        <v>0.14863596975103563</v>
      </c>
      <c r="AM26" s="83">
        <f t="shared" si="7"/>
        <v>0.18467552378973034</v>
      </c>
      <c r="AN26" s="83">
        <f t="shared" si="7"/>
        <v>0.22695631130180044</v>
      </c>
      <c r="AO26" s="83">
        <f t="shared" si="7"/>
        <v>0.30216896628012113</v>
      </c>
      <c r="AP26" s="86"/>
    </row>
    <row r="27" spans="1:42" ht="14.1" customHeight="1">
      <c r="A27" s="75" t="s">
        <v>30</v>
      </c>
      <c r="B27" s="28"/>
      <c r="C27" s="28"/>
      <c r="D27" s="28">
        <v>4.03</v>
      </c>
      <c r="E27" s="28">
        <v>3.89</v>
      </c>
      <c r="F27" s="28">
        <v>3.74</v>
      </c>
      <c r="G27" s="28">
        <v>3.63</v>
      </c>
      <c r="H27" s="28">
        <v>3.47</v>
      </c>
      <c r="I27" s="28">
        <v>3.33</v>
      </c>
      <c r="J27" s="28">
        <v>3.17</v>
      </c>
      <c r="K27" s="28">
        <v>3.12</v>
      </c>
      <c r="L27" s="31">
        <v>2.7921018063541441</v>
      </c>
      <c r="M27" s="137">
        <v>2.6327646006248586</v>
      </c>
      <c r="N27" s="137">
        <v>2.5602037792330368</v>
      </c>
      <c r="O27" s="137">
        <v>2.4173103588999032</v>
      </c>
      <c r="P27" s="192">
        <v>2.0862217364017339</v>
      </c>
      <c r="Q27" s="212">
        <v>2.031741313367827</v>
      </c>
      <c r="R27" s="212">
        <v>1.7829183673469386</v>
      </c>
      <c r="S27" s="212">
        <v>1.7396419144893112</v>
      </c>
      <c r="T27" s="212">
        <v>1.5324740970350406</v>
      </c>
      <c r="U27" s="212">
        <v>1.3390692254335261</v>
      </c>
      <c r="V27" s="212">
        <v>1.1366791666666667</v>
      </c>
      <c r="W27" s="212">
        <v>0.9117332339449542</v>
      </c>
      <c r="X27" s="212">
        <v>0.7006229370629371</v>
      </c>
      <c r="Y27" s="212">
        <v>0.75027787713944538</v>
      </c>
      <c r="Z27" s="168" t="s">
        <v>170</v>
      </c>
      <c r="AB27" s="86">
        <f t="shared" si="8"/>
        <v>0.28973727420573203</v>
      </c>
      <c r="AC27" s="86">
        <f t="shared" si="0"/>
        <v>0.37151335930209978</v>
      </c>
      <c r="AD27" s="86">
        <f t="shared" si="1"/>
        <v>0.37849298137879611</v>
      </c>
      <c r="AE27" s="86">
        <f t="shared" si="2"/>
        <v>0.38851433458656687</v>
      </c>
      <c r="AF27" s="204">
        <f t="shared" si="3"/>
        <v>0.42313977184863238</v>
      </c>
      <c r="AG27" s="204">
        <f t="shared" si="4"/>
        <v>0.41538600178267854</v>
      </c>
      <c r="AH27" s="86">
        <f t="shared" si="5"/>
        <v>0.41664708517295634</v>
      </c>
      <c r="AI27" s="86">
        <f t="shared" si="6"/>
        <v>0.42172364957063257</v>
      </c>
      <c r="AJ27" s="86">
        <f t="shared" si="7"/>
        <v>0.43493831164710917</v>
      </c>
      <c r="AK27" s="86">
        <f t="shared" si="7"/>
        <v>0.40732033308748294</v>
      </c>
      <c r="AL27" s="86">
        <f t="shared" si="7"/>
        <v>0.41974590175558762</v>
      </c>
      <c r="AM27" s="86">
        <f t="shared" si="7"/>
        <v>0.42187979176799406</v>
      </c>
      <c r="AN27" s="86">
        <f t="shared" si="7"/>
        <v>0.44372550303625891</v>
      </c>
      <c r="AO27" s="86">
        <f t="shared" si="7"/>
        <v>0.4334614988393321</v>
      </c>
      <c r="AP27" s="86"/>
    </row>
    <row r="28" spans="1:42" ht="14.1" customHeight="1">
      <c r="A28" s="74" t="s">
        <v>31</v>
      </c>
      <c r="B28" s="30"/>
      <c r="C28" s="30"/>
      <c r="D28" s="30">
        <v>4.1500000000000004</v>
      </c>
      <c r="E28" s="30">
        <v>4.8099999999999996</v>
      </c>
      <c r="F28" s="30">
        <v>4.58</v>
      </c>
      <c r="G28" s="30">
        <v>4.18</v>
      </c>
      <c r="H28" s="30">
        <v>4.53</v>
      </c>
      <c r="I28" s="30">
        <v>4.21</v>
      </c>
      <c r="J28" s="30">
        <v>3.91</v>
      </c>
      <c r="K28" s="30">
        <v>3.94</v>
      </c>
      <c r="L28" s="87">
        <v>3.7318922548875277</v>
      </c>
      <c r="M28" s="178">
        <v>3.3169141559567827</v>
      </c>
      <c r="N28" s="178">
        <v>3.0824146256085889</v>
      </c>
      <c r="O28" s="178">
        <v>2.9070557417582776</v>
      </c>
      <c r="P28" s="191">
        <v>2.5867892377416846</v>
      </c>
      <c r="Q28" s="211">
        <v>2.3475039595742464</v>
      </c>
      <c r="R28" s="211">
        <v>2.2440272729743631</v>
      </c>
      <c r="S28" s="211">
        <v>1.9953205332968866</v>
      </c>
      <c r="T28" s="211">
        <v>1.9142662274151869</v>
      </c>
      <c r="U28" s="211">
        <v>1.5848911171266109</v>
      </c>
      <c r="V28" s="211">
        <v>1.353815179488095</v>
      </c>
      <c r="W28" s="211">
        <v>1.147876977427764</v>
      </c>
      <c r="X28" s="211">
        <v>0.8466536529022749</v>
      </c>
      <c r="Y28" s="211">
        <v>0.88931732043900213</v>
      </c>
      <c r="Z28" s="167" t="s">
        <v>171</v>
      </c>
      <c r="AB28" s="83">
        <f t="shared" si="8"/>
        <v>0.30263510110429437</v>
      </c>
      <c r="AC28" s="83">
        <f t="shared" si="0"/>
        <v>0.3289432306986827</v>
      </c>
      <c r="AD28" s="83">
        <f t="shared" si="1"/>
        <v>0.43287789635470997</v>
      </c>
      <c r="AE28" s="83">
        <f t="shared" si="2"/>
        <v>0.46340678661465889</v>
      </c>
      <c r="AF28" s="203">
        <f t="shared" si="3"/>
        <v>0.53297052906316211</v>
      </c>
      <c r="AG28" s="203">
        <f t="shared" si="4"/>
        <v>0.60812145342479484</v>
      </c>
      <c r="AH28" s="83">
        <f t="shared" si="5"/>
        <v>0.59410155731871517</v>
      </c>
      <c r="AI28" s="83">
        <f t="shared" si="6"/>
        <v>0.59005242911074407</v>
      </c>
      <c r="AJ28" s="83">
        <f t="shared" si="7"/>
        <v>0.58903695472088102</v>
      </c>
      <c r="AK28" s="83">
        <f t="shared" si="7"/>
        <v>0.55390569055655681</v>
      </c>
      <c r="AL28" s="83">
        <f t="shared" si="7"/>
        <v>0.51483573903384383</v>
      </c>
      <c r="AM28" s="83">
        <f t="shared" si="7"/>
        <v>0.51716208029026167</v>
      </c>
      <c r="AN28" s="83">
        <f t="shared" si="7"/>
        <v>0.5276086065874821</v>
      </c>
      <c r="AO28" s="83">
        <f t="shared" si="7"/>
        <v>0.52653529836186208</v>
      </c>
      <c r="AP28" s="86"/>
    </row>
    <row r="29" spans="1:42" ht="14.1" customHeight="1">
      <c r="A29" s="75" t="s">
        <v>48</v>
      </c>
      <c r="B29" s="28"/>
      <c r="C29" s="28"/>
      <c r="D29" s="28">
        <v>2.95</v>
      </c>
      <c r="E29" s="28">
        <v>2.87</v>
      </c>
      <c r="F29" s="28">
        <v>2.66</v>
      </c>
      <c r="G29" s="28">
        <v>2.64</v>
      </c>
      <c r="H29" s="28">
        <v>2.67</v>
      </c>
      <c r="I29" s="28">
        <v>2.75</v>
      </c>
      <c r="J29" s="28">
        <v>3.57</v>
      </c>
      <c r="K29" s="28">
        <v>2.91</v>
      </c>
      <c r="L29" s="31">
        <v>3.2728020171780594</v>
      </c>
      <c r="M29" s="137">
        <v>3.30362084552692</v>
      </c>
      <c r="N29" s="137">
        <v>2.9062237230533734</v>
      </c>
      <c r="O29" s="137">
        <v>1.9676913946851382</v>
      </c>
      <c r="P29" s="192">
        <v>2.114203618761048</v>
      </c>
      <c r="Q29" s="212">
        <v>1.9228240336111553</v>
      </c>
      <c r="R29" s="212">
        <v>1.5838891169314078</v>
      </c>
      <c r="S29" s="212">
        <v>1.5988197036315659</v>
      </c>
      <c r="T29" s="212">
        <v>1.4242144896278661</v>
      </c>
      <c r="U29" s="212">
        <v>1.1870603322992692</v>
      </c>
      <c r="V29" s="212">
        <v>1.032357884959558</v>
      </c>
      <c r="W29" s="212">
        <v>0.91802572470945987</v>
      </c>
      <c r="X29" s="212">
        <v>0.91804129512669042</v>
      </c>
      <c r="Y29" s="212">
        <v>0.9602003007487605</v>
      </c>
      <c r="Z29" s="168" t="s">
        <v>172</v>
      </c>
      <c r="AB29" s="86">
        <f t="shared" si="8"/>
        <v>0.25177537822088603</v>
      </c>
      <c r="AC29" s="86">
        <f t="shared" si="0"/>
        <v>0.25349920077869692</v>
      </c>
      <c r="AD29" s="86">
        <f t="shared" si="1"/>
        <v>0.25612577739549469</v>
      </c>
      <c r="AE29" s="86">
        <f t="shared" si="2"/>
        <v>0.32749551910732144</v>
      </c>
      <c r="AF29" s="204">
        <f t="shared" si="3"/>
        <v>0.38207515723121666</v>
      </c>
      <c r="AG29" s="204">
        <f t="shared" si="4"/>
        <v>0.45604544121378721</v>
      </c>
      <c r="AH29" s="86">
        <f t="shared" si="5"/>
        <v>0.58637874718201832</v>
      </c>
      <c r="AI29" s="86">
        <f t="shared" si="6"/>
        <v>0.67752187181380374</v>
      </c>
      <c r="AJ29" s="86">
        <f t="shared" si="7"/>
        <v>0.6381862017111477</v>
      </c>
      <c r="AK29" s="86">
        <f t="shared" si="7"/>
        <v>0.61964836063332229</v>
      </c>
      <c r="AL29" s="86">
        <f t="shared" si="7"/>
        <v>0.53882220881879683</v>
      </c>
      <c r="AM29" s="86">
        <f t="shared" si="7"/>
        <v>0.44976375224055565</v>
      </c>
      <c r="AN29" s="86">
        <f t="shared" si="7"/>
        <v>0.37077281408974716</v>
      </c>
      <c r="AO29" s="86">
        <f t="shared" si="7"/>
        <v>0.36282654247193052</v>
      </c>
      <c r="AP29" s="86"/>
    </row>
    <row r="30" spans="1:42" ht="14.1" customHeight="1">
      <c r="A30" s="74" t="s">
        <v>49</v>
      </c>
      <c r="B30" s="30"/>
      <c r="C30" s="30"/>
      <c r="D30" s="30">
        <v>5.66</v>
      </c>
      <c r="E30" s="30">
        <v>5.63</v>
      </c>
      <c r="F30" s="30">
        <v>4.93</v>
      </c>
      <c r="G30" s="30">
        <v>3.93</v>
      </c>
      <c r="H30" s="30">
        <v>3.77</v>
      </c>
      <c r="I30" s="30">
        <v>3.45</v>
      </c>
      <c r="J30" s="30">
        <v>3.64</v>
      </c>
      <c r="K30" s="30">
        <v>3.78</v>
      </c>
      <c r="L30" s="87">
        <v>2.7369957899742938</v>
      </c>
      <c r="M30" s="178">
        <v>2.6142058856199739</v>
      </c>
      <c r="N30" s="178">
        <v>2.9442617801047124</v>
      </c>
      <c r="O30" s="178">
        <v>3.1031212247460851</v>
      </c>
      <c r="P30" s="191">
        <v>3.1068391024940714</v>
      </c>
      <c r="Q30" s="211">
        <v>3.2335679128876276</v>
      </c>
      <c r="R30" s="211">
        <v>1.7014166131386861</v>
      </c>
      <c r="S30" s="211">
        <v>0.68353495121951224</v>
      </c>
      <c r="T30" s="211">
        <v>0.2069560975609756</v>
      </c>
      <c r="U30" s="211">
        <v>0.16813684210526314</v>
      </c>
      <c r="V30" s="211">
        <v>0.41761808571428566</v>
      </c>
      <c r="W30" s="211">
        <v>0.49142857142857138</v>
      </c>
      <c r="X30" s="211">
        <v>0.49142857142857138</v>
      </c>
      <c r="Y30" s="211">
        <v>0.66129222608695659</v>
      </c>
      <c r="Z30" s="167" t="s">
        <v>173</v>
      </c>
      <c r="AB30" s="83">
        <f t="shared" si="8"/>
        <v>0.64831276312660657</v>
      </c>
      <c r="AC30" s="83">
        <f t="shared" si="0"/>
        <v>0.8355278994643438</v>
      </c>
      <c r="AD30" s="83">
        <f t="shared" si="1"/>
        <v>0.66545365443010185</v>
      </c>
      <c r="AE30" s="83">
        <f t="shared" si="2"/>
        <v>0.5201415319554934</v>
      </c>
      <c r="AF30" s="203">
        <f t="shared" si="3"/>
        <v>0.4064576217060864</v>
      </c>
      <c r="AG30" s="203">
        <f t="shared" si="4"/>
        <v>0.3376806643338589</v>
      </c>
      <c r="AH30" s="83">
        <f t="shared" si="5"/>
        <v>0.42545665094970292</v>
      </c>
      <c r="AI30" s="83">
        <f t="shared" si="6"/>
        <v>0.65628481282430384</v>
      </c>
      <c r="AJ30" s="83">
        <f t="shared" si="7"/>
        <v>0.92827242908092134</v>
      </c>
      <c r="AK30" s="83">
        <f t="shared" si="7"/>
        <v>1.0879139951832086</v>
      </c>
      <c r="AL30" s="83">
        <f t="shared" si="7"/>
        <v>1.1824333316113749</v>
      </c>
      <c r="AM30" s="83">
        <f t="shared" si="7"/>
        <v>1.2121532085342575</v>
      </c>
      <c r="AN30" s="83">
        <f t="shared" si="7"/>
        <v>1.1406651328354021</v>
      </c>
      <c r="AO30" s="83">
        <f t="shared" si="7"/>
        <v>0.93863158726020601</v>
      </c>
      <c r="AP30" s="86"/>
    </row>
    <row r="31" spans="1:42" ht="14.1" customHeight="1">
      <c r="A31" s="75" t="s">
        <v>32</v>
      </c>
      <c r="B31" s="28"/>
      <c r="C31" s="28"/>
      <c r="D31" s="28">
        <v>4.0199999999999996</v>
      </c>
      <c r="E31" s="28">
        <v>3.87</v>
      </c>
      <c r="F31" s="28">
        <v>3.65</v>
      </c>
      <c r="G31" s="28">
        <v>3.69</v>
      </c>
      <c r="H31" s="28">
        <v>3.43</v>
      </c>
      <c r="I31" s="28">
        <v>3.37</v>
      </c>
      <c r="J31" s="28">
        <v>3.4</v>
      </c>
      <c r="K31" s="28">
        <v>3.34</v>
      </c>
      <c r="L31" s="31">
        <v>3.2278176809372545</v>
      </c>
      <c r="M31" s="137">
        <v>2.8503042753612235</v>
      </c>
      <c r="N31" s="137">
        <v>2.4297910461081007</v>
      </c>
      <c r="O31" s="137">
        <v>2.3015517789871098</v>
      </c>
      <c r="P31" s="192">
        <v>1.9731595835225066</v>
      </c>
      <c r="Q31" s="212">
        <v>2.4681755782526342</v>
      </c>
      <c r="R31" s="212">
        <v>2.193176520968549</v>
      </c>
      <c r="S31" s="212">
        <v>1.9091485642159476</v>
      </c>
      <c r="T31" s="212">
        <v>2.0493577618110224</v>
      </c>
      <c r="U31" s="212">
        <v>2.0015978035035729</v>
      </c>
      <c r="V31" s="212">
        <v>2.6509574692394771</v>
      </c>
      <c r="W31" s="212">
        <v>1.979607413218053</v>
      </c>
      <c r="X31" s="212">
        <v>1.8747929287611436</v>
      </c>
      <c r="Y31" s="212">
        <v>1.7293151642381261</v>
      </c>
      <c r="Z31" s="168" t="s">
        <v>189</v>
      </c>
      <c r="AB31" s="86">
        <f t="shared" si="8"/>
        <v>0.17957959241213223</v>
      </c>
      <c r="AC31" s="86">
        <f t="shared" si="0"/>
        <v>0.2581502434961217</v>
      </c>
      <c r="AD31" s="86">
        <f t="shared" si="1"/>
        <v>0.29389217966307918</v>
      </c>
      <c r="AE31" s="86">
        <f t="shared" si="2"/>
        <v>0.38503846679233444</v>
      </c>
      <c r="AF31" s="204">
        <f t="shared" si="3"/>
        <v>0.49004861239750747</v>
      </c>
      <c r="AG31" s="204">
        <f t="shared" si="4"/>
        <v>0.47448354187056802</v>
      </c>
      <c r="AH31" s="86">
        <f t="shared" si="5"/>
        <v>0.48222674484595773</v>
      </c>
      <c r="AI31" s="86">
        <f t="shared" si="6"/>
        <v>0.47617438899142944</v>
      </c>
      <c r="AJ31" s="86">
        <f t="shared" si="7"/>
        <v>0.39907542384983474</v>
      </c>
      <c r="AK31" s="86">
        <f t="shared" si="7"/>
        <v>0.32289126863840883</v>
      </c>
      <c r="AL31" s="86">
        <f t="shared" si="7"/>
        <v>0.25743399139269474</v>
      </c>
      <c r="AM31" s="86">
        <f t="shared" si="7"/>
        <v>0.21357329293130647</v>
      </c>
      <c r="AN31" s="86">
        <f t="shared" si="7"/>
        <v>0.21065023729115265</v>
      </c>
      <c r="AO31" s="86">
        <f t="shared" si="7"/>
        <v>0.21270458642827003</v>
      </c>
      <c r="AP31" s="86"/>
    </row>
    <row r="32" spans="1:42" ht="14.1" customHeight="1">
      <c r="A32" s="74" t="s">
        <v>33</v>
      </c>
      <c r="B32" s="30"/>
      <c r="C32" s="30"/>
      <c r="D32" s="30">
        <v>4.3</v>
      </c>
      <c r="E32" s="30">
        <v>4.2</v>
      </c>
      <c r="F32" s="30">
        <v>4.05</v>
      </c>
      <c r="G32" s="30">
        <v>3.84</v>
      </c>
      <c r="H32" s="30">
        <v>3.49</v>
      </c>
      <c r="I32" s="30">
        <v>3.44</v>
      </c>
      <c r="J32" s="30">
        <v>3.38</v>
      </c>
      <c r="K32" s="30">
        <v>3.25</v>
      </c>
      <c r="L32" s="87">
        <v>2.46625545736297</v>
      </c>
      <c r="M32" s="178">
        <v>2.2569513673162209</v>
      </c>
      <c r="N32" s="178">
        <v>1.9855958082689695</v>
      </c>
      <c r="O32" s="178">
        <v>1.9343339427066188</v>
      </c>
      <c r="P32" s="191">
        <v>1.2409258486891337</v>
      </c>
      <c r="Q32" s="211">
        <v>1.2977503501288221</v>
      </c>
      <c r="R32" s="211">
        <v>1.4425427978095979</v>
      </c>
      <c r="S32" s="211">
        <v>1.4740436239266632</v>
      </c>
      <c r="T32" s="211">
        <v>1.4971561749628972</v>
      </c>
      <c r="U32" s="211">
        <v>1.3537838006456528</v>
      </c>
      <c r="V32" s="211">
        <v>1.4430589000774592</v>
      </c>
      <c r="W32" s="211">
        <v>1.3886218674698796</v>
      </c>
      <c r="X32" s="211">
        <v>1.3348499127399651</v>
      </c>
      <c r="Y32" s="211">
        <v>1.3591429976851852</v>
      </c>
      <c r="Z32" s="167" t="s">
        <v>175</v>
      </c>
      <c r="AB32" s="83">
        <f t="shared" si="8"/>
        <v>0.38660105087222146</v>
      </c>
      <c r="AC32" s="83">
        <f t="shared" si="0"/>
        <v>0.50867931753208084</v>
      </c>
      <c r="AD32" s="83">
        <f t="shared" si="1"/>
        <v>0.59976763138725775</v>
      </c>
      <c r="AE32" s="83">
        <f t="shared" si="2"/>
        <v>0.67882361092142651</v>
      </c>
      <c r="AF32" s="203">
        <f t="shared" si="3"/>
        <v>0.75159375756560864</v>
      </c>
      <c r="AG32" s="203">
        <f t="shared" si="4"/>
        <v>0.73265497804218127</v>
      </c>
      <c r="AH32" s="83">
        <f t="shared" si="5"/>
        <v>0.69170264569000739</v>
      </c>
      <c r="AI32" s="83">
        <f t="shared" si="6"/>
        <v>0.61236942923911841</v>
      </c>
      <c r="AJ32" s="83">
        <f t="shared" si="7"/>
        <v>0.4940717780137665</v>
      </c>
      <c r="AK32" s="83">
        <f t="shared" si="7"/>
        <v>0.3726801813855522</v>
      </c>
      <c r="AL32" s="83">
        <f t="shared" si="7"/>
        <v>0.27980766678643976</v>
      </c>
      <c r="AM32" s="83">
        <f t="shared" si="7"/>
        <v>0.1816734256076899</v>
      </c>
      <c r="AN32" s="83">
        <f t="shared" si="7"/>
        <v>0.1175203659809783</v>
      </c>
      <c r="AO32" s="83">
        <f t="shared" si="7"/>
        <v>6.5897045435773821E-2</v>
      </c>
      <c r="AP32" s="86"/>
    </row>
    <row r="33" spans="1:42" ht="14.1" customHeight="1">
      <c r="A33" s="75" t="s">
        <v>50</v>
      </c>
      <c r="B33" s="28"/>
      <c r="C33" s="28"/>
      <c r="D33" s="28">
        <v>4.5599999999999996</v>
      </c>
      <c r="E33" s="28">
        <v>4.18</v>
      </c>
      <c r="F33" s="28">
        <v>3.93</v>
      </c>
      <c r="G33" s="28">
        <v>3.74</v>
      </c>
      <c r="H33" s="28">
        <v>3.64</v>
      </c>
      <c r="I33" s="28">
        <v>3.44</v>
      </c>
      <c r="J33" s="28">
        <v>3.48</v>
      </c>
      <c r="K33" s="28">
        <v>3.31</v>
      </c>
      <c r="L33" s="31">
        <v>3.2664162745951213</v>
      </c>
      <c r="M33" s="137">
        <v>3.0584559306086541</v>
      </c>
      <c r="N33" s="137">
        <v>2.7875072953273716</v>
      </c>
      <c r="O33" s="137">
        <v>2.4285660893679175</v>
      </c>
      <c r="P33" s="192">
        <v>2.1075280719074492</v>
      </c>
      <c r="Q33" s="212">
        <v>1.8698684357054352</v>
      </c>
      <c r="R33" s="212">
        <v>1.6944202813212608</v>
      </c>
      <c r="S33" s="212">
        <v>1.3654767926689577</v>
      </c>
      <c r="T33" s="212">
        <v>1.2387550096339115</v>
      </c>
      <c r="U33" s="212">
        <v>1.0802677137870855</v>
      </c>
      <c r="V33" s="212">
        <v>0.92227119741100316</v>
      </c>
      <c r="W33" s="212">
        <v>0.81999148936170219</v>
      </c>
      <c r="X33" s="212">
        <v>0.54589228611500706</v>
      </c>
      <c r="Y33" s="212">
        <v>0.52335207486631008</v>
      </c>
      <c r="Z33" s="168" t="s">
        <v>176</v>
      </c>
      <c r="AB33" s="86">
        <f t="shared" si="8"/>
        <v>0.24919796567560987</v>
      </c>
      <c r="AC33" s="86">
        <f t="shared" si="0"/>
        <v>0.35361022358369781</v>
      </c>
      <c r="AD33" s="86">
        <f t="shared" si="1"/>
        <v>0.31140963995750826</v>
      </c>
      <c r="AE33" s="86">
        <f t="shared" si="2"/>
        <v>0.33828652921211233</v>
      </c>
      <c r="AF33" s="204">
        <f t="shared" si="3"/>
        <v>0.42426641550224264</v>
      </c>
      <c r="AG33" s="204">
        <f t="shared" si="4"/>
        <v>0.51237338933932119</v>
      </c>
      <c r="AH33" s="86">
        <f t="shared" si="5"/>
        <v>0.57534441464624431</v>
      </c>
      <c r="AI33" s="86">
        <f t="shared" si="6"/>
        <v>0.64365198295601256</v>
      </c>
      <c r="AJ33" s="86">
        <f t="shared" si="7"/>
        <v>0.65748969986620509</v>
      </c>
      <c r="AK33" s="86">
        <f t="shared" si="7"/>
        <v>0.63996854286898641</v>
      </c>
      <c r="AL33" s="86">
        <f t="shared" si="7"/>
        <v>0.59507348280946082</v>
      </c>
      <c r="AM33" s="86">
        <f t="shared" si="7"/>
        <v>0.54611279707667737</v>
      </c>
      <c r="AN33" s="86">
        <f t="shared" si="7"/>
        <v>0.49423358627803415</v>
      </c>
      <c r="AO33" s="86">
        <f t="shared" si="7"/>
        <v>0.4384273829695905</v>
      </c>
      <c r="AP33" s="86"/>
    </row>
    <row r="34" spans="1:42" ht="14.1" customHeight="1">
      <c r="A34" s="74" t="s">
        <v>57</v>
      </c>
      <c r="B34" s="30"/>
      <c r="C34" s="30"/>
      <c r="D34" s="30">
        <v>5.07</v>
      </c>
      <c r="E34" s="30">
        <v>4.74</v>
      </c>
      <c r="F34" s="30">
        <v>3.77</v>
      </c>
      <c r="G34" s="30">
        <v>3.55</v>
      </c>
      <c r="H34" s="30">
        <v>3.6</v>
      </c>
      <c r="I34" s="30">
        <v>3.49</v>
      </c>
      <c r="J34" s="30">
        <v>4.08</v>
      </c>
      <c r="K34" s="30">
        <v>3.26</v>
      </c>
      <c r="L34" s="87">
        <v>3.2781085633923936</v>
      </c>
      <c r="M34" s="178">
        <v>2.9785353178004885</v>
      </c>
      <c r="N34" s="178">
        <v>2.8781092014908647</v>
      </c>
      <c r="O34" s="178">
        <v>3.1093925781633605</v>
      </c>
      <c r="P34" s="191">
        <v>2.6502000986004366</v>
      </c>
      <c r="Q34" s="211">
        <v>3.0130261638580174</v>
      </c>
      <c r="R34" s="211">
        <v>2.9403142795588653</v>
      </c>
      <c r="S34" s="211">
        <v>2.4435549676027466</v>
      </c>
      <c r="T34" s="211">
        <v>2.2857630505349462</v>
      </c>
      <c r="U34" s="211">
        <v>2.4450837817887168</v>
      </c>
      <c r="V34" s="211">
        <v>2.261168075190195</v>
      </c>
      <c r="W34" s="211">
        <v>2.1075580246185752</v>
      </c>
      <c r="X34" s="211">
        <v>2.601338316368949</v>
      </c>
      <c r="Y34" s="211">
        <v>1.7777378627438949</v>
      </c>
      <c r="Z34" s="167" t="s">
        <v>177</v>
      </c>
      <c r="AB34" s="83">
        <f t="shared" si="8"/>
        <v>0.35673982218196298</v>
      </c>
      <c r="AC34" s="83">
        <f t="shared" si="0"/>
        <v>0.50900136712842692</v>
      </c>
      <c r="AD34" s="83">
        <f t="shared" si="1"/>
        <v>0.38801975338530015</v>
      </c>
      <c r="AE34" s="83">
        <f t="shared" si="2"/>
        <v>0.2985854339152893</v>
      </c>
      <c r="AF34" s="203">
        <f t="shared" si="3"/>
        <v>0.31405233924419651</v>
      </c>
      <c r="AG34" s="203">
        <f t="shared" si="4"/>
        <v>0.30788452034792263</v>
      </c>
      <c r="AH34" s="83">
        <f t="shared" si="5"/>
        <v>0.28740681644932464</v>
      </c>
      <c r="AI34" s="83">
        <f t="shared" si="6"/>
        <v>0.29500093467377697</v>
      </c>
      <c r="AJ34" s="83">
        <f t="shared" si="7"/>
        <v>0.25543487403437065</v>
      </c>
      <c r="AK34" s="83">
        <f t="shared" si="7"/>
        <v>0.27684666051789764</v>
      </c>
      <c r="AL34" s="83">
        <f t="shared" si="7"/>
        <v>0.28336075671545552</v>
      </c>
      <c r="AM34" s="83">
        <f t="shared" si="7"/>
        <v>0.30479144219363646</v>
      </c>
      <c r="AN34" s="83">
        <f t="shared" si="7"/>
        <v>0.27711435368144488</v>
      </c>
      <c r="AO34" s="83">
        <f t="shared" si="7"/>
        <v>0.27891620200802619</v>
      </c>
      <c r="AP34" s="86"/>
    </row>
    <row r="35" spans="1:42" ht="14.1" customHeight="1">
      <c r="A35" s="75" t="s">
        <v>34</v>
      </c>
      <c r="B35" s="28"/>
      <c r="C35" s="28"/>
      <c r="D35" s="28">
        <v>4.38</v>
      </c>
      <c r="E35" s="28">
        <v>4.03</v>
      </c>
      <c r="F35" s="28">
        <v>3.75</v>
      </c>
      <c r="G35" s="28">
        <v>3.48</v>
      </c>
      <c r="H35" s="28">
        <v>3.34</v>
      </c>
      <c r="I35" s="28">
        <v>3.3</v>
      </c>
      <c r="J35" s="28">
        <v>3.21</v>
      </c>
      <c r="K35" s="28">
        <v>3.19</v>
      </c>
      <c r="L35" s="31">
        <v>3.0457863089567403</v>
      </c>
      <c r="M35" s="137">
        <v>3.1171087369089414</v>
      </c>
      <c r="N35" s="137">
        <v>2.9619242052046215</v>
      </c>
      <c r="O35" s="137">
        <v>2.6627052450903159</v>
      </c>
      <c r="P35" s="192">
        <v>2.5936830034165874</v>
      </c>
      <c r="Q35" s="212">
        <v>2.5468478936556354</v>
      </c>
      <c r="R35" s="212">
        <v>2.556873229833263</v>
      </c>
      <c r="S35" s="212">
        <v>2.4291373094768196</v>
      </c>
      <c r="T35" s="212">
        <v>2.2484862975946598</v>
      </c>
      <c r="U35" s="212">
        <v>2.0374310475147657</v>
      </c>
      <c r="V35" s="212">
        <v>1.9336280744049799</v>
      </c>
      <c r="W35" s="212">
        <v>1.7847741050496271</v>
      </c>
      <c r="X35" s="212">
        <v>1.5531849522557439</v>
      </c>
      <c r="Y35" s="212">
        <v>1.4447250119438415</v>
      </c>
      <c r="Z35" s="168" t="s">
        <v>190</v>
      </c>
      <c r="AB35" s="86">
        <f t="shared" si="8"/>
        <v>0.25133253353530566</v>
      </c>
      <c r="AC35" s="86">
        <f t="shared" si="0"/>
        <v>0.34142629724805912</v>
      </c>
      <c r="AD35" s="86">
        <f t="shared" si="1"/>
        <v>0.24651084493578188</v>
      </c>
      <c r="AE35" s="86">
        <f t="shared" si="2"/>
        <v>0.21024755038393805</v>
      </c>
      <c r="AF35" s="204">
        <f t="shared" si="3"/>
        <v>0.21927684743252346</v>
      </c>
      <c r="AG35" s="204">
        <f t="shared" si="4"/>
        <v>0.24441236198519531</v>
      </c>
      <c r="AH35" s="86">
        <f t="shared" si="5"/>
        <v>0.26277241544612817</v>
      </c>
      <c r="AI35" s="86">
        <f t="shared" si="6"/>
        <v>0.27355725695976818</v>
      </c>
      <c r="AJ35" s="86">
        <f t="shared" si="7"/>
        <v>0.27475967180305383</v>
      </c>
      <c r="AK35" s="86">
        <f t="shared" si="7"/>
        <v>0.26150623701993581</v>
      </c>
      <c r="AL35" s="86">
        <f t="shared" si="7"/>
        <v>0.27728945764980234</v>
      </c>
      <c r="AM35" s="86">
        <f t="shared" si="7"/>
        <v>0.2995753279864955</v>
      </c>
      <c r="AN35" s="86">
        <f t="shared" si="7"/>
        <v>0.32593645681836853</v>
      </c>
      <c r="AO35" s="86">
        <f t="shared" si="7"/>
        <v>0.3621284542808007</v>
      </c>
      <c r="AP35" s="86"/>
    </row>
    <row r="36" spans="1:42" ht="14.1" customHeight="1">
      <c r="A36" s="74" t="s">
        <v>167</v>
      </c>
      <c r="B36" s="30"/>
      <c r="C36" s="30"/>
      <c r="D36" s="30">
        <v>4.63</v>
      </c>
      <c r="E36" s="30">
        <v>4.62</v>
      </c>
      <c r="F36" s="30">
        <v>4.7699999999999996</v>
      </c>
      <c r="G36" s="30">
        <v>3.91</v>
      </c>
      <c r="H36" s="30">
        <v>3.66</v>
      </c>
      <c r="I36" s="30">
        <v>2.96</v>
      </c>
      <c r="J36" s="30">
        <v>3.03</v>
      </c>
      <c r="K36" s="30">
        <v>2.89</v>
      </c>
      <c r="L36" s="87">
        <v>2.87</v>
      </c>
      <c r="M36" s="178">
        <v>2.7261884522324138</v>
      </c>
      <c r="N36" s="178">
        <v>2.6315638282779346</v>
      </c>
      <c r="O36" s="178">
        <v>2.5656963931717889</v>
      </c>
      <c r="P36" s="191">
        <v>2.3013781814307994</v>
      </c>
      <c r="Q36" s="211">
        <v>1.9939239837996978</v>
      </c>
      <c r="R36" s="211">
        <v>2.0389765659839574</v>
      </c>
      <c r="S36" s="211">
        <v>1.8006817042326615</v>
      </c>
      <c r="T36" s="211">
        <v>1.4907928669616659</v>
      </c>
      <c r="U36" s="211">
        <v>1.2570744153031386</v>
      </c>
      <c r="V36" s="211">
        <v>1.2547828597514485</v>
      </c>
      <c r="W36" s="211">
        <v>1.1541600265959235</v>
      </c>
      <c r="X36" s="211">
        <v>1.0247072704237041</v>
      </c>
      <c r="Y36" s="211">
        <v>0.94205097886276712</v>
      </c>
      <c r="Z36" s="167" t="s">
        <v>179</v>
      </c>
      <c r="AB36" s="83">
        <f t="shared" si="8"/>
        <v>0.65124999999999988</v>
      </c>
      <c r="AC36" s="83">
        <f t="shared" si="0"/>
        <v>0.71138115477675856</v>
      </c>
      <c r="AD36" s="83">
        <f t="shared" si="1"/>
        <v>0.66657981755917228</v>
      </c>
      <c r="AE36" s="83">
        <f t="shared" si="2"/>
        <v>0.54719307957907204</v>
      </c>
      <c r="AF36" s="203">
        <f t="shared" si="3"/>
        <v>0.34841385159096505</v>
      </c>
      <c r="AG36" s="203">
        <f t="shared" si="4"/>
        <v>0.31912491610873656</v>
      </c>
      <c r="AH36" s="83">
        <f t="shared" si="5"/>
        <v>0.30062316751447871</v>
      </c>
      <c r="AI36" s="83">
        <f t="shared" si="6"/>
        <v>0.36088064164091704</v>
      </c>
      <c r="AJ36" s="83">
        <f t="shared" si="7"/>
        <v>0.4057695371273356</v>
      </c>
      <c r="AK36" s="83">
        <f t="shared" si="7"/>
        <v>0.45133773188318155</v>
      </c>
      <c r="AL36" s="83">
        <f t="shared" si="7"/>
        <v>0.44665475910482816</v>
      </c>
      <c r="AM36" s="83">
        <f t="shared" si="7"/>
        <v>0.457404707981934</v>
      </c>
      <c r="AN36" s="83">
        <f t="shared" si="7"/>
        <v>0.45191393895830234</v>
      </c>
      <c r="AO36" s="83">
        <f t="shared" si="7"/>
        <v>0.40630977882176211</v>
      </c>
      <c r="AP36" s="86"/>
    </row>
    <row r="37" spans="1:42" ht="14.1" customHeight="1">
      <c r="A37" s="75" t="s">
        <v>35</v>
      </c>
      <c r="B37" s="28"/>
      <c r="C37" s="28"/>
      <c r="D37" s="28">
        <v>2.77</v>
      </c>
      <c r="E37" s="28">
        <v>2.7</v>
      </c>
      <c r="F37" s="28">
        <v>2.74</v>
      </c>
      <c r="G37" s="28">
        <v>2.75</v>
      </c>
      <c r="H37" s="28">
        <v>3.58</v>
      </c>
      <c r="I37" s="28">
        <v>3.4</v>
      </c>
      <c r="J37" s="28">
        <v>3.49</v>
      </c>
      <c r="K37" s="28">
        <v>3.87</v>
      </c>
      <c r="L37" s="31">
        <v>3.3291444503267256</v>
      </c>
      <c r="M37" s="137">
        <v>3.1941616450284385</v>
      </c>
      <c r="N37" s="137">
        <v>2.6754755392536733</v>
      </c>
      <c r="O37" s="137">
        <v>2.3884772701189272</v>
      </c>
      <c r="P37" s="192">
        <v>1.9368899762955809</v>
      </c>
      <c r="Q37" s="212">
        <v>1.6732933105254886</v>
      </c>
      <c r="R37" s="212">
        <v>1.7190037146560009</v>
      </c>
      <c r="S37" s="212">
        <v>1.7811311826507292</v>
      </c>
      <c r="T37" s="212">
        <v>1.9057175548167455</v>
      </c>
      <c r="U37" s="212">
        <v>1.9524633513345573</v>
      </c>
      <c r="V37" s="212">
        <v>1.8386074711670901</v>
      </c>
      <c r="W37" s="212">
        <v>1.4839557903742455</v>
      </c>
      <c r="X37" s="212">
        <v>1.3899573728039554</v>
      </c>
      <c r="Y37" s="212">
        <v>1.4122265840524677</v>
      </c>
      <c r="Z37" s="168" t="s">
        <v>180</v>
      </c>
      <c r="AB37" s="86">
        <f t="shared" si="8"/>
        <v>0.37679479221813034</v>
      </c>
      <c r="AC37" s="86">
        <f t="shared" si="0"/>
        <v>0.35386448762841305</v>
      </c>
      <c r="AD37" s="86">
        <f t="shared" si="1"/>
        <v>0.3652074229179722</v>
      </c>
      <c r="AE37" s="86">
        <f t="shared" si="2"/>
        <v>0.40259015050370106</v>
      </c>
      <c r="AF37" s="204">
        <f t="shared" si="3"/>
        <v>0.49896335334823128</v>
      </c>
      <c r="AG37" s="204">
        <f t="shared" si="4"/>
        <v>0.62816815608517274</v>
      </c>
      <c r="AH37" s="86">
        <f t="shared" si="5"/>
        <v>0.68901662845054923</v>
      </c>
      <c r="AI37" s="86">
        <f t="shared" si="6"/>
        <v>0.705998618036211</v>
      </c>
      <c r="AJ37" s="86">
        <f t="shared" si="7"/>
        <v>0.65589275542798275</v>
      </c>
      <c r="AK37" s="86">
        <f t="shared" si="7"/>
        <v>0.51299114134500357</v>
      </c>
      <c r="AL37" s="86">
        <f t="shared" si="7"/>
        <v>0.38770962992937397</v>
      </c>
      <c r="AM37" s="86">
        <f t="shared" si="7"/>
        <v>0.24226001450510468</v>
      </c>
      <c r="AN37" s="86">
        <f t="shared" si="7"/>
        <v>0.19748142527224816</v>
      </c>
      <c r="AO37" s="86">
        <f t="shared" si="7"/>
        <v>0.17557309314291741</v>
      </c>
      <c r="AP37" s="86"/>
    </row>
    <row r="38" spans="1:42" ht="14.1" customHeight="1">
      <c r="A38" s="74" t="s">
        <v>36</v>
      </c>
      <c r="B38" s="30"/>
      <c r="C38" s="30"/>
      <c r="D38" s="30">
        <v>4.25</v>
      </c>
      <c r="E38" s="30">
        <v>4.01</v>
      </c>
      <c r="F38" s="30">
        <v>3.79</v>
      </c>
      <c r="G38" s="30">
        <v>3.64</v>
      </c>
      <c r="H38" s="30">
        <v>3.52</v>
      </c>
      <c r="I38" s="30">
        <v>3.53</v>
      </c>
      <c r="J38" s="30">
        <v>3.3</v>
      </c>
      <c r="K38" s="30">
        <v>3.45</v>
      </c>
      <c r="L38" s="87">
        <v>3.3802396896463769</v>
      </c>
      <c r="M38" s="178">
        <v>3.0003557712434819</v>
      </c>
      <c r="N38" s="178">
        <v>2.8693326840226088</v>
      </c>
      <c r="O38" s="178">
        <v>2.7343872292831994</v>
      </c>
      <c r="P38" s="191">
        <v>2.4782783503052701</v>
      </c>
      <c r="Q38" s="211">
        <v>2.2773564782797249</v>
      </c>
      <c r="R38" s="211">
        <v>2.1914091463414631</v>
      </c>
      <c r="S38" s="211">
        <v>1.9511678678678681</v>
      </c>
      <c r="T38" s="211">
        <v>1.639771176470588</v>
      </c>
      <c r="U38" s="211">
        <v>1.5368688953488372</v>
      </c>
      <c r="V38" s="211">
        <v>1.3374267759562841</v>
      </c>
      <c r="W38" s="211">
        <v>0.83593692115143925</v>
      </c>
      <c r="X38" s="211">
        <v>0.66478806607144658</v>
      </c>
      <c r="Y38" s="211">
        <v>0.63071454114918091</v>
      </c>
      <c r="Z38" s="167" t="s">
        <v>181</v>
      </c>
      <c r="AB38" s="83">
        <f t="shared" si="8"/>
        <v>0.17685252909565213</v>
      </c>
      <c r="AC38" s="83">
        <f t="shared" si="0"/>
        <v>0.26835236312881144</v>
      </c>
      <c r="AD38" s="83">
        <f t="shared" si="1"/>
        <v>0.24920862261050405</v>
      </c>
      <c r="AE38" s="83">
        <f t="shared" si="2"/>
        <v>0.27633009302579548</v>
      </c>
      <c r="AF38" s="203">
        <f t="shared" si="3"/>
        <v>0.33573669098916292</v>
      </c>
      <c r="AG38" s="203">
        <f t="shared" si="4"/>
        <v>0.38205291765120919</v>
      </c>
      <c r="AH38" s="83">
        <f t="shared" si="5"/>
        <v>0.41098315726575924</v>
      </c>
      <c r="AI38" s="83">
        <f t="shared" si="6"/>
        <v>0.43673290728349412</v>
      </c>
      <c r="AJ38" s="83">
        <f t="shared" si="7"/>
        <v>0.48963323549307525</v>
      </c>
      <c r="AK38" s="83">
        <f t="shared" si="7"/>
        <v>0.48660201601924558</v>
      </c>
      <c r="AL38" s="83">
        <f t="shared" si="7"/>
        <v>0.47030666511492447</v>
      </c>
      <c r="AM38" s="83">
        <f t="shared" si="7"/>
        <v>0.52495922514372495</v>
      </c>
      <c r="AN38" s="83">
        <f t="shared" si="7"/>
        <v>0.561780723707893</v>
      </c>
      <c r="AO38" s="83">
        <f t="shared" si="7"/>
        <v>0.55322478195877267</v>
      </c>
      <c r="AP38" s="86"/>
    </row>
    <row r="39" spans="1:42" ht="14.1" customHeight="1">
      <c r="A39" s="75" t="s">
        <v>37</v>
      </c>
      <c r="B39" s="28"/>
      <c r="C39" s="28"/>
      <c r="D39" s="28">
        <v>4.37</v>
      </c>
      <c r="E39" s="28">
        <v>4.59</v>
      </c>
      <c r="F39" s="28">
        <v>3.56</v>
      </c>
      <c r="G39" s="28">
        <v>3.5</v>
      </c>
      <c r="H39" s="28">
        <v>3.57</v>
      </c>
      <c r="I39" s="28">
        <v>5.85</v>
      </c>
      <c r="J39" s="28">
        <v>2.5099999999999998</v>
      </c>
      <c r="K39" s="28">
        <v>3.11</v>
      </c>
      <c r="L39" s="31">
        <v>2.9048406724855691</v>
      </c>
      <c r="M39" s="137">
        <v>2.669807195313219</v>
      </c>
      <c r="N39" s="137">
        <v>2.3914514561781872</v>
      </c>
      <c r="O39" s="137">
        <v>2.1395901134067286</v>
      </c>
      <c r="P39" s="192">
        <v>1.9124328481603736</v>
      </c>
      <c r="Q39" s="212">
        <v>1.7592925349128468</v>
      </c>
      <c r="R39" s="212">
        <v>1.6027732061314348</v>
      </c>
      <c r="S39" s="212">
        <v>1.580916348062229</v>
      </c>
      <c r="T39" s="212">
        <v>1.6720910318772961</v>
      </c>
      <c r="U39" s="212">
        <v>1.5511467730092234</v>
      </c>
      <c r="V39" s="212">
        <v>1.260785182427355</v>
      </c>
      <c r="W39" s="212">
        <v>1.0481516100116299</v>
      </c>
      <c r="X39" s="212">
        <v>1.0032300123077458</v>
      </c>
      <c r="Y39" s="212">
        <v>0.87726824260186875</v>
      </c>
      <c r="Z39" s="168" t="s">
        <v>182</v>
      </c>
      <c r="AB39" s="86">
        <f t="shared" si="8"/>
        <v>0.76032245796965192</v>
      </c>
      <c r="AC39" s="86">
        <f t="shared" si="0"/>
        <v>0.76392112793207279</v>
      </c>
      <c r="AD39" s="86">
        <f t="shared" si="1"/>
        <v>0.74839006760230242</v>
      </c>
      <c r="AE39" s="86">
        <f t="shared" si="2"/>
        <v>0.7195448450093036</v>
      </c>
      <c r="AF39" s="204">
        <f t="shared" si="3"/>
        <v>0.76135021715647377</v>
      </c>
      <c r="AG39" s="204">
        <f t="shared" si="4"/>
        <v>0.78157494886055989</v>
      </c>
      <c r="AH39" s="86">
        <f t="shared" si="5"/>
        <v>0.76195685290181214</v>
      </c>
      <c r="AI39" s="86">
        <f t="shared" si="6"/>
        <v>0.45910942733033622</v>
      </c>
      <c r="AJ39" s="86">
        <f t="shared" si="7"/>
        <v>0.47576423227316422</v>
      </c>
      <c r="AK39" s="86">
        <f t="shared" si="7"/>
        <v>0.40639051311377211</v>
      </c>
      <c r="AL39" s="86">
        <f t="shared" si="7"/>
        <v>0.33943338745339019</v>
      </c>
      <c r="AM39" s="86">
        <f t="shared" si="7"/>
        <v>0.28706290219744285</v>
      </c>
      <c r="AN39" s="86">
        <f t="shared" si="7"/>
        <v>0.26977005727335823</v>
      </c>
      <c r="AO39" s="86">
        <f t="shared" si="7"/>
        <v>0.30356001369044039</v>
      </c>
      <c r="AP39" s="86"/>
    </row>
    <row r="40" spans="1:42" ht="14.1" customHeight="1">
      <c r="A40" s="74" t="s">
        <v>38</v>
      </c>
      <c r="B40" s="30"/>
      <c r="C40" s="30"/>
      <c r="D40" s="30">
        <v>4.1900000000000004</v>
      </c>
      <c r="E40" s="30">
        <v>3.91</v>
      </c>
      <c r="F40" s="30">
        <v>3.6</v>
      </c>
      <c r="G40" s="30">
        <v>3.39</v>
      </c>
      <c r="H40" s="30">
        <v>3.51</v>
      </c>
      <c r="I40" s="30">
        <v>3.44</v>
      </c>
      <c r="J40" s="30">
        <v>3.18</v>
      </c>
      <c r="K40" s="30">
        <v>3.04</v>
      </c>
      <c r="L40" s="87">
        <v>2.8612338373732138</v>
      </c>
      <c r="M40" s="178">
        <v>2.6207073381171715</v>
      </c>
      <c r="N40" s="178">
        <v>2.6363408977941853</v>
      </c>
      <c r="O40" s="178">
        <v>2.2738094797840218</v>
      </c>
      <c r="P40" s="191">
        <v>2.0425029569848459</v>
      </c>
      <c r="Q40" s="211">
        <v>1.9882889804517769</v>
      </c>
      <c r="R40" s="211">
        <v>1.695241137836812</v>
      </c>
      <c r="S40" s="211">
        <v>2.5047961648363488</v>
      </c>
      <c r="T40" s="211">
        <v>2.2050742059242405</v>
      </c>
      <c r="U40" s="211">
        <v>2.038354889277719</v>
      </c>
      <c r="V40" s="211">
        <v>1.7435355216915218</v>
      </c>
      <c r="W40" s="211">
        <v>1.43244945487297</v>
      </c>
      <c r="X40" s="211">
        <v>1.2931190262416701</v>
      </c>
      <c r="Y40" s="211">
        <v>1.1996594489242143</v>
      </c>
      <c r="Z40" s="167" t="s">
        <v>183</v>
      </c>
      <c r="AB40" s="83">
        <f t="shared" si="8"/>
        <v>0.25449471291043535</v>
      </c>
      <c r="AC40" s="83">
        <f t="shared" si="0"/>
        <v>0.35896705894115366</v>
      </c>
      <c r="AD40" s="83">
        <f t="shared" si="1"/>
        <v>0.35117179267154291</v>
      </c>
      <c r="AE40" s="83">
        <f t="shared" si="2"/>
        <v>0.36879084469314077</v>
      </c>
      <c r="AF40" s="203">
        <f t="shared" si="3"/>
        <v>0.4125405489946562</v>
      </c>
      <c r="AG40" s="203">
        <f t="shared" si="4"/>
        <v>0.44695841842412121</v>
      </c>
      <c r="AH40" s="83">
        <f t="shared" si="5"/>
        <v>0.46228145925587094</v>
      </c>
      <c r="AI40" s="83">
        <f t="shared" si="6"/>
        <v>0.38746515244277879</v>
      </c>
      <c r="AJ40" s="83">
        <f t="shared" si="7"/>
        <v>0.34581614771392222</v>
      </c>
      <c r="AK40" s="83">
        <f t="shared" si="7"/>
        <v>0.29530765655375713</v>
      </c>
      <c r="AL40" s="83">
        <f t="shared" si="7"/>
        <v>0.27328046002132922</v>
      </c>
      <c r="AM40" s="83">
        <f t="shared" si="7"/>
        <v>0.27917265451140394</v>
      </c>
      <c r="AN40" s="83">
        <f t="shared" si="7"/>
        <v>0.30450471730355932</v>
      </c>
      <c r="AO40" s="83">
        <f t="shared" si="7"/>
        <v>0.34150126079077431</v>
      </c>
      <c r="AP40" s="86"/>
    </row>
    <row r="41" spans="1:42" ht="14.1" customHeight="1">
      <c r="A41" s="75" t="s">
        <v>66</v>
      </c>
      <c r="B41" s="28"/>
      <c r="C41" s="28"/>
      <c r="D41" s="28">
        <v>3.94</v>
      </c>
      <c r="E41" s="28">
        <v>3.89</v>
      </c>
      <c r="F41" s="28">
        <v>3.72</v>
      </c>
      <c r="G41" s="28">
        <v>3.69</v>
      </c>
      <c r="H41" s="28">
        <v>3.34</v>
      </c>
      <c r="I41" s="28">
        <v>3.31</v>
      </c>
      <c r="J41" s="28">
        <v>3.34</v>
      </c>
      <c r="K41" s="28">
        <v>3.28</v>
      </c>
      <c r="L41" s="31">
        <v>2.9895347299883088</v>
      </c>
      <c r="M41" s="137">
        <v>2.6874538034760156</v>
      </c>
      <c r="N41" s="137">
        <v>2.3114930263090692</v>
      </c>
      <c r="O41" s="137">
        <v>2.3461082553105581</v>
      </c>
      <c r="P41" s="192">
        <v>2.1718378669287834</v>
      </c>
      <c r="Q41" s="212">
        <v>1.9135270979987327</v>
      </c>
      <c r="R41" s="212">
        <v>1.8361946178835575</v>
      </c>
      <c r="S41" s="212">
        <v>1.8558888370261699</v>
      </c>
      <c r="T41" s="212">
        <v>1.5249495724479114</v>
      </c>
      <c r="U41" s="212">
        <v>1.36419781004534</v>
      </c>
      <c r="V41" s="212">
        <v>1.2248701721501534</v>
      </c>
      <c r="W41" s="212">
        <v>1.0809392242669593</v>
      </c>
      <c r="X41" s="212">
        <v>0.96684270318728149</v>
      </c>
      <c r="Y41" s="212">
        <v>0.9528598700088533</v>
      </c>
      <c r="Z41" s="168" t="s">
        <v>184</v>
      </c>
      <c r="AB41" s="86">
        <f t="shared" si="8"/>
        <v>0.24129361906359609</v>
      </c>
      <c r="AC41" s="86">
        <f t="shared" si="0"/>
        <v>0.31304091732285405</v>
      </c>
      <c r="AD41" s="86">
        <f t="shared" si="1"/>
        <v>0.35581258163172508</v>
      </c>
      <c r="AE41" s="86">
        <f t="shared" si="2"/>
        <v>0.41424922218992588</v>
      </c>
      <c r="AF41" s="204">
        <f t="shared" si="3"/>
        <v>0.45393562415613359</v>
      </c>
      <c r="AG41" s="204">
        <f t="shared" si="4"/>
        <v>0.48291146799651496</v>
      </c>
      <c r="AH41" s="86">
        <f t="shared" si="5"/>
        <v>0.50278276690336232</v>
      </c>
      <c r="AI41" s="86">
        <f t="shared" si="6"/>
        <v>0.4808346478991693</v>
      </c>
      <c r="AJ41" s="86">
        <f t="shared" si="7"/>
        <v>0.43121918227987965</v>
      </c>
      <c r="AK41" s="86">
        <f t="shared" si="7"/>
        <v>0.40116697466110229</v>
      </c>
      <c r="AL41" s="86">
        <f t="shared" si="7"/>
        <v>0.36445690563878197</v>
      </c>
      <c r="AM41" s="86">
        <f t="shared" si="7"/>
        <v>0.371409162647306</v>
      </c>
      <c r="AN41" s="86">
        <f t="shared" si="7"/>
        <v>0.39617571930501561</v>
      </c>
      <c r="AO41" s="86">
        <f t="shared" si="7"/>
        <v>0.3712688212626567</v>
      </c>
      <c r="AP41" s="86"/>
    </row>
    <row r="42" spans="1:42" ht="14.1" customHeight="1">
      <c r="A42" s="74" t="s">
        <v>51</v>
      </c>
      <c r="B42" s="30"/>
      <c r="C42" s="30"/>
      <c r="D42" s="30">
        <v>4.46</v>
      </c>
      <c r="E42" s="30">
        <v>4.46</v>
      </c>
      <c r="F42" s="30">
        <v>3.9</v>
      </c>
      <c r="G42" s="30">
        <v>3.37</v>
      </c>
      <c r="H42" s="30">
        <v>3.24</v>
      </c>
      <c r="I42" s="30">
        <v>3.7</v>
      </c>
      <c r="J42" s="30">
        <v>3.38</v>
      </c>
      <c r="K42" s="30">
        <v>3.33</v>
      </c>
      <c r="L42" s="87">
        <v>3.2081954564121786</v>
      </c>
      <c r="M42" s="178">
        <v>3.2671553389800851</v>
      </c>
      <c r="N42" s="178">
        <v>3.1649715475415294</v>
      </c>
      <c r="O42" s="178">
        <v>3.4025411688770815</v>
      </c>
      <c r="P42" s="191">
        <v>2.8597176605707997</v>
      </c>
      <c r="Q42" s="211">
        <v>2.6146953058808999</v>
      </c>
      <c r="R42" s="211">
        <v>2.3273799039619658</v>
      </c>
      <c r="S42" s="211">
        <v>1.8339049297685897</v>
      </c>
      <c r="T42" s="211">
        <v>1.8349942065502973</v>
      </c>
      <c r="U42" s="211"/>
      <c r="V42" s="211"/>
      <c r="W42" s="211"/>
      <c r="X42" s="211"/>
      <c r="Y42" s="211"/>
      <c r="Z42" s="167" t="s">
        <v>185</v>
      </c>
      <c r="AB42" s="83">
        <f t="shared" si="8"/>
        <v>0.33485667596135826</v>
      </c>
      <c r="AC42" s="83">
        <f t="shared" si="0"/>
        <v>0.39877193636861868</v>
      </c>
      <c r="AD42" s="83">
        <f t="shared" si="1"/>
        <v>0.31078065942397248</v>
      </c>
      <c r="AE42" s="83">
        <f t="shared" si="2"/>
        <v>0.1627364230667637</v>
      </c>
      <c r="AF42" s="203">
        <f t="shared" si="3"/>
        <v>0.14425011653724887</v>
      </c>
      <c r="AG42" s="203">
        <f t="shared" si="4"/>
        <v>0.20386612417992431</v>
      </c>
      <c r="AH42" s="83">
        <f t="shared" si="5"/>
        <v>0.31492080885073925</v>
      </c>
      <c r="AI42" s="83">
        <f t="shared" si="6"/>
        <v>0.42394534492299929</v>
      </c>
      <c r="AJ42" s="83">
        <f t="shared" si="7"/>
        <v>0.50528957225112359</v>
      </c>
      <c r="AK42" s="83">
        <f t="shared" si="7"/>
        <v>0.50754204836340577</v>
      </c>
      <c r="AL42" s="83">
        <f t="shared" si="7"/>
        <v>0.51042642122596793</v>
      </c>
      <c r="AM42" s="83">
        <f t="shared" si="7"/>
        <v>0.49553717908112327</v>
      </c>
      <c r="AN42" s="83">
        <f t="shared" si="7"/>
        <v>0.48011251584132136</v>
      </c>
      <c r="AO42" s="83">
        <f t="shared" si="7"/>
        <v>0.36775106654965362</v>
      </c>
      <c r="AP42" s="86"/>
    </row>
    <row r="43" spans="1:42" ht="14.1" customHeight="1">
      <c r="A43" s="75" t="s">
        <v>52</v>
      </c>
      <c r="B43" s="28"/>
      <c r="C43" s="28"/>
      <c r="D43" s="28">
        <v>4.54</v>
      </c>
      <c r="E43" s="28">
        <v>4.4400000000000004</v>
      </c>
      <c r="F43" s="28">
        <v>3.77</v>
      </c>
      <c r="G43" s="28">
        <v>3.39</v>
      </c>
      <c r="H43" s="28">
        <v>3.16</v>
      </c>
      <c r="I43" s="28">
        <v>2.9</v>
      </c>
      <c r="J43" s="28">
        <v>2.9</v>
      </c>
      <c r="K43" s="28">
        <v>3.13</v>
      </c>
      <c r="L43" s="31">
        <v>3.1972969982178814</v>
      </c>
      <c r="M43" s="137">
        <v>3.4734226131668851</v>
      </c>
      <c r="N43" s="137">
        <v>2.8973391708780079</v>
      </c>
      <c r="O43" s="137">
        <v>2.2086635151024665</v>
      </c>
      <c r="P43" s="192">
        <v>2.0381128067349108</v>
      </c>
      <c r="Q43" s="212">
        <v>1.9936688582126736</v>
      </c>
      <c r="R43" s="212">
        <v>1.4832052351701253</v>
      </c>
      <c r="S43" s="212">
        <v>1.4056473165220063</v>
      </c>
      <c r="T43" s="212">
        <v>1.3292446124953492</v>
      </c>
      <c r="U43" s="212">
        <v>1.2291018173108916</v>
      </c>
      <c r="V43" s="212">
        <v>1.147556108740895</v>
      </c>
      <c r="W43" s="212">
        <v>1.1892699491717669</v>
      </c>
      <c r="X43" s="212">
        <v>1.2083121366576703</v>
      </c>
      <c r="Y43" s="212">
        <v>1.1810304798233959</v>
      </c>
      <c r="Z43" s="168" t="s">
        <v>186</v>
      </c>
      <c r="AB43" s="86">
        <f t="shared" si="8"/>
        <v>0.37931590641707358</v>
      </c>
      <c r="AC43" s="86">
        <f t="shared" si="0"/>
        <v>0.45595682331691378</v>
      </c>
      <c r="AD43" s="86">
        <f t="shared" si="1"/>
        <v>0.35403982005235513</v>
      </c>
      <c r="AE43" s="86">
        <f t="shared" si="2"/>
        <v>0.30093724659312443</v>
      </c>
      <c r="AF43" s="204">
        <f t="shared" si="3"/>
        <v>0.34066041186693818</v>
      </c>
      <c r="AG43" s="204">
        <f t="shared" si="4"/>
        <v>0.42582120172875937</v>
      </c>
      <c r="AH43" s="86">
        <f t="shared" si="5"/>
        <v>0.55300665275460081</v>
      </c>
      <c r="AI43" s="86">
        <f t="shared" si="6"/>
        <v>0.64687610505205917</v>
      </c>
      <c r="AJ43" s="86">
        <f t="shared" si="7"/>
        <v>0.68708366633253026</v>
      </c>
      <c r="AK43" s="86">
        <f t="shared" si="7"/>
        <v>0.65488822396815238</v>
      </c>
      <c r="AL43" s="86">
        <f t="shared" si="7"/>
        <v>0.60164518738556771</v>
      </c>
      <c r="AM43" s="86">
        <f t="shared" si="7"/>
        <v>0.47381211895848435</v>
      </c>
      <c r="AN43" s="86">
        <f t="shared" si="7"/>
        <v>0.33412209464288478</v>
      </c>
      <c r="AO43" s="86">
        <f t="shared" si="7"/>
        <v>0.25068842077316084</v>
      </c>
      <c r="AP43" s="86"/>
    </row>
    <row r="44" spans="1:42" ht="14.1" customHeight="1">
      <c r="A44" s="74" t="s">
        <v>39</v>
      </c>
      <c r="B44" s="30"/>
      <c r="C44" s="30"/>
      <c r="D44" s="30">
        <v>3.9</v>
      </c>
      <c r="E44" s="30">
        <v>3.84</v>
      </c>
      <c r="F44" s="30">
        <v>3.77</v>
      </c>
      <c r="G44" s="30">
        <v>3.91</v>
      </c>
      <c r="H44" s="30">
        <v>3.92</v>
      </c>
      <c r="I44" s="30">
        <v>3.56</v>
      </c>
      <c r="J44" s="30">
        <v>3.49</v>
      </c>
      <c r="K44" s="30">
        <v>3.38</v>
      </c>
      <c r="L44" s="87">
        <v>3.3093287960482423</v>
      </c>
      <c r="M44" s="178">
        <v>3.1443269140733254</v>
      </c>
      <c r="N44" s="178">
        <v>2.9847655939019782</v>
      </c>
      <c r="O44" s="178">
        <v>2.9830754377337954</v>
      </c>
      <c r="P44" s="191">
        <v>2.60046307768269</v>
      </c>
      <c r="Q44" s="211">
        <v>2.4033394570188542</v>
      </c>
      <c r="R44" s="211">
        <v>2.1137588214671656</v>
      </c>
      <c r="S44" s="211">
        <v>2.078524925987447</v>
      </c>
      <c r="T44" s="211">
        <v>2.0449996977149603</v>
      </c>
      <c r="U44" s="211">
        <v>2.0019785351802866</v>
      </c>
      <c r="V44" s="211">
        <v>1.9046387009798587</v>
      </c>
      <c r="W44" s="211">
        <v>1.774491635300731</v>
      </c>
      <c r="X44" s="211">
        <v>1.5051482499929099</v>
      </c>
      <c r="Y44" s="211">
        <v>1.410903780519142</v>
      </c>
      <c r="Z44" s="167" t="s">
        <v>187</v>
      </c>
      <c r="AB44" s="83">
        <f t="shared" si="8"/>
        <v>0.21258390049396969</v>
      </c>
      <c r="AC44" s="83">
        <f t="shared" si="0"/>
        <v>0.24563442898784321</v>
      </c>
      <c r="AD44" s="83">
        <f t="shared" si="1"/>
        <v>0.26915786959764543</v>
      </c>
      <c r="AE44" s="83">
        <f t="shared" si="2"/>
        <v>0.28485032582426595</v>
      </c>
      <c r="AF44" s="203">
        <f t="shared" si="3"/>
        <v>0.3238040180559969</v>
      </c>
      <c r="AG44" s="203">
        <f t="shared" si="4"/>
        <v>0.35433583156375992</v>
      </c>
      <c r="AH44" s="83">
        <f t="shared" si="5"/>
        <v>0.37982533223170845</v>
      </c>
      <c r="AI44" s="83">
        <f t="shared" si="6"/>
        <v>0.43978938548184843</v>
      </c>
      <c r="AJ44" s="83">
        <f t="shared" si="7"/>
        <v>0.45604107618862244</v>
      </c>
      <c r="AK44" s="83">
        <f t="shared" si="7"/>
        <v>0.43793583820713178</v>
      </c>
      <c r="AL44" s="83">
        <f t="shared" si="7"/>
        <v>0.40173651173912894</v>
      </c>
      <c r="AM44" s="83">
        <f t="shared" si="7"/>
        <v>0.36312584263004216</v>
      </c>
      <c r="AN44" s="83">
        <f t="shared" si="7"/>
        <v>0.31275048214354595</v>
      </c>
      <c r="AO44" s="83">
        <f t="shared" si="7"/>
        <v>0.26802327718899532</v>
      </c>
      <c r="AP44" s="86"/>
    </row>
    <row r="45" spans="1:42" s="69" customFormat="1" ht="14.1" customHeight="1">
      <c r="A45" s="80" t="s">
        <v>24</v>
      </c>
      <c r="B45" s="81"/>
      <c r="C45" s="81"/>
      <c r="D45" s="78">
        <f t="shared" ref="D45:S45" si="9">MIN(D24:D44)</f>
        <v>2.77</v>
      </c>
      <c r="E45" s="78">
        <f t="shared" si="9"/>
        <v>2.7</v>
      </c>
      <c r="F45" s="78">
        <f t="shared" si="9"/>
        <v>2.66</v>
      </c>
      <c r="G45" s="78">
        <f t="shared" si="9"/>
        <v>2.64</v>
      </c>
      <c r="H45" s="78">
        <f t="shared" si="9"/>
        <v>2.4900000000000002</v>
      </c>
      <c r="I45" s="78">
        <f t="shared" si="9"/>
        <v>2.75</v>
      </c>
      <c r="J45" s="79">
        <f t="shared" si="9"/>
        <v>2.5099999999999998</v>
      </c>
      <c r="K45" s="78">
        <f t="shared" si="9"/>
        <v>2.89</v>
      </c>
      <c r="L45" s="79">
        <f t="shared" si="9"/>
        <v>2.46625545736297</v>
      </c>
      <c r="M45" s="79">
        <f t="shared" si="9"/>
        <v>2.2569513673162209</v>
      </c>
      <c r="N45" s="79">
        <f t="shared" si="9"/>
        <v>1.9855958082689695</v>
      </c>
      <c r="O45" s="79">
        <f t="shared" si="9"/>
        <v>1.9343339427066188</v>
      </c>
      <c r="P45" s="197">
        <f t="shared" si="9"/>
        <v>1.2409258486891337</v>
      </c>
      <c r="Q45" s="213">
        <f t="shared" si="9"/>
        <v>1.2977503501288221</v>
      </c>
      <c r="R45" s="213">
        <f t="shared" si="9"/>
        <v>1.4425427978095979</v>
      </c>
      <c r="S45" s="213">
        <f t="shared" si="9"/>
        <v>0.68353495121951224</v>
      </c>
      <c r="T45" s="213">
        <f>MIN(T24:T44)</f>
        <v>0.2069560975609756</v>
      </c>
      <c r="U45" s="213">
        <f>MIN(U24:U44)</f>
        <v>0.16813684210526314</v>
      </c>
      <c r="V45" s="213">
        <f t="shared" ref="V45:W45" si="10">MIN(V24:V44)</f>
        <v>0.41761808571428566</v>
      </c>
      <c r="W45" s="213">
        <f t="shared" si="10"/>
        <v>0.49142857142857138</v>
      </c>
      <c r="X45" s="213">
        <f t="shared" ref="X45:Y45" si="11">MIN(X24:X44)</f>
        <v>0.49142857142857138</v>
      </c>
      <c r="Y45" s="213">
        <f t="shared" si="11"/>
        <v>0.52335207486631008</v>
      </c>
      <c r="Z45" s="169" t="s">
        <v>24</v>
      </c>
      <c r="AB45" s="84">
        <f t="shared" si="8"/>
        <v>0.11214758478703601</v>
      </c>
      <c r="AC45" s="84">
        <f t="shared" si="0"/>
        <v>0.14601518103849709</v>
      </c>
      <c r="AD45" s="84">
        <f t="shared" si="1"/>
        <v>0.19311973670518401</v>
      </c>
      <c r="AE45" s="84">
        <f t="shared" si="2"/>
        <v>0.23961197088092492</v>
      </c>
      <c r="AF45" s="206">
        <f t="shared" si="3"/>
        <v>0.36956360055132453</v>
      </c>
      <c r="AG45" s="206">
        <f t="shared" si="4"/>
        <v>0.45402383199911001</v>
      </c>
      <c r="AH45" s="217">
        <f t="shared" si="5"/>
        <v>0.49720580770760475</v>
      </c>
      <c r="AI45" s="217">
        <f t="shared" si="6"/>
        <v>0.56368045231073449</v>
      </c>
      <c r="AJ45" s="217">
        <f t="shared" si="7"/>
        <v>0.66614265302467368</v>
      </c>
      <c r="AK45" s="217">
        <f t="shared" si="7"/>
        <v>0.64883752837606701</v>
      </c>
      <c r="AL45" s="217">
        <f t="shared" si="7"/>
        <v>0.63549849200154462</v>
      </c>
      <c r="AM45" s="217">
        <f t="shared" si="7"/>
        <v>0.59334741995745344</v>
      </c>
      <c r="AN45" s="217">
        <f t="shared" si="7"/>
        <v>0.51313810316352648</v>
      </c>
      <c r="AO45" s="217">
        <f t="shared" si="7"/>
        <v>0.37842334786844811</v>
      </c>
      <c r="AP45" s="86"/>
    </row>
    <row r="46" spans="1:42" s="128" customFormat="1" ht="14.1" customHeight="1">
      <c r="A46" s="159" t="s">
        <v>25</v>
      </c>
      <c r="B46" s="160"/>
      <c r="C46" s="160"/>
      <c r="D46" s="126">
        <f t="shared" ref="D46:Q46" si="12">MAX(D24:D44)</f>
        <v>6.08</v>
      </c>
      <c r="E46" s="126">
        <f t="shared" si="12"/>
        <v>5.82</v>
      </c>
      <c r="F46" s="126">
        <f t="shared" si="12"/>
        <v>4.93</v>
      </c>
      <c r="G46" s="126">
        <f t="shared" si="12"/>
        <v>4.18</v>
      </c>
      <c r="H46" s="126">
        <f t="shared" si="12"/>
        <v>4.53</v>
      </c>
      <c r="I46" s="126">
        <f t="shared" si="12"/>
        <v>5.85</v>
      </c>
      <c r="J46" s="127">
        <f t="shared" si="12"/>
        <v>4.08</v>
      </c>
      <c r="K46" s="126">
        <f t="shared" si="12"/>
        <v>3.94</v>
      </c>
      <c r="L46" s="127">
        <f t="shared" si="12"/>
        <v>3.7318922548875277</v>
      </c>
      <c r="M46" s="127">
        <f t="shared" si="12"/>
        <v>3.4734226131668851</v>
      </c>
      <c r="N46" s="127">
        <f t="shared" si="12"/>
        <v>3.1649715475415294</v>
      </c>
      <c r="O46" s="127">
        <f t="shared" si="12"/>
        <v>3.4025411688770815</v>
      </c>
      <c r="P46" s="198">
        <f t="shared" si="12"/>
        <v>3.1068391024940714</v>
      </c>
      <c r="Q46" s="214">
        <f t="shared" si="12"/>
        <v>3.2335679128876276</v>
      </c>
      <c r="R46" s="214">
        <f t="shared" ref="R46:U46" si="13">MAX(R24:R44)</f>
        <v>2.9403142795588653</v>
      </c>
      <c r="S46" s="214">
        <f t="shared" si="13"/>
        <v>2.5047961648363488</v>
      </c>
      <c r="T46" s="214">
        <f t="shared" si="13"/>
        <v>2.3477915922639014</v>
      </c>
      <c r="U46" s="214">
        <f t="shared" si="13"/>
        <v>2.5121853751329692</v>
      </c>
      <c r="V46" s="214">
        <f t="shared" ref="V46:W46" si="14">MAX(V24:V44)</f>
        <v>2.6509574692394771</v>
      </c>
      <c r="W46" s="214">
        <f t="shared" si="14"/>
        <v>2.1075580246185752</v>
      </c>
      <c r="X46" s="214">
        <f t="shared" ref="X46:Y46" si="15">MAX(X24:X44)</f>
        <v>2.601338316368949</v>
      </c>
      <c r="Y46" s="214">
        <f t="shared" si="15"/>
        <v>1.7777378627438949</v>
      </c>
      <c r="Z46" s="170" t="s">
        <v>25</v>
      </c>
      <c r="AB46" s="129">
        <f t="shared" si="8"/>
        <v>0.67544760110429403</v>
      </c>
      <c r="AC46" s="129">
        <f t="shared" si="0"/>
        <v>0.8067748105556467</v>
      </c>
      <c r="AD46" s="129">
        <f t="shared" si="1"/>
        <v>0.72997708675232464</v>
      </c>
      <c r="AE46" s="129">
        <f t="shared" si="2"/>
        <v>0.59537379324215789</v>
      </c>
      <c r="AF46" s="206">
        <f t="shared" si="3"/>
        <v>0.5712266650426322</v>
      </c>
      <c r="AG46" s="206">
        <f t="shared" si="4"/>
        <v>0.59894123201162208</v>
      </c>
      <c r="AH46" s="217">
        <f t="shared" si="5"/>
        <v>0.5664945406244184</v>
      </c>
      <c r="AI46" s="217">
        <f t="shared" si="6"/>
        <v>0.36773670296130517</v>
      </c>
      <c r="AJ46" s="217">
        <f t="shared" si="7"/>
        <v>0.37167112631244054</v>
      </c>
      <c r="AK46" s="217">
        <f t="shared" si="7"/>
        <v>0.37244827857332763</v>
      </c>
      <c r="AL46" s="217">
        <f t="shared" si="7"/>
        <v>0.34384485778536117</v>
      </c>
      <c r="AM46" s="217">
        <f t="shared" si="7"/>
        <v>0.37249453852679032</v>
      </c>
      <c r="AN46" s="217">
        <f t="shared" si="7"/>
        <v>0.34402134026129982</v>
      </c>
      <c r="AO46" s="217">
        <f t="shared" si="7"/>
        <v>0.32829480609533002</v>
      </c>
      <c r="AP46" s="136"/>
    </row>
    <row r="47" spans="1:42" s="70" customFormat="1" ht="14.1" customHeight="1">
      <c r="A47" s="125" t="s">
        <v>163</v>
      </c>
      <c r="B47" s="160"/>
      <c r="C47" s="160"/>
      <c r="D47" s="126">
        <f t="shared" ref="D47:Q47" si="16">MEDIAN(D24:D44)</f>
        <v>4.3</v>
      </c>
      <c r="E47" s="126">
        <f t="shared" si="16"/>
        <v>4.12</v>
      </c>
      <c r="F47" s="126">
        <f t="shared" si="16"/>
        <v>3.77</v>
      </c>
      <c r="G47" s="126">
        <f t="shared" si="16"/>
        <v>3.55</v>
      </c>
      <c r="H47" s="126">
        <f t="shared" si="16"/>
        <v>3.49</v>
      </c>
      <c r="I47" s="126">
        <f t="shared" si="16"/>
        <v>3.4</v>
      </c>
      <c r="J47" s="127">
        <f t="shared" si="16"/>
        <v>3.34</v>
      </c>
      <c r="K47" s="126">
        <f t="shared" si="16"/>
        <v>3.25</v>
      </c>
      <c r="L47" s="127">
        <f t="shared" si="16"/>
        <v>3.0457863089567403</v>
      </c>
      <c r="M47" s="127">
        <f t="shared" si="16"/>
        <v>2.8503042753612235</v>
      </c>
      <c r="N47" s="127">
        <f t="shared" si="16"/>
        <v>2.6754755392536733</v>
      </c>
      <c r="O47" s="127">
        <f t="shared" si="16"/>
        <v>2.4285660893679175</v>
      </c>
      <c r="P47" s="198">
        <f t="shared" si="16"/>
        <v>2.1718378669287834</v>
      </c>
      <c r="Q47" s="214">
        <f t="shared" si="16"/>
        <v>2.031741313367827</v>
      </c>
      <c r="R47" s="214">
        <f t="shared" ref="R47:U47" si="17">MEDIAN(R24:R44)</f>
        <v>1.9329185884483204</v>
      </c>
      <c r="S47" s="214">
        <f t="shared" si="17"/>
        <v>1.8339049297685897</v>
      </c>
      <c r="T47" s="214">
        <f t="shared" si="17"/>
        <v>1.6720910318772961</v>
      </c>
      <c r="U47" s="214">
        <f t="shared" si="17"/>
        <v>1.5440078341790304</v>
      </c>
      <c r="V47" s="214">
        <f t="shared" ref="V47:W47" si="18">MEDIAN(V24:V44)</f>
        <v>1.3456209777221897</v>
      </c>
      <c r="W47" s="214">
        <f t="shared" si="18"/>
        <v>1.1717149878838451</v>
      </c>
      <c r="X47" s="214">
        <f t="shared" ref="X47:Y47" si="19">MEDIAN(X24:X44)</f>
        <v>1.1165097035406872</v>
      </c>
      <c r="Y47" s="214">
        <f t="shared" si="19"/>
        <v>1.0706153902860782</v>
      </c>
      <c r="Z47" s="170" t="s">
        <v>163</v>
      </c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86"/>
    </row>
    <row r="48" spans="1:42" s="70" customFormat="1" ht="14.1" customHeight="1">
      <c r="A48" s="125" t="s">
        <v>164</v>
      </c>
      <c r="B48" s="160"/>
      <c r="C48" s="160"/>
      <c r="D48" s="126">
        <f t="shared" ref="D48:Q48" si="20">AVERAGE(D24:D44)</f>
        <v>4.3328571428571436</v>
      </c>
      <c r="E48" s="126">
        <f t="shared" si="20"/>
        <v>4.22047619047619</v>
      </c>
      <c r="F48" s="126">
        <f t="shared" si="20"/>
        <v>3.7871428571428574</v>
      </c>
      <c r="G48" s="126">
        <f t="shared" si="20"/>
        <v>3.5214285714285709</v>
      </c>
      <c r="H48" s="126">
        <f t="shared" si="20"/>
        <v>3.4490476190476187</v>
      </c>
      <c r="I48" s="126">
        <f t="shared" si="20"/>
        <v>3.452380952380953</v>
      </c>
      <c r="J48" s="127">
        <f t="shared" si="20"/>
        <v>3.3033333333333328</v>
      </c>
      <c r="K48" s="126">
        <f t="shared" si="20"/>
        <v>3.258571428571428</v>
      </c>
      <c r="L48" s="127">
        <f t="shared" si="20"/>
        <v>3.0681756437803975</v>
      </c>
      <c r="M48" s="127">
        <f t="shared" si="20"/>
        <v>2.9075473597156609</v>
      </c>
      <c r="N48" s="127">
        <f t="shared" si="20"/>
        <v>2.6988552165913067</v>
      </c>
      <c r="O48" s="127">
        <f t="shared" si="20"/>
        <v>2.5356384822216742</v>
      </c>
      <c r="P48" s="198">
        <f t="shared" si="20"/>
        <v>2.2835428481172024</v>
      </c>
      <c r="Q48" s="214">
        <f t="shared" si="20"/>
        <v>2.1946017246529363</v>
      </c>
      <c r="R48" s="214">
        <f t="shared" ref="R48:U48" si="21">AVERAGE(R24:R44)</f>
        <v>1.9876514110596291</v>
      </c>
      <c r="S48" s="214">
        <f t="shared" si="21"/>
        <v>1.8364781847097662</v>
      </c>
      <c r="T48" s="214">
        <f t="shared" si="21"/>
        <v>1.6912233397235328</v>
      </c>
      <c r="U48" s="214">
        <f t="shared" si="21"/>
        <v>1.5742014076511088</v>
      </c>
      <c r="V48" s="214">
        <f t="shared" ref="V48:W48" si="22">AVERAGE(V24:V44)</f>
        <v>1.4778009302611215</v>
      </c>
      <c r="W48" s="214">
        <f t="shared" si="22"/>
        <v>1.280497391432621</v>
      </c>
      <c r="X48" s="214">
        <f t="shared" ref="X48:Y48" si="23">AVERAGE(X24:X44)</f>
        <v>1.1872098397440629</v>
      </c>
      <c r="Y48" s="214">
        <f t="shared" si="23"/>
        <v>1.1171564626688082</v>
      </c>
      <c r="Z48" s="170" t="s">
        <v>164</v>
      </c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86"/>
    </row>
    <row r="49" spans="1:26" ht="14.1" customHeight="1">
      <c r="A49" s="34"/>
      <c r="B49" s="31"/>
      <c r="C49" s="31"/>
      <c r="D49" s="31"/>
      <c r="E49" s="31"/>
      <c r="F49" s="31"/>
      <c r="G49" s="31"/>
      <c r="Z49" s="171" t="s">
        <v>0</v>
      </c>
    </row>
    <row r="50" spans="1:26" ht="14.1" customHeight="1">
      <c r="A50" s="1" t="str">
        <f>+$A$1</f>
        <v>K8/I8</v>
      </c>
      <c r="B50" s="2" t="str">
        <f>+$B$1</f>
        <v>Comparatif des finances cantonales et communales</v>
      </c>
      <c r="C50" s="3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45190.410039351853</v>
      </c>
    </row>
    <row r="51" spans="1:26" ht="14.1" customHeight="1">
      <c r="A51" s="292" t="str">
        <f>$A$2</f>
        <v>Durchschnittliche Schuldzinsen</v>
      </c>
      <c r="B51" s="292"/>
      <c r="C51" s="292"/>
      <c r="D51" s="292"/>
      <c r="E51" s="292"/>
      <c r="F51" s="298"/>
      <c r="G51" s="298"/>
      <c r="H51" s="298"/>
      <c r="I51" s="298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</row>
    <row r="52" spans="1:26" ht="14.1" customHeight="1" thickBot="1">
      <c r="A52" s="293" t="str">
        <f>A$3</f>
        <v>Passivzinsen in % der durchschnittlichen Bruttoschulden</v>
      </c>
      <c r="B52" s="293"/>
      <c r="C52" s="293"/>
      <c r="D52" s="293"/>
      <c r="E52" s="293"/>
      <c r="F52" s="293"/>
      <c r="G52" s="293"/>
      <c r="H52" s="243"/>
      <c r="I52" s="243"/>
      <c r="J52" s="24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f>Gewichtung_Pondération!$E$11</f>
        <v>1</v>
      </c>
    </row>
    <row r="53" spans="1:26" ht="14.1" customHeight="1" thickTop="1">
      <c r="A53" s="292" t="str">
        <f>$A$4</f>
        <v>Intérêt moyen de la dette</v>
      </c>
      <c r="B53" s="292"/>
      <c r="C53" s="292"/>
      <c r="D53" s="292"/>
      <c r="E53" s="292"/>
      <c r="F53" s="298"/>
      <c r="G53" s="298"/>
      <c r="H53" s="298"/>
      <c r="I53" s="298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</row>
    <row r="54" spans="1:26" ht="14.1" customHeight="1" thickBot="1">
      <c r="A54" s="293" t="s">
        <v>15</v>
      </c>
      <c r="B54" s="293"/>
      <c r="C54" s="293"/>
      <c r="D54" s="293"/>
      <c r="E54" s="293"/>
      <c r="F54" s="293"/>
      <c r="G54" s="293"/>
      <c r="H54" s="243"/>
      <c r="I54" s="243"/>
      <c r="J54" s="24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f>Gewichtung_Pondération!$E$11</f>
        <v>1</v>
      </c>
    </row>
    <row r="55" spans="1:26" ht="14.1" customHeight="1" thickTop="1">
      <c r="A55" s="34"/>
      <c r="B55" s="31"/>
      <c r="C55" s="31"/>
      <c r="D55" s="31"/>
      <c r="E55" s="31"/>
      <c r="F55" s="31"/>
      <c r="G55" s="3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1" customHeight="1">
      <c r="A56" s="16" t="s">
        <v>1</v>
      </c>
      <c r="B56" s="17" t="s">
        <v>73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1" customHeight="1">
      <c r="A57" s="16" t="s">
        <v>2</v>
      </c>
      <c r="B57" s="20"/>
      <c r="C57" s="21"/>
      <c r="D57" s="21"/>
      <c r="E57" s="21"/>
      <c r="F57" s="21" t="s">
        <v>75</v>
      </c>
      <c r="G57" s="21" t="s">
        <v>76</v>
      </c>
      <c r="H57" s="21" t="s">
        <v>77</v>
      </c>
      <c r="I57" s="21" t="s">
        <v>78</v>
      </c>
      <c r="J57" s="21" t="s">
        <v>79</v>
      </c>
      <c r="K57" s="21" t="s">
        <v>80</v>
      </c>
      <c r="L57" s="62" t="s">
        <v>81</v>
      </c>
      <c r="M57" s="22" t="s">
        <v>70</v>
      </c>
      <c r="N57" s="22" t="s">
        <v>154</v>
      </c>
      <c r="O57" s="22" t="s">
        <v>156</v>
      </c>
      <c r="P57" s="215" t="s">
        <v>157</v>
      </c>
      <c r="Q57" s="62" t="s">
        <v>160</v>
      </c>
      <c r="R57" s="62" t="s">
        <v>161</v>
      </c>
      <c r="S57" s="62" t="s">
        <v>166</v>
      </c>
      <c r="T57" s="62" t="s">
        <v>194</v>
      </c>
      <c r="U57" s="62" t="s">
        <v>251</v>
      </c>
      <c r="V57" s="62" t="s">
        <v>313</v>
      </c>
      <c r="W57" s="62" t="s">
        <v>315</v>
      </c>
      <c r="X57" s="62" t="s">
        <v>317</v>
      </c>
      <c r="Y57" s="62" t="s">
        <v>319</v>
      </c>
      <c r="Z57" s="165"/>
    </row>
    <row r="58" spans="1:26" ht="14.1" customHeight="1">
      <c r="A58" s="23"/>
      <c r="B58" s="24"/>
      <c r="C58" s="25"/>
      <c r="D58" s="25"/>
      <c r="E58" s="25"/>
      <c r="F58" s="25"/>
      <c r="G58" s="25"/>
      <c r="I58" s="7"/>
      <c r="K58" s="8"/>
      <c r="L58" s="8"/>
      <c r="M58" s="8"/>
      <c r="N58" s="8"/>
      <c r="O58" s="8"/>
      <c r="P58" s="202"/>
      <c r="Q58" s="8"/>
      <c r="R58" s="8"/>
      <c r="S58" s="8"/>
      <c r="T58" s="8"/>
      <c r="U58" s="8"/>
      <c r="V58" s="8"/>
      <c r="W58" s="8"/>
      <c r="X58" s="8"/>
      <c r="Y58" s="8"/>
      <c r="Z58" s="166"/>
    </row>
    <row r="59" spans="1:26" ht="14.1" customHeight="1">
      <c r="A59" s="74" t="s">
        <v>28</v>
      </c>
      <c r="B59" s="30"/>
      <c r="C59" s="30"/>
      <c r="D59" s="30"/>
      <c r="E59" s="30"/>
      <c r="F59" s="30">
        <f t="shared" ref="F59:Y74" si="24">SUM(D24:F24)/3</f>
        <v>3.9566666666666666</v>
      </c>
      <c r="G59" s="30">
        <f t="shared" si="24"/>
        <v>3.6466666666666665</v>
      </c>
      <c r="H59" s="30">
        <f t="shared" si="24"/>
        <v>3.3833333333333333</v>
      </c>
      <c r="I59" s="30">
        <f t="shared" si="24"/>
        <v>3.17</v>
      </c>
      <c r="J59" s="30">
        <f t="shared" si="24"/>
        <v>3.0133333333333336</v>
      </c>
      <c r="K59" s="30">
        <f t="shared" si="24"/>
        <v>2.936666666666667</v>
      </c>
      <c r="L59" s="30">
        <f t="shared" si="24"/>
        <v>2.8977303130097796</v>
      </c>
      <c r="M59" s="30">
        <f t="shared" si="24"/>
        <v>2.8360666666596148</v>
      </c>
      <c r="N59" s="87">
        <f t="shared" si="24"/>
        <v>2.6757923218031769</v>
      </c>
      <c r="O59" s="201">
        <f t="shared" si="24"/>
        <v>2.5775839843779185</v>
      </c>
      <c r="P59" s="191">
        <f t="shared" si="24"/>
        <v>2.4630540619664871</v>
      </c>
      <c r="Q59" s="211">
        <f t="shared" si="24"/>
        <v>2.2811872028742086</v>
      </c>
      <c r="R59" s="211">
        <f t="shared" si="24"/>
        <v>2.0593047567724607</v>
      </c>
      <c r="S59" s="211">
        <f t="shared" si="24"/>
        <v>1.8772591724801317</v>
      </c>
      <c r="T59" s="211">
        <f t="shared" si="24"/>
        <v>1.6912056772337045</v>
      </c>
      <c r="U59" s="211">
        <f t="shared" si="24"/>
        <v>1.4707164241080986</v>
      </c>
      <c r="V59" s="211">
        <f t="shared" si="24"/>
        <v>1.2481713148383313</v>
      </c>
      <c r="W59" s="211">
        <f t="shared" si="24"/>
        <v>1.080556719134546</v>
      </c>
      <c r="X59" s="211">
        <f t="shared" si="24"/>
        <v>0.93338752790205903</v>
      </c>
      <c r="Y59" s="211">
        <f t="shared" si="24"/>
        <v>0.84469769133117911</v>
      </c>
      <c r="Z59" s="167" t="s">
        <v>188</v>
      </c>
    </row>
    <row r="60" spans="1:26" ht="14.1" customHeight="1">
      <c r="A60" s="75" t="s">
        <v>29</v>
      </c>
      <c r="B60" s="28"/>
      <c r="C60" s="28"/>
      <c r="D60" s="28"/>
      <c r="E60" s="28"/>
      <c r="F60" s="28">
        <f t="shared" ref="F60:R60" si="25">SUM(D25:F25)/3</f>
        <v>5.0966666666666667</v>
      </c>
      <c r="G60" s="28">
        <f t="shared" si="25"/>
        <v>4.0633333333333335</v>
      </c>
      <c r="H60" s="28">
        <f t="shared" si="25"/>
        <v>2.9533333333333331</v>
      </c>
      <c r="I60" s="28">
        <f t="shared" si="25"/>
        <v>2.8233333333333337</v>
      </c>
      <c r="J60" s="28">
        <f t="shared" si="25"/>
        <v>2.84</v>
      </c>
      <c r="K60" s="28">
        <f t="shared" si="25"/>
        <v>2.9933333333333336</v>
      </c>
      <c r="L60" s="28">
        <f t="shared" si="25"/>
        <v>2.9251911226174934</v>
      </c>
      <c r="M60" s="28">
        <f t="shared" si="25"/>
        <v>2.8389591485211483</v>
      </c>
      <c r="N60" s="31">
        <f t="shared" si="25"/>
        <v>2.6532019657106019</v>
      </c>
      <c r="O60" s="200">
        <f t="shared" si="25"/>
        <v>2.4804609749212894</v>
      </c>
      <c r="P60" s="192">
        <f t="shared" si="25"/>
        <v>2.2590046688491943</v>
      </c>
      <c r="Q60" s="212">
        <f t="shared" si="25"/>
        <v>2.186040603755893</v>
      </c>
      <c r="R60" s="212">
        <f t="shared" si="25"/>
        <v>2.1777743007816959</v>
      </c>
      <c r="S60" s="212">
        <f t="shared" ref="S60:U75" si="26">SUM(Q25:S25)/3</f>
        <v>2.1639505221936228</v>
      </c>
      <c r="T60" s="212">
        <f t="shared" si="26"/>
        <v>2.0118112727908564</v>
      </c>
      <c r="U60" s="212">
        <f t="shared" si="26"/>
        <v>1.7849220432046227</v>
      </c>
      <c r="V60" s="212">
        <f t="shared" si="24"/>
        <v>1.5618335240204289</v>
      </c>
      <c r="W60" s="212">
        <f t="shared" si="24"/>
        <v>1.4132644507696097</v>
      </c>
      <c r="X60" s="212">
        <f t="shared" si="24"/>
        <v>1.3034283850885107</v>
      </c>
      <c r="Y60" s="212">
        <f t="shared" si="24"/>
        <v>1.2525635995654782</v>
      </c>
      <c r="Z60" s="168" t="s">
        <v>168</v>
      </c>
    </row>
    <row r="61" spans="1:26" ht="14.1" customHeight="1">
      <c r="A61" s="74" t="s">
        <v>54</v>
      </c>
      <c r="B61" s="30"/>
      <c r="C61" s="30"/>
      <c r="D61" s="30"/>
      <c r="E61" s="30"/>
      <c r="F61" s="30">
        <f t="shared" ref="F61:U76" si="27">SUM(D26:F26)/3</f>
        <v>4.1533333333333333</v>
      </c>
      <c r="G61" s="30">
        <f t="shared" si="27"/>
        <v>3.7966666666666669</v>
      </c>
      <c r="H61" s="30">
        <f t="shared" si="27"/>
        <v>3.5166666666666662</v>
      </c>
      <c r="I61" s="30">
        <f t="shared" si="27"/>
        <v>3.2666666666666671</v>
      </c>
      <c r="J61" s="30">
        <f t="shared" si="27"/>
        <v>3.1366666666666667</v>
      </c>
      <c r="K61" s="30">
        <f t="shared" si="27"/>
        <v>3.0133333333333332</v>
      </c>
      <c r="L61" s="30">
        <f t="shared" si="27"/>
        <v>2.9516444761231782</v>
      </c>
      <c r="M61" s="30">
        <f t="shared" si="27"/>
        <v>2.844891552127617</v>
      </c>
      <c r="N61" s="87">
        <f t="shared" si="27"/>
        <v>2.7666545264148112</v>
      </c>
      <c r="O61" s="201">
        <f t="shared" si="27"/>
        <v>2.6411482460328863</v>
      </c>
      <c r="P61" s="191">
        <f t="shared" si="27"/>
        <v>2.6461949469026647</v>
      </c>
      <c r="Q61" s="211">
        <f t="shared" si="27"/>
        <v>2.6212759476645608</v>
      </c>
      <c r="R61" s="211">
        <f t="shared" si="27"/>
        <v>2.5910339945654837</v>
      </c>
      <c r="S61" s="211">
        <f t="shared" si="26"/>
        <v>2.4473928433092484</v>
      </c>
      <c r="T61" s="211">
        <f t="shared" si="26"/>
        <v>2.3631460656814585</v>
      </c>
      <c r="U61" s="211">
        <f t="shared" si="26"/>
        <v>2.3979782814169384</v>
      </c>
      <c r="V61" s="211">
        <f t="shared" si="24"/>
        <v>2.3627977557987223</v>
      </c>
      <c r="W61" s="211">
        <f t="shared" si="24"/>
        <v>2.209098027059841</v>
      </c>
      <c r="X61" s="211">
        <f t="shared" si="24"/>
        <v>1.9546923181153837</v>
      </c>
      <c r="Y61" s="211">
        <f t="shared" si="24"/>
        <v>1.7438445109881797</v>
      </c>
      <c r="Z61" s="167" t="s">
        <v>169</v>
      </c>
    </row>
    <row r="62" spans="1:26" ht="14.1" customHeight="1">
      <c r="A62" s="75" t="s">
        <v>30</v>
      </c>
      <c r="B62" s="28"/>
      <c r="C62" s="28"/>
      <c r="D62" s="28"/>
      <c r="E62" s="28"/>
      <c r="F62" s="28">
        <f t="shared" si="27"/>
        <v>3.8866666666666667</v>
      </c>
      <c r="G62" s="28">
        <f t="shared" si="27"/>
        <v>3.7533333333333339</v>
      </c>
      <c r="H62" s="28">
        <f t="shared" si="27"/>
        <v>3.6133333333333333</v>
      </c>
      <c r="I62" s="28">
        <f t="shared" si="27"/>
        <v>3.4766666666666666</v>
      </c>
      <c r="J62" s="28">
        <f t="shared" si="27"/>
        <v>3.3233333333333337</v>
      </c>
      <c r="K62" s="28">
        <f t="shared" si="27"/>
        <v>3.206666666666667</v>
      </c>
      <c r="L62" s="28">
        <f t="shared" si="27"/>
        <v>3.0273672687847148</v>
      </c>
      <c r="M62" s="28">
        <f t="shared" si="27"/>
        <v>2.848288802326334</v>
      </c>
      <c r="N62" s="31">
        <f t="shared" si="27"/>
        <v>2.6616900620706798</v>
      </c>
      <c r="O62" s="200">
        <f t="shared" si="27"/>
        <v>2.5367595795859326</v>
      </c>
      <c r="P62" s="192">
        <f t="shared" si="27"/>
        <v>2.354578624844891</v>
      </c>
      <c r="Q62" s="212">
        <f t="shared" si="27"/>
        <v>2.1784244695564881</v>
      </c>
      <c r="R62" s="212">
        <f t="shared" si="27"/>
        <v>1.9669604723721665</v>
      </c>
      <c r="S62" s="212">
        <f t="shared" si="26"/>
        <v>1.8514338650680255</v>
      </c>
      <c r="T62" s="212">
        <f t="shared" si="26"/>
        <v>1.6850114596237635</v>
      </c>
      <c r="U62" s="212">
        <f t="shared" si="26"/>
        <v>1.5370617456526261</v>
      </c>
      <c r="V62" s="212">
        <f t="shared" si="24"/>
        <v>1.3360741630450779</v>
      </c>
      <c r="W62" s="212">
        <f t="shared" si="24"/>
        <v>1.1291605420150488</v>
      </c>
      <c r="X62" s="212">
        <f t="shared" si="24"/>
        <v>0.91634511255818607</v>
      </c>
      <c r="Y62" s="212">
        <f t="shared" si="24"/>
        <v>0.78754468271577893</v>
      </c>
      <c r="Z62" s="168" t="s">
        <v>170</v>
      </c>
    </row>
    <row r="63" spans="1:26" ht="14.1" customHeight="1">
      <c r="A63" s="74" t="s">
        <v>31</v>
      </c>
      <c r="B63" s="30"/>
      <c r="C63" s="30"/>
      <c r="D63" s="30"/>
      <c r="E63" s="30"/>
      <c r="F63" s="30">
        <f t="shared" si="27"/>
        <v>4.5133333333333336</v>
      </c>
      <c r="G63" s="30">
        <f t="shared" si="27"/>
        <v>4.5233333333333334</v>
      </c>
      <c r="H63" s="30">
        <f t="shared" si="27"/>
        <v>4.43</v>
      </c>
      <c r="I63" s="30">
        <f t="shared" si="27"/>
        <v>4.3066666666666675</v>
      </c>
      <c r="J63" s="30">
        <f t="shared" si="27"/>
        <v>4.2166666666666668</v>
      </c>
      <c r="K63" s="30">
        <f t="shared" si="27"/>
        <v>4.0200000000000005</v>
      </c>
      <c r="L63" s="30">
        <f t="shared" si="27"/>
        <v>3.8606307516291758</v>
      </c>
      <c r="M63" s="30">
        <f t="shared" si="27"/>
        <v>3.6629354702814365</v>
      </c>
      <c r="N63" s="87">
        <f t="shared" si="27"/>
        <v>3.377073678817633</v>
      </c>
      <c r="O63" s="201">
        <f t="shared" si="27"/>
        <v>3.1021281744412161</v>
      </c>
      <c r="P63" s="191">
        <f t="shared" si="27"/>
        <v>2.8587532017028501</v>
      </c>
      <c r="Q63" s="211">
        <f t="shared" si="27"/>
        <v>2.6137829796914027</v>
      </c>
      <c r="R63" s="211">
        <f t="shared" si="27"/>
        <v>2.3927734900967645</v>
      </c>
      <c r="S63" s="211">
        <f t="shared" si="26"/>
        <v>2.195617255281832</v>
      </c>
      <c r="T63" s="211">
        <f t="shared" si="26"/>
        <v>2.0512046778954787</v>
      </c>
      <c r="U63" s="211">
        <f t="shared" si="26"/>
        <v>1.8314926259462283</v>
      </c>
      <c r="V63" s="211">
        <f t="shared" si="24"/>
        <v>1.6176575080099642</v>
      </c>
      <c r="W63" s="211">
        <f t="shared" si="24"/>
        <v>1.3621944246808233</v>
      </c>
      <c r="X63" s="211">
        <f t="shared" si="24"/>
        <v>1.1161152699393779</v>
      </c>
      <c r="Y63" s="211">
        <f t="shared" si="24"/>
        <v>0.96128265025634707</v>
      </c>
      <c r="Z63" s="167" t="s">
        <v>171</v>
      </c>
    </row>
    <row r="64" spans="1:26" ht="14.1" customHeight="1">
      <c r="A64" s="75" t="s">
        <v>48</v>
      </c>
      <c r="B64" s="28"/>
      <c r="C64" s="28"/>
      <c r="D64" s="28"/>
      <c r="E64" s="28"/>
      <c r="F64" s="28">
        <f t="shared" si="27"/>
        <v>2.8266666666666667</v>
      </c>
      <c r="G64" s="28">
        <f t="shared" si="27"/>
        <v>2.7233333333333332</v>
      </c>
      <c r="H64" s="28">
        <f t="shared" si="27"/>
        <v>2.6566666666666667</v>
      </c>
      <c r="I64" s="28">
        <f t="shared" si="27"/>
        <v>2.686666666666667</v>
      </c>
      <c r="J64" s="28">
        <f t="shared" si="27"/>
        <v>2.9966666666666666</v>
      </c>
      <c r="K64" s="28">
        <f t="shared" si="27"/>
        <v>3.0766666666666667</v>
      </c>
      <c r="L64" s="28">
        <f t="shared" si="27"/>
        <v>3.2509340057260196</v>
      </c>
      <c r="M64" s="28">
        <f t="shared" si="27"/>
        <v>3.1621409542349936</v>
      </c>
      <c r="N64" s="31">
        <f t="shared" si="27"/>
        <v>3.1608821952527841</v>
      </c>
      <c r="O64" s="200">
        <f t="shared" si="27"/>
        <v>2.7258453210884768</v>
      </c>
      <c r="P64" s="192">
        <f t="shared" si="27"/>
        <v>2.3293729121665199</v>
      </c>
      <c r="Q64" s="212">
        <f t="shared" si="27"/>
        <v>2.0015730156857803</v>
      </c>
      <c r="R64" s="212">
        <f t="shared" si="27"/>
        <v>1.8736389231012038</v>
      </c>
      <c r="S64" s="212">
        <f t="shared" si="26"/>
        <v>1.7018442847247097</v>
      </c>
      <c r="T64" s="212">
        <f t="shared" si="26"/>
        <v>1.5356411033969468</v>
      </c>
      <c r="U64" s="212">
        <f t="shared" si="26"/>
        <v>1.4033648418529003</v>
      </c>
      <c r="V64" s="212">
        <f t="shared" si="24"/>
        <v>1.2145442356288978</v>
      </c>
      <c r="W64" s="212">
        <f t="shared" si="24"/>
        <v>1.0458146473227623</v>
      </c>
      <c r="X64" s="212">
        <f t="shared" si="24"/>
        <v>0.95614163493190274</v>
      </c>
      <c r="Y64" s="212">
        <f t="shared" si="24"/>
        <v>0.93208910686163693</v>
      </c>
      <c r="Z64" s="168" t="s">
        <v>172</v>
      </c>
    </row>
    <row r="65" spans="1:35" ht="14.1" customHeight="1">
      <c r="A65" s="74" t="s">
        <v>49</v>
      </c>
      <c r="B65" s="30"/>
      <c r="C65" s="30"/>
      <c r="D65" s="30"/>
      <c r="E65" s="30"/>
      <c r="F65" s="30">
        <f t="shared" si="27"/>
        <v>5.4066666666666663</v>
      </c>
      <c r="G65" s="30">
        <f t="shared" si="27"/>
        <v>4.8299999999999992</v>
      </c>
      <c r="H65" s="30">
        <f t="shared" si="27"/>
        <v>4.21</v>
      </c>
      <c r="I65" s="30">
        <f t="shared" si="27"/>
        <v>3.7166666666666668</v>
      </c>
      <c r="J65" s="30">
        <f t="shared" si="27"/>
        <v>3.6200000000000006</v>
      </c>
      <c r="K65" s="30">
        <f t="shared" si="27"/>
        <v>3.6233333333333331</v>
      </c>
      <c r="L65" s="30">
        <f t="shared" si="27"/>
        <v>3.3856652633247646</v>
      </c>
      <c r="M65" s="30">
        <f t="shared" si="27"/>
        <v>3.0437338918647558</v>
      </c>
      <c r="N65" s="87">
        <f t="shared" si="27"/>
        <v>2.7651544852329937</v>
      </c>
      <c r="O65" s="201">
        <f t="shared" si="27"/>
        <v>2.8871962968235905</v>
      </c>
      <c r="P65" s="191">
        <f t="shared" si="27"/>
        <v>3.0514073691149561</v>
      </c>
      <c r="Q65" s="211">
        <f t="shared" si="27"/>
        <v>3.1478427467092609</v>
      </c>
      <c r="R65" s="211">
        <f t="shared" si="27"/>
        <v>2.6806078761734615</v>
      </c>
      <c r="S65" s="211">
        <f t="shared" si="26"/>
        <v>1.8728398257486087</v>
      </c>
      <c r="T65" s="211">
        <f t="shared" si="26"/>
        <v>0.8639692206397247</v>
      </c>
      <c r="U65" s="211">
        <f t="shared" si="26"/>
        <v>0.35287596362858364</v>
      </c>
      <c r="V65" s="211">
        <f t="shared" si="24"/>
        <v>0.26423700846017478</v>
      </c>
      <c r="W65" s="211">
        <f t="shared" si="24"/>
        <v>0.35906116641604008</v>
      </c>
      <c r="X65" s="211">
        <f t="shared" si="24"/>
        <v>0.46682507619047614</v>
      </c>
      <c r="Y65" s="211">
        <f t="shared" si="24"/>
        <v>0.54804978964803308</v>
      </c>
      <c r="Z65" s="167" t="s">
        <v>173</v>
      </c>
    </row>
    <row r="66" spans="1:35" ht="14.1" customHeight="1">
      <c r="A66" s="75" t="s">
        <v>32</v>
      </c>
      <c r="B66" s="28"/>
      <c r="C66" s="28"/>
      <c r="D66" s="28"/>
      <c r="E66" s="28"/>
      <c r="F66" s="28">
        <f t="shared" si="27"/>
        <v>3.8466666666666662</v>
      </c>
      <c r="G66" s="28">
        <f t="shared" si="27"/>
        <v>3.7366666666666664</v>
      </c>
      <c r="H66" s="28">
        <f t="shared" si="27"/>
        <v>3.59</v>
      </c>
      <c r="I66" s="28">
        <f t="shared" si="27"/>
        <v>3.4966666666666666</v>
      </c>
      <c r="J66" s="28">
        <f t="shared" si="27"/>
        <v>3.4000000000000004</v>
      </c>
      <c r="K66" s="28">
        <f t="shared" si="27"/>
        <v>3.3699999999999997</v>
      </c>
      <c r="L66" s="28">
        <f t="shared" si="27"/>
        <v>3.3226058936457519</v>
      </c>
      <c r="M66" s="28">
        <f t="shared" si="27"/>
        <v>3.139373985432826</v>
      </c>
      <c r="N66" s="31">
        <f t="shared" si="27"/>
        <v>2.8359710008021928</v>
      </c>
      <c r="O66" s="200">
        <f t="shared" si="27"/>
        <v>2.5272157001521447</v>
      </c>
      <c r="P66" s="192">
        <f t="shared" si="27"/>
        <v>2.2348341362059059</v>
      </c>
      <c r="Q66" s="212">
        <f t="shared" si="27"/>
        <v>2.2476289802540834</v>
      </c>
      <c r="R66" s="212">
        <f t="shared" si="27"/>
        <v>2.2115038942478971</v>
      </c>
      <c r="S66" s="212">
        <f t="shared" si="26"/>
        <v>2.190166887812377</v>
      </c>
      <c r="T66" s="212">
        <f t="shared" si="26"/>
        <v>2.0505609489985059</v>
      </c>
      <c r="U66" s="212">
        <f t="shared" si="26"/>
        <v>1.9867013765101806</v>
      </c>
      <c r="V66" s="212">
        <f t="shared" si="24"/>
        <v>2.2339710115180242</v>
      </c>
      <c r="W66" s="212">
        <f t="shared" si="24"/>
        <v>2.2107208953203679</v>
      </c>
      <c r="X66" s="212">
        <f t="shared" si="24"/>
        <v>2.1684526037395577</v>
      </c>
      <c r="Y66" s="212">
        <f t="shared" si="24"/>
        <v>1.8612385020724409</v>
      </c>
      <c r="Z66" s="168" t="s">
        <v>189</v>
      </c>
    </row>
    <row r="67" spans="1:35" ht="14.1" customHeight="1">
      <c r="A67" s="74" t="s">
        <v>33</v>
      </c>
      <c r="B67" s="30"/>
      <c r="C67" s="30"/>
      <c r="D67" s="30"/>
      <c r="E67" s="30"/>
      <c r="F67" s="30">
        <f t="shared" si="27"/>
        <v>4.1833333333333336</v>
      </c>
      <c r="G67" s="30">
        <f t="shared" si="27"/>
        <v>4.03</v>
      </c>
      <c r="H67" s="30">
        <f t="shared" si="27"/>
        <v>3.793333333333333</v>
      </c>
      <c r="I67" s="30">
        <f t="shared" si="27"/>
        <v>3.59</v>
      </c>
      <c r="J67" s="30">
        <f t="shared" si="27"/>
        <v>3.4366666666666661</v>
      </c>
      <c r="K67" s="30">
        <f t="shared" si="27"/>
        <v>3.3566666666666669</v>
      </c>
      <c r="L67" s="30">
        <f t="shared" si="27"/>
        <v>3.0320851524543233</v>
      </c>
      <c r="M67" s="30">
        <f t="shared" si="27"/>
        <v>2.657735608226397</v>
      </c>
      <c r="N67" s="87">
        <f t="shared" si="27"/>
        <v>2.2362675443160533</v>
      </c>
      <c r="O67" s="201">
        <f t="shared" si="27"/>
        <v>2.0589603727639365</v>
      </c>
      <c r="P67" s="191">
        <f t="shared" si="27"/>
        <v>1.7202851998882407</v>
      </c>
      <c r="Q67" s="211">
        <f t="shared" si="27"/>
        <v>1.4910033805081915</v>
      </c>
      <c r="R67" s="211">
        <f t="shared" si="27"/>
        <v>1.3270729988758512</v>
      </c>
      <c r="S67" s="211">
        <f t="shared" si="26"/>
        <v>1.4047789239550277</v>
      </c>
      <c r="T67" s="211">
        <f t="shared" si="26"/>
        <v>1.4712475322330529</v>
      </c>
      <c r="U67" s="211">
        <f t="shared" si="26"/>
        <v>1.441661199845071</v>
      </c>
      <c r="V67" s="211">
        <f t="shared" si="24"/>
        <v>1.4313329585620032</v>
      </c>
      <c r="W67" s="211">
        <f t="shared" si="24"/>
        <v>1.3951548560643305</v>
      </c>
      <c r="X67" s="211">
        <f t="shared" si="24"/>
        <v>1.3888435600957678</v>
      </c>
      <c r="Y67" s="211">
        <f t="shared" si="24"/>
        <v>1.3608715926316766</v>
      </c>
      <c r="Z67" s="167" t="s">
        <v>175</v>
      </c>
    </row>
    <row r="68" spans="1:35" ht="14.1" customHeight="1">
      <c r="A68" s="75" t="s">
        <v>50</v>
      </c>
      <c r="B68" s="28"/>
      <c r="C68" s="28"/>
      <c r="D68" s="28"/>
      <c r="E68" s="28"/>
      <c r="F68" s="28">
        <f t="shared" si="27"/>
        <v>4.2233333333333327</v>
      </c>
      <c r="G68" s="28">
        <f t="shared" si="27"/>
        <v>3.9499999999999997</v>
      </c>
      <c r="H68" s="28">
        <f t="shared" si="27"/>
        <v>3.77</v>
      </c>
      <c r="I68" s="28">
        <f t="shared" si="27"/>
        <v>3.6066666666666669</v>
      </c>
      <c r="J68" s="28">
        <f t="shared" si="27"/>
        <v>3.52</v>
      </c>
      <c r="K68" s="28">
        <f t="shared" si="27"/>
        <v>3.41</v>
      </c>
      <c r="L68" s="28">
        <f t="shared" si="27"/>
        <v>3.3521387581983739</v>
      </c>
      <c r="M68" s="28">
        <f t="shared" si="27"/>
        <v>3.2116240684012585</v>
      </c>
      <c r="N68" s="31">
        <f t="shared" si="27"/>
        <v>3.0374598335103822</v>
      </c>
      <c r="O68" s="200">
        <f t="shared" si="27"/>
        <v>2.7581764384346479</v>
      </c>
      <c r="P68" s="192">
        <f t="shared" si="27"/>
        <v>2.441200485534246</v>
      </c>
      <c r="Q68" s="212">
        <f t="shared" si="27"/>
        <v>2.1353208656602671</v>
      </c>
      <c r="R68" s="212">
        <f t="shared" si="27"/>
        <v>1.8906055963113817</v>
      </c>
      <c r="S68" s="212">
        <f t="shared" si="26"/>
        <v>1.6432551698985514</v>
      </c>
      <c r="T68" s="212">
        <f t="shared" si="26"/>
        <v>1.4328840278747101</v>
      </c>
      <c r="U68" s="212">
        <f t="shared" si="26"/>
        <v>1.2281665053633182</v>
      </c>
      <c r="V68" s="212">
        <f t="shared" si="24"/>
        <v>1.0804313069440001</v>
      </c>
      <c r="W68" s="212">
        <f t="shared" si="24"/>
        <v>0.9408434668532637</v>
      </c>
      <c r="X68" s="212">
        <f t="shared" si="24"/>
        <v>0.76271832429590403</v>
      </c>
      <c r="Y68" s="212">
        <f t="shared" si="24"/>
        <v>0.62974528344767311</v>
      </c>
      <c r="Z68" s="168" t="s">
        <v>176</v>
      </c>
    </row>
    <row r="69" spans="1:35" ht="14.1" customHeight="1">
      <c r="A69" s="74" t="s">
        <v>57</v>
      </c>
      <c r="B69" s="30"/>
      <c r="C69" s="30"/>
      <c r="D69" s="30"/>
      <c r="E69" s="30"/>
      <c r="F69" s="30">
        <f t="shared" si="27"/>
        <v>4.5266666666666664</v>
      </c>
      <c r="G69" s="30">
        <f t="shared" si="27"/>
        <v>4.0199999999999996</v>
      </c>
      <c r="H69" s="30">
        <f t="shared" si="27"/>
        <v>3.64</v>
      </c>
      <c r="I69" s="30">
        <f t="shared" si="27"/>
        <v>3.5466666666666669</v>
      </c>
      <c r="J69" s="30">
        <f t="shared" si="27"/>
        <v>3.7233333333333332</v>
      </c>
      <c r="K69" s="30">
        <f t="shared" si="27"/>
        <v>3.61</v>
      </c>
      <c r="L69" s="30">
        <f t="shared" si="27"/>
        <v>3.5393695211307978</v>
      </c>
      <c r="M69" s="30">
        <f t="shared" si="27"/>
        <v>3.1722146270642941</v>
      </c>
      <c r="N69" s="87">
        <f t="shared" si="27"/>
        <v>3.0449176942279159</v>
      </c>
      <c r="O69" s="201">
        <f t="shared" si="27"/>
        <v>2.9886790324849044</v>
      </c>
      <c r="P69" s="191">
        <f t="shared" si="27"/>
        <v>2.8792339594182206</v>
      </c>
      <c r="Q69" s="211">
        <f t="shared" si="27"/>
        <v>2.924206280207271</v>
      </c>
      <c r="R69" s="211">
        <f t="shared" si="27"/>
        <v>2.8678468473391061</v>
      </c>
      <c r="S69" s="211">
        <f t="shared" si="26"/>
        <v>2.7989651370065434</v>
      </c>
      <c r="T69" s="211">
        <f t="shared" si="26"/>
        <v>2.5565440992321862</v>
      </c>
      <c r="U69" s="211">
        <f t="shared" si="26"/>
        <v>2.3914672666421368</v>
      </c>
      <c r="V69" s="211">
        <f t="shared" si="24"/>
        <v>2.3306716358379527</v>
      </c>
      <c r="W69" s="211">
        <f t="shared" si="24"/>
        <v>2.271269960532496</v>
      </c>
      <c r="X69" s="211">
        <f t="shared" si="24"/>
        <v>2.3233548053925728</v>
      </c>
      <c r="Y69" s="211">
        <f t="shared" si="24"/>
        <v>2.1622114012438063</v>
      </c>
      <c r="Z69" s="167" t="s">
        <v>177</v>
      </c>
    </row>
    <row r="70" spans="1:35" ht="14.1" customHeight="1">
      <c r="A70" s="75" t="s">
        <v>34</v>
      </c>
      <c r="B70" s="28"/>
      <c r="C70" s="28"/>
      <c r="D70" s="28"/>
      <c r="E70" s="28"/>
      <c r="F70" s="28">
        <f t="shared" si="27"/>
        <v>4.0533333333333337</v>
      </c>
      <c r="G70" s="28">
        <f t="shared" si="27"/>
        <v>3.7533333333333334</v>
      </c>
      <c r="H70" s="28">
        <f t="shared" si="27"/>
        <v>3.5233333333333334</v>
      </c>
      <c r="I70" s="28">
        <f t="shared" si="27"/>
        <v>3.3733333333333335</v>
      </c>
      <c r="J70" s="28">
        <f t="shared" si="27"/>
        <v>3.2833333333333332</v>
      </c>
      <c r="K70" s="28">
        <f t="shared" si="27"/>
        <v>3.2333333333333329</v>
      </c>
      <c r="L70" s="28">
        <f t="shared" si="27"/>
        <v>3.1485954363189137</v>
      </c>
      <c r="M70" s="28">
        <f t="shared" si="27"/>
        <v>3.1176316819552272</v>
      </c>
      <c r="N70" s="31">
        <f t="shared" si="27"/>
        <v>3.0416064170234343</v>
      </c>
      <c r="O70" s="200">
        <f t="shared" si="27"/>
        <v>2.9139127290679596</v>
      </c>
      <c r="P70" s="192">
        <f t="shared" si="27"/>
        <v>2.7394374845705087</v>
      </c>
      <c r="Q70" s="212">
        <f t="shared" si="27"/>
        <v>2.6010787140541796</v>
      </c>
      <c r="R70" s="212">
        <f t="shared" si="27"/>
        <v>2.5658013756351621</v>
      </c>
      <c r="S70" s="212">
        <f t="shared" si="26"/>
        <v>2.5109528109885724</v>
      </c>
      <c r="T70" s="212">
        <f t="shared" si="26"/>
        <v>2.4114989456349143</v>
      </c>
      <c r="U70" s="212">
        <f t="shared" si="26"/>
        <v>2.2383515515287482</v>
      </c>
      <c r="V70" s="212">
        <f t="shared" si="24"/>
        <v>2.0731818065048015</v>
      </c>
      <c r="W70" s="212">
        <f t="shared" si="24"/>
        <v>1.9186110756564576</v>
      </c>
      <c r="X70" s="212">
        <f t="shared" si="24"/>
        <v>1.757195710570117</v>
      </c>
      <c r="Y70" s="212">
        <f t="shared" si="24"/>
        <v>1.5942280230830708</v>
      </c>
      <c r="Z70" s="168" t="s">
        <v>190</v>
      </c>
    </row>
    <row r="71" spans="1:35" ht="14.1" customHeight="1">
      <c r="A71" s="74" t="s">
        <v>167</v>
      </c>
      <c r="B71" s="30"/>
      <c r="C71" s="30"/>
      <c r="D71" s="30"/>
      <c r="E71" s="30"/>
      <c r="F71" s="30">
        <f t="shared" si="27"/>
        <v>4.6733333333333329</v>
      </c>
      <c r="G71" s="30">
        <f t="shared" si="27"/>
        <v>4.4333333333333336</v>
      </c>
      <c r="H71" s="30">
        <f t="shared" si="27"/>
        <v>4.1133333333333333</v>
      </c>
      <c r="I71" s="30">
        <f t="shared" si="27"/>
        <v>3.5100000000000002</v>
      </c>
      <c r="J71" s="30">
        <f t="shared" si="27"/>
        <v>3.2166666666666668</v>
      </c>
      <c r="K71" s="30">
        <f t="shared" si="27"/>
        <v>2.9600000000000004</v>
      </c>
      <c r="L71" s="30">
        <f t="shared" si="27"/>
        <v>2.9299999999999997</v>
      </c>
      <c r="M71" s="30">
        <f t="shared" si="27"/>
        <v>2.828729484077471</v>
      </c>
      <c r="N71" s="87">
        <f t="shared" si="27"/>
        <v>2.7425840935034493</v>
      </c>
      <c r="O71" s="201">
        <f t="shared" si="27"/>
        <v>2.641149557894046</v>
      </c>
      <c r="P71" s="191">
        <f t="shared" si="27"/>
        <v>2.4995461342935079</v>
      </c>
      <c r="Q71" s="211">
        <f t="shared" si="27"/>
        <v>2.2869995194674289</v>
      </c>
      <c r="R71" s="211">
        <f t="shared" si="27"/>
        <v>2.1114262437381517</v>
      </c>
      <c r="S71" s="211">
        <f t="shared" si="26"/>
        <v>1.9445274180054388</v>
      </c>
      <c r="T71" s="211">
        <f t="shared" si="26"/>
        <v>1.776817045726095</v>
      </c>
      <c r="U71" s="211">
        <f t="shared" si="26"/>
        <v>1.5161829954991555</v>
      </c>
      <c r="V71" s="211">
        <f t="shared" si="24"/>
        <v>1.3342167140054177</v>
      </c>
      <c r="W71" s="211">
        <f t="shared" si="24"/>
        <v>1.222005767216837</v>
      </c>
      <c r="X71" s="211">
        <f t="shared" si="24"/>
        <v>1.1445500522570253</v>
      </c>
      <c r="Y71" s="211">
        <f t="shared" si="24"/>
        <v>1.0403060919607983</v>
      </c>
      <c r="Z71" s="167" t="s">
        <v>179</v>
      </c>
    </row>
    <row r="72" spans="1:35" ht="14.1" customHeight="1">
      <c r="A72" s="75" t="s">
        <v>35</v>
      </c>
      <c r="B72" s="28"/>
      <c r="C72" s="28"/>
      <c r="D72" s="28"/>
      <c r="E72" s="28"/>
      <c r="F72" s="28">
        <f t="shared" si="27"/>
        <v>2.7366666666666668</v>
      </c>
      <c r="G72" s="28">
        <f t="shared" si="27"/>
        <v>2.7300000000000004</v>
      </c>
      <c r="H72" s="28">
        <f t="shared" si="27"/>
        <v>3.0233333333333334</v>
      </c>
      <c r="I72" s="28">
        <f t="shared" si="27"/>
        <v>3.2433333333333336</v>
      </c>
      <c r="J72" s="28">
        <f t="shared" si="27"/>
        <v>3.49</v>
      </c>
      <c r="K72" s="28">
        <f t="shared" si="27"/>
        <v>3.5866666666666673</v>
      </c>
      <c r="L72" s="28">
        <f t="shared" si="27"/>
        <v>3.5630481501089086</v>
      </c>
      <c r="M72" s="28">
        <f t="shared" si="27"/>
        <v>3.4644353651183883</v>
      </c>
      <c r="N72" s="31">
        <f t="shared" si="27"/>
        <v>3.0662605448696123</v>
      </c>
      <c r="O72" s="200">
        <f t="shared" si="27"/>
        <v>2.7527048181336795</v>
      </c>
      <c r="P72" s="192">
        <f t="shared" si="27"/>
        <v>2.333614261889394</v>
      </c>
      <c r="Q72" s="212">
        <f t="shared" si="27"/>
        <v>1.9995535189799991</v>
      </c>
      <c r="R72" s="212">
        <f t="shared" si="27"/>
        <v>1.7763956671590233</v>
      </c>
      <c r="S72" s="212">
        <f t="shared" si="26"/>
        <v>1.7244760692774062</v>
      </c>
      <c r="T72" s="212">
        <f t="shared" si="26"/>
        <v>1.801950817374492</v>
      </c>
      <c r="U72" s="212">
        <f t="shared" si="26"/>
        <v>1.8797706962673442</v>
      </c>
      <c r="V72" s="212">
        <f t="shared" si="24"/>
        <v>1.898929459106131</v>
      </c>
      <c r="W72" s="212">
        <f t="shared" si="24"/>
        <v>1.7583422042919643</v>
      </c>
      <c r="X72" s="212">
        <f t="shared" si="24"/>
        <v>1.5708402114484306</v>
      </c>
      <c r="Y72" s="212">
        <f t="shared" si="24"/>
        <v>1.4287132490768897</v>
      </c>
      <c r="Z72" s="168" t="s">
        <v>180</v>
      </c>
    </row>
    <row r="73" spans="1:35" ht="14.1" customHeight="1">
      <c r="A73" s="74" t="s">
        <v>36</v>
      </c>
      <c r="B73" s="30"/>
      <c r="C73" s="30"/>
      <c r="D73" s="30"/>
      <c r="E73" s="30"/>
      <c r="F73" s="30">
        <f t="shared" si="27"/>
        <v>4.0166666666666666</v>
      </c>
      <c r="G73" s="30">
        <f t="shared" si="27"/>
        <v>3.813333333333333</v>
      </c>
      <c r="H73" s="30">
        <f t="shared" si="27"/>
        <v>3.65</v>
      </c>
      <c r="I73" s="30">
        <f t="shared" si="27"/>
        <v>3.563333333333333</v>
      </c>
      <c r="J73" s="30">
        <f t="shared" si="27"/>
        <v>3.4499999999999997</v>
      </c>
      <c r="K73" s="30">
        <f t="shared" si="27"/>
        <v>3.4266666666666672</v>
      </c>
      <c r="L73" s="30">
        <f t="shared" si="27"/>
        <v>3.376746563215459</v>
      </c>
      <c r="M73" s="30">
        <f t="shared" si="27"/>
        <v>3.2768651536299527</v>
      </c>
      <c r="N73" s="87">
        <f t="shared" si="27"/>
        <v>3.0833093816374895</v>
      </c>
      <c r="O73" s="201">
        <f t="shared" si="27"/>
        <v>2.8680252281830967</v>
      </c>
      <c r="P73" s="191">
        <f t="shared" si="27"/>
        <v>2.6939994212036926</v>
      </c>
      <c r="Q73" s="211">
        <f t="shared" si="27"/>
        <v>2.4966740192893977</v>
      </c>
      <c r="R73" s="211">
        <f t="shared" si="27"/>
        <v>2.3156813249754862</v>
      </c>
      <c r="S73" s="211">
        <f t="shared" si="26"/>
        <v>2.1399778308296855</v>
      </c>
      <c r="T73" s="211">
        <f t="shared" si="26"/>
        <v>1.9274493968933066</v>
      </c>
      <c r="U73" s="211">
        <f t="shared" si="26"/>
        <v>1.7092693132290977</v>
      </c>
      <c r="V73" s="211">
        <f t="shared" si="24"/>
        <v>1.5046889492585696</v>
      </c>
      <c r="W73" s="211">
        <f t="shared" si="24"/>
        <v>1.2367441974855202</v>
      </c>
      <c r="X73" s="211">
        <f t="shared" si="24"/>
        <v>0.94605058772638995</v>
      </c>
      <c r="Y73" s="211">
        <f t="shared" si="24"/>
        <v>0.71047984279068899</v>
      </c>
      <c r="Z73" s="167" t="s">
        <v>181</v>
      </c>
    </row>
    <row r="74" spans="1:35" ht="14.1" customHeight="1">
      <c r="A74" s="75" t="s">
        <v>37</v>
      </c>
      <c r="B74" s="28"/>
      <c r="C74" s="28"/>
      <c r="D74" s="28"/>
      <c r="E74" s="28"/>
      <c r="F74" s="28">
        <f t="shared" si="27"/>
        <v>4.1733333333333338</v>
      </c>
      <c r="G74" s="28">
        <f t="shared" si="27"/>
        <v>3.8833333333333333</v>
      </c>
      <c r="H74" s="28">
        <f t="shared" si="27"/>
        <v>3.5433333333333334</v>
      </c>
      <c r="I74" s="28">
        <f t="shared" si="27"/>
        <v>4.3066666666666666</v>
      </c>
      <c r="J74" s="28">
        <f t="shared" si="27"/>
        <v>3.9766666666666666</v>
      </c>
      <c r="K74" s="28">
        <f t="shared" si="27"/>
        <v>3.8233333333333328</v>
      </c>
      <c r="L74" s="28">
        <f t="shared" si="27"/>
        <v>2.8416135574951897</v>
      </c>
      <c r="M74" s="28">
        <f t="shared" si="27"/>
        <v>2.8948826225995958</v>
      </c>
      <c r="N74" s="31">
        <f t="shared" si="27"/>
        <v>2.6553664413256581</v>
      </c>
      <c r="O74" s="200">
        <f t="shared" si="27"/>
        <v>2.4002829216327117</v>
      </c>
      <c r="P74" s="192">
        <f t="shared" si="27"/>
        <v>2.1478248059150968</v>
      </c>
      <c r="Q74" s="212">
        <f t="shared" si="27"/>
        <v>1.9371051654933165</v>
      </c>
      <c r="R74" s="212">
        <f t="shared" si="27"/>
        <v>1.7581661964015518</v>
      </c>
      <c r="S74" s="212">
        <f t="shared" si="26"/>
        <v>1.6476606963688367</v>
      </c>
      <c r="T74" s="212">
        <f t="shared" si="26"/>
        <v>1.6185935286903199</v>
      </c>
      <c r="U74" s="212">
        <f t="shared" si="26"/>
        <v>1.601384717649583</v>
      </c>
      <c r="V74" s="212">
        <f t="shared" si="24"/>
        <v>1.4946743291046249</v>
      </c>
      <c r="W74" s="212">
        <f t="shared" si="24"/>
        <v>1.2866945218160695</v>
      </c>
      <c r="X74" s="212">
        <f t="shared" si="24"/>
        <v>1.1040556015822436</v>
      </c>
      <c r="Y74" s="212">
        <f t="shared" si="24"/>
        <v>0.97621662164041478</v>
      </c>
      <c r="Z74" s="168" t="s">
        <v>182</v>
      </c>
    </row>
    <row r="75" spans="1:35" ht="14.1" customHeight="1">
      <c r="A75" s="74" t="s">
        <v>38</v>
      </c>
      <c r="B75" s="30"/>
      <c r="C75" s="30"/>
      <c r="D75" s="30"/>
      <c r="E75" s="30"/>
      <c r="F75" s="30">
        <f t="shared" si="27"/>
        <v>3.9000000000000004</v>
      </c>
      <c r="G75" s="30">
        <f t="shared" si="27"/>
        <v>3.6333333333333333</v>
      </c>
      <c r="H75" s="30">
        <f t="shared" si="27"/>
        <v>3.5</v>
      </c>
      <c r="I75" s="30">
        <f t="shared" si="27"/>
        <v>3.4466666666666668</v>
      </c>
      <c r="J75" s="30">
        <f t="shared" si="27"/>
        <v>3.3766666666666665</v>
      </c>
      <c r="K75" s="30">
        <f t="shared" si="27"/>
        <v>3.22</v>
      </c>
      <c r="L75" s="30">
        <f t="shared" si="27"/>
        <v>3.0270779457910719</v>
      </c>
      <c r="M75" s="30">
        <f t="shared" si="27"/>
        <v>2.8406470584967951</v>
      </c>
      <c r="N75" s="87">
        <f t="shared" si="27"/>
        <v>2.7060940244281908</v>
      </c>
      <c r="O75" s="201">
        <f t="shared" si="27"/>
        <v>2.5102859052317932</v>
      </c>
      <c r="P75" s="191">
        <f t="shared" si="27"/>
        <v>2.3175511115210177</v>
      </c>
      <c r="Q75" s="211">
        <f t="shared" si="27"/>
        <v>2.1015338057402153</v>
      </c>
      <c r="R75" s="211">
        <f t="shared" si="27"/>
        <v>1.9086776917578117</v>
      </c>
      <c r="S75" s="211">
        <f t="shared" si="26"/>
        <v>2.0627754277083126</v>
      </c>
      <c r="T75" s="211">
        <f t="shared" si="26"/>
        <v>2.1350371695324672</v>
      </c>
      <c r="U75" s="211">
        <f t="shared" si="26"/>
        <v>2.2494084200127693</v>
      </c>
      <c r="V75" s="211">
        <f t="shared" ref="V75:V79" si="28">SUM(T40:V40)/3</f>
        <v>1.9956548722978269</v>
      </c>
      <c r="W75" s="211">
        <f t="shared" ref="W75:Y79" si="29">SUM(U40:W40)/3</f>
        <v>1.7381132886140704</v>
      </c>
      <c r="X75" s="211">
        <f t="shared" si="29"/>
        <v>1.4897013342687206</v>
      </c>
      <c r="Y75" s="211">
        <f t="shared" si="29"/>
        <v>1.3084093100129515</v>
      </c>
      <c r="Z75" s="167" t="s">
        <v>183</v>
      </c>
    </row>
    <row r="76" spans="1:35" ht="14.1" customHeight="1">
      <c r="A76" s="75" t="s">
        <v>66</v>
      </c>
      <c r="B76" s="28"/>
      <c r="C76" s="28"/>
      <c r="D76" s="28"/>
      <c r="E76" s="28"/>
      <c r="F76" s="28">
        <f t="shared" si="27"/>
        <v>3.85</v>
      </c>
      <c r="G76" s="28">
        <f t="shared" si="27"/>
        <v>3.7666666666666671</v>
      </c>
      <c r="H76" s="28">
        <f t="shared" si="27"/>
        <v>3.5833333333333335</v>
      </c>
      <c r="I76" s="28">
        <f t="shared" si="27"/>
        <v>3.4466666666666668</v>
      </c>
      <c r="J76" s="28">
        <f t="shared" si="27"/>
        <v>3.33</v>
      </c>
      <c r="K76" s="28">
        <f t="shared" si="27"/>
        <v>3.31</v>
      </c>
      <c r="L76" s="28">
        <f t="shared" si="27"/>
        <v>3.203178243329436</v>
      </c>
      <c r="M76" s="28">
        <f t="shared" si="27"/>
        <v>2.9856628444881079</v>
      </c>
      <c r="N76" s="31">
        <f t="shared" si="27"/>
        <v>2.6628271865911315</v>
      </c>
      <c r="O76" s="200">
        <f t="shared" si="27"/>
        <v>2.4483516950318811</v>
      </c>
      <c r="P76" s="192">
        <f t="shared" si="27"/>
        <v>2.2764797161828034</v>
      </c>
      <c r="Q76" s="212">
        <f t="shared" si="27"/>
        <v>2.1438244067460248</v>
      </c>
      <c r="R76" s="212">
        <f t="shared" si="27"/>
        <v>1.9738531942703579</v>
      </c>
      <c r="S76" s="212">
        <f t="shared" si="27"/>
        <v>1.8685368509694869</v>
      </c>
      <c r="T76" s="212">
        <f t="shared" si="27"/>
        <v>1.7390110091192128</v>
      </c>
      <c r="U76" s="212">
        <f t="shared" si="27"/>
        <v>1.5816787398398071</v>
      </c>
      <c r="V76" s="212">
        <f t="shared" si="28"/>
        <v>1.3713391848811352</v>
      </c>
      <c r="W76" s="212">
        <f t="shared" si="29"/>
        <v>1.2233357354874841</v>
      </c>
      <c r="X76" s="212">
        <f t="shared" si="29"/>
        <v>1.0908840332014647</v>
      </c>
      <c r="Y76" s="212">
        <f t="shared" si="29"/>
        <v>1.0002139324876982</v>
      </c>
      <c r="Z76" s="168" t="s">
        <v>184</v>
      </c>
    </row>
    <row r="77" spans="1:35" ht="14.1" customHeight="1">
      <c r="A77" s="74" t="s">
        <v>51</v>
      </c>
      <c r="B77" s="30"/>
      <c r="C77" s="30"/>
      <c r="D77" s="30"/>
      <c r="E77" s="30"/>
      <c r="F77" s="30">
        <f t="shared" ref="F77:U79" si="30">SUM(D42:F42)/3</f>
        <v>4.2733333333333334</v>
      </c>
      <c r="G77" s="30">
        <f t="shared" si="30"/>
        <v>3.91</v>
      </c>
      <c r="H77" s="30">
        <f t="shared" si="30"/>
        <v>3.5033333333333334</v>
      </c>
      <c r="I77" s="30">
        <f t="shared" si="30"/>
        <v>3.436666666666667</v>
      </c>
      <c r="J77" s="30">
        <f t="shared" si="30"/>
        <v>3.44</v>
      </c>
      <c r="K77" s="30">
        <f t="shared" si="30"/>
        <v>3.47</v>
      </c>
      <c r="L77" s="30">
        <f t="shared" si="30"/>
        <v>3.3060651521373927</v>
      </c>
      <c r="M77" s="30">
        <f t="shared" si="30"/>
        <v>3.2684502651307548</v>
      </c>
      <c r="N77" s="87">
        <f t="shared" si="30"/>
        <v>3.2134407809779311</v>
      </c>
      <c r="O77" s="201">
        <f t="shared" si="30"/>
        <v>3.2782226851328988</v>
      </c>
      <c r="P77" s="191">
        <f t="shared" si="30"/>
        <v>3.1424101256631367</v>
      </c>
      <c r="Q77" s="211">
        <f t="shared" si="30"/>
        <v>2.9589847117762602</v>
      </c>
      <c r="R77" s="211">
        <f t="shared" si="30"/>
        <v>2.6005976234712218</v>
      </c>
      <c r="S77" s="211">
        <f t="shared" si="30"/>
        <v>2.2586600465371518</v>
      </c>
      <c r="T77" s="211">
        <f t="shared" si="30"/>
        <v>1.9987596800936174</v>
      </c>
      <c r="U77" s="211"/>
      <c r="V77" s="211"/>
      <c r="W77" s="211"/>
      <c r="X77" s="211"/>
      <c r="Y77" s="211"/>
      <c r="Z77" s="167" t="s">
        <v>185</v>
      </c>
    </row>
    <row r="78" spans="1:35" ht="14.1" customHeight="1">
      <c r="A78" s="75" t="s">
        <v>52</v>
      </c>
      <c r="B78" s="28"/>
      <c r="C78" s="28"/>
      <c r="D78" s="28"/>
      <c r="E78" s="28"/>
      <c r="F78" s="28">
        <f t="shared" si="30"/>
        <v>4.25</v>
      </c>
      <c r="G78" s="28">
        <f t="shared" si="30"/>
        <v>3.8666666666666671</v>
      </c>
      <c r="H78" s="28">
        <f t="shared" si="30"/>
        <v>3.44</v>
      </c>
      <c r="I78" s="28">
        <f t="shared" si="30"/>
        <v>3.1500000000000004</v>
      </c>
      <c r="J78" s="28">
        <f t="shared" si="30"/>
        <v>2.9866666666666668</v>
      </c>
      <c r="K78" s="28">
        <f t="shared" si="30"/>
        <v>2.9766666666666666</v>
      </c>
      <c r="L78" s="28">
        <f t="shared" si="30"/>
        <v>3.0757656660726269</v>
      </c>
      <c r="M78" s="28">
        <f t="shared" si="30"/>
        <v>3.2669065371282553</v>
      </c>
      <c r="N78" s="31">
        <f t="shared" si="30"/>
        <v>3.1893529274209249</v>
      </c>
      <c r="O78" s="200">
        <f t="shared" si="30"/>
        <v>2.8598084330491198</v>
      </c>
      <c r="P78" s="192">
        <f t="shared" si="30"/>
        <v>2.3813718309051284</v>
      </c>
      <c r="Q78" s="212">
        <f t="shared" si="30"/>
        <v>2.0801483933500169</v>
      </c>
      <c r="R78" s="212">
        <f t="shared" si="30"/>
        <v>1.8383289667059033</v>
      </c>
      <c r="S78" s="212">
        <f t="shared" si="30"/>
        <v>1.627507136634935</v>
      </c>
      <c r="T78" s="212">
        <f t="shared" si="30"/>
        <v>1.4060323880624936</v>
      </c>
      <c r="U78" s="212">
        <f t="shared" si="30"/>
        <v>1.3213312487760824</v>
      </c>
      <c r="V78" s="212">
        <f t="shared" si="28"/>
        <v>1.2353008461823787</v>
      </c>
      <c r="W78" s="212">
        <f t="shared" si="29"/>
        <v>1.1886426250745179</v>
      </c>
      <c r="X78" s="212">
        <f t="shared" si="29"/>
        <v>1.1817127315234439</v>
      </c>
      <c r="Y78" s="212">
        <f t="shared" si="29"/>
        <v>1.192870855217611</v>
      </c>
      <c r="Z78" s="168" t="s">
        <v>186</v>
      </c>
    </row>
    <row r="79" spans="1:35" ht="14.1" customHeight="1">
      <c r="A79" s="74" t="s">
        <v>39</v>
      </c>
      <c r="B79" s="30"/>
      <c r="C79" s="30"/>
      <c r="D79" s="30"/>
      <c r="E79" s="30"/>
      <c r="F79" s="30">
        <f t="shared" si="30"/>
        <v>3.8366666666666664</v>
      </c>
      <c r="G79" s="30">
        <f t="shared" si="30"/>
        <v>3.84</v>
      </c>
      <c r="H79" s="30">
        <f t="shared" si="30"/>
        <v>3.8666666666666667</v>
      </c>
      <c r="I79" s="30">
        <f t="shared" si="30"/>
        <v>3.7966666666666669</v>
      </c>
      <c r="J79" s="30">
        <f t="shared" si="30"/>
        <v>3.6566666666666667</v>
      </c>
      <c r="K79" s="30">
        <f t="shared" si="30"/>
        <v>3.4766666666666666</v>
      </c>
      <c r="L79" s="30">
        <f t="shared" si="30"/>
        <v>3.3931095986827473</v>
      </c>
      <c r="M79" s="30">
        <f t="shared" si="30"/>
        <v>3.2778852367071889</v>
      </c>
      <c r="N79" s="87">
        <f t="shared" si="30"/>
        <v>3.1461404346745154</v>
      </c>
      <c r="O79" s="201">
        <f t="shared" si="30"/>
        <v>3.0373893152363665</v>
      </c>
      <c r="P79" s="191">
        <f t="shared" si="30"/>
        <v>2.856101369772821</v>
      </c>
      <c r="Q79" s="211">
        <f t="shared" si="30"/>
        <v>2.6622926574784462</v>
      </c>
      <c r="R79" s="211">
        <f t="shared" si="30"/>
        <v>2.3725204520562362</v>
      </c>
      <c r="S79" s="211">
        <f t="shared" si="30"/>
        <v>2.1985410681578226</v>
      </c>
      <c r="T79" s="211">
        <f t="shared" si="30"/>
        <v>2.0790944817231911</v>
      </c>
      <c r="U79" s="211">
        <f t="shared" si="30"/>
        <v>2.0418343862942314</v>
      </c>
      <c r="V79" s="211">
        <f t="shared" si="28"/>
        <v>1.9838723112917018</v>
      </c>
      <c r="W79" s="211">
        <f t="shared" si="29"/>
        <v>1.8937029571536257</v>
      </c>
      <c r="X79" s="211">
        <f t="shared" si="29"/>
        <v>1.7280928620911666</v>
      </c>
      <c r="Y79" s="211">
        <f t="shared" si="29"/>
        <v>1.5635145552709275</v>
      </c>
      <c r="Z79" s="167" t="s">
        <v>187</v>
      </c>
    </row>
    <row r="80" spans="1:35" s="69" customFormat="1" ht="14.1" customHeight="1">
      <c r="A80" s="80" t="s">
        <v>24</v>
      </c>
      <c r="B80" s="81"/>
      <c r="C80" s="81"/>
      <c r="D80" s="81"/>
      <c r="E80" s="81"/>
      <c r="F80" s="78">
        <f>MIN(F59:F79)</f>
        <v>2.7366666666666668</v>
      </c>
      <c r="G80" s="78">
        <f t="shared" ref="G80:S80" si="31">MIN(G59:G79)</f>
        <v>2.7233333333333332</v>
      </c>
      <c r="H80" s="78">
        <f t="shared" si="31"/>
        <v>2.6566666666666667</v>
      </c>
      <c r="I80" s="78">
        <f t="shared" si="31"/>
        <v>2.686666666666667</v>
      </c>
      <c r="J80" s="79">
        <f t="shared" si="31"/>
        <v>2.84</v>
      </c>
      <c r="K80" s="78">
        <f t="shared" si="31"/>
        <v>2.936666666666667</v>
      </c>
      <c r="L80" s="78">
        <f t="shared" si="31"/>
        <v>2.8416135574951897</v>
      </c>
      <c r="M80" s="78">
        <f t="shared" si="31"/>
        <v>2.657735608226397</v>
      </c>
      <c r="N80" s="163">
        <f t="shared" si="31"/>
        <v>2.2362675443160533</v>
      </c>
      <c r="O80" s="163">
        <f t="shared" si="31"/>
        <v>2.0589603727639365</v>
      </c>
      <c r="P80" s="197">
        <f t="shared" si="31"/>
        <v>1.7202851998882407</v>
      </c>
      <c r="Q80" s="213">
        <f t="shared" si="31"/>
        <v>1.4910033805081915</v>
      </c>
      <c r="R80" s="197">
        <f t="shared" si="31"/>
        <v>1.3270729988758512</v>
      </c>
      <c r="S80" s="163">
        <f t="shared" si="31"/>
        <v>1.4047789239550277</v>
      </c>
      <c r="T80" s="197">
        <f t="shared" ref="T80:Y80" si="32">MIN(T59:T79)</f>
        <v>0.8639692206397247</v>
      </c>
      <c r="U80" s="197">
        <f t="shared" si="32"/>
        <v>0.35287596362858364</v>
      </c>
      <c r="V80" s="213">
        <f t="shared" si="32"/>
        <v>0.26423700846017478</v>
      </c>
      <c r="W80" s="213">
        <f t="shared" si="32"/>
        <v>0.35906116641604008</v>
      </c>
      <c r="X80" s="213">
        <f t="shared" si="32"/>
        <v>0.46682507619047614</v>
      </c>
      <c r="Y80" s="213">
        <f t="shared" si="32"/>
        <v>0.54804978964803308</v>
      </c>
      <c r="Z80" s="194" t="s">
        <v>24</v>
      </c>
      <c r="AB80" s="85"/>
      <c r="AC80" s="85"/>
      <c r="AD80" s="85"/>
      <c r="AE80" s="85"/>
      <c r="AF80" s="85"/>
      <c r="AG80" s="85"/>
      <c r="AH80" s="85"/>
      <c r="AI80" s="85"/>
    </row>
    <row r="81" spans="1:35" s="128" customFormat="1" ht="14.1" customHeight="1">
      <c r="A81" s="159" t="s">
        <v>25</v>
      </c>
      <c r="B81" s="160"/>
      <c r="C81" s="160"/>
      <c r="D81" s="160"/>
      <c r="E81" s="160"/>
      <c r="F81" s="126">
        <f>MAX(F59:F79)</f>
        <v>5.4066666666666663</v>
      </c>
      <c r="G81" s="126">
        <f t="shared" ref="G81:R81" si="33">MAX(G59:G79)</f>
        <v>4.8299999999999992</v>
      </c>
      <c r="H81" s="126">
        <f t="shared" si="33"/>
        <v>4.43</v>
      </c>
      <c r="I81" s="126">
        <f t="shared" si="33"/>
        <v>4.3066666666666675</v>
      </c>
      <c r="J81" s="127">
        <f t="shared" si="33"/>
        <v>4.2166666666666668</v>
      </c>
      <c r="K81" s="126">
        <f t="shared" si="33"/>
        <v>4.0200000000000005</v>
      </c>
      <c r="L81" s="126">
        <f t="shared" si="33"/>
        <v>3.8606307516291758</v>
      </c>
      <c r="M81" s="127">
        <f t="shared" si="33"/>
        <v>3.6629354702814365</v>
      </c>
      <c r="N81" s="127">
        <f t="shared" si="33"/>
        <v>3.377073678817633</v>
      </c>
      <c r="O81" s="127">
        <f t="shared" si="33"/>
        <v>3.2782226851328988</v>
      </c>
      <c r="P81" s="198">
        <f t="shared" si="33"/>
        <v>3.1424101256631367</v>
      </c>
      <c r="Q81" s="214">
        <f t="shared" si="33"/>
        <v>3.1478427467092609</v>
      </c>
      <c r="R81" s="198">
        <f t="shared" si="33"/>
        <v>2.8678468473391061</v>
      </c>
      <c r="S81" s="164">
        <f t="shared" ref="S81:X81" si="34">MAX(S59:S79)</f>
        <v>2.7989651370065434</v>
      </c>
      <c r="T81" s="198">
        <f t="shared" si="34"/>
        <v>2.5565440992321862</v>
      </c>
      <c r="U81" s="198">
        <f t="shared" si="34"/>
        <v>2.3979782814169384</v>
      </c>
      <c r="V81" s="284">
        <f t="shared" si="34"/>
        <v>2.3627977557987223</v>
      </c>
      <c r="W81" s="214">
        <f t="shared" si="34"/>
        <v>2.271269960532496</v>
      </c>
      <c r="X81" s="214">
        <f t="shared" si="34"/>
        <v>2.3233548053925728</v>
      </c>
      <c r="Y81" s="214">
        <f t="shared" ref="Y81" si="35">MAX(Y59:Y79)</f>
        <v>2.1622114012438063</v>
      </c>
      <c r="Z81" s="195" t="s">
        <v>25</v>
      </c>
      <c r="AB81" s="132"/>
      <c r="AC81" s="132"/>
      <c r="AD81" s="132"/>
      <c r="AE81" s="132"/>
      <c r="AF81" s="132"/>
      <c r="AG81" s="132"/>
      <c r="AH81" s="132"/>
      <c r="AI81" s="132"/>
    </row>
    <row r="82" spans="1:35" s="70" customFormat="1" ht="14.1" customHeight="1">
      <c r="A82" s="125" t="s">
        <v>163</v>
      </c>
      <c r="B82" s="160"/>
      <c r="C82" s="160"/>
      <c r="D82" s="160"/>
      <c r="E82" s="160"/>
      <c r="F82" s="126">
        <f t="shared" ref="F82:Q82" si="36">MEDIAN(F59:F79)</f>
        <v>4.1533333333333333</v>
      </c>
      <c r="G82" s="126">
        <f t="shared" si="36"/>
        <v>3.84</v>
      </c>
      <c r="H82" s="126">
        <f t="shared" si="36"/>
        <v>3.5833333333333335</v>
      </c>
      <c r="I82" s="126">
        <f t="shared" si="36"/>
        <v>3.4766666666666666</v>
      </c>
      <c r="J82" s="127">
        <f t="shared" si="36"/>
        <v>3.4000000000000004</v>
      </c>
      <c r="K82" s="126">
        <f t="shared" si="36"/>
        <v>3.3566666666666669</v>
      </c>
      <c r="L82" s="126">
        <f t="shared" si="36"/>
        <v>3.203178243329436</v>
      </c>
      <c r="M82" s="127">
        <f t="shared" si="36"/>
        <v>3.1176316819552272</v>
      </c>
      <c r="N82" s="127">
        <f t="shared" si="36"/>
        <v>2.8359710008021928</v>
      </c>
      <c r="O82" s="127">
        <f t="shared" si="36"/>
        <v>2.7258453210884768</v>
      </c>
      <c r="P82" s="198">
        <f t="shared" si="36"/>
        <v>2.441200485534246</v>
      </c>
      <c r="Q82" s="214">
        <f t="shared" si="36"/>
        <v>2.2476289802540834</v>
      </c>
      <c r="R82" s="198">
        <f t="shared" ref="R82:W82" si="37">MEDIAN(R59:R79)</f>
        <v>2.1114262437381517</v>
      </c>
      <c r="S82" s="164">
        <f t="shared" si="37"/>
        <v>1.9445274180054388</v>
      </c>
      <c r="T82" s="198">
        <f t="shared" si="37"/>
        <v>1.801950817374492</v>
      </c>
      <c r="U82" s="198">
        <f t="shared" si="37"/>
        <v>1.6553270154393402</v>
      </c>
      <c r="V82" s="284">
        <f t="shared" si="37"/>
        <v>1.4996816391815972</v>
      </c>
      <c r="W82" s="213">
        <f t="shared" si="37"/>
        <v>1.3244444732484464</v>
      </c>
      <c r="X82" s="213">
        <f t="shared" ref="X82:Y82" si="38">MEDIAN(X59:X79)</f>
        <v>1.1631313918902346</v>
      </c>
      <c r="Y82" s="213">
        <f t="shared" si="38"/>
        <v>1.1165884735892047</v>
      </c>
      <c r="Z82" s="170" t="s">
        <v>163</v>
      </c>
      <c r="AB82" s="230"/>
      <c r="AC82" s="230"/>
      <c r="AD82" s="230"/>
      <c r="AE82" s="230"/>
      <c r="AF82" s="230"/>
      <c r="AG82" s="230"/>
      <c r="AH82" s="230"/>
      <c r="AI82" s="230"/>
    </row>
    <row r="83" spans="1:35" s="70" customFormat="1" ht="14.1" customHeight="1">
      <c r="A83" s="125" t="s">
        <v>164</v>
      </c>
      <c r="B83" s="160"/>
      <c r="C83" s="160"/>
      <c r="D83" s="160"/>
      <c r="E83" s="160"/>
      <c r="F83" s="126">
        <f t="shared" ref="F83:Q83" si="39">AVERAGE(F59:F79)</f>
        <v>4.1134920634920631</v>
      </c>
      <c r="G83" s="126">
        <f t="shared" si="39"/>
        <v>3.8430158730158737</v>
      </c>
      <c r="H83" s="126">
        <f t="shared" si="39"/>
        <v>3.5858730158730148</v>
      </c>
      <c r="I83" s="126">
        <f t="shared" si="39"/>
        <v>3.4742857142857146</v>
      </c>
      <c r="J83" s="127">
        <f t="shared" si="39"/>
        <v>3.4015873015873019</v>
      </c>
      <c r="K83" s="126">
        <f t="shared" si="39"/>
        <v>3.3380952380952378</v>
      </c>
      <c r="L83" s="126">
        <f t="shared" si="39"/>
        <v>3.2100268018950522</v>
      </c>
      <c r="M83" s="127">
        <f t="shared" si="39"/>
        <v>3.0780981440224955</v>
      </c>
      <c r="N83" s="127">
        <f t="shared" si="39"/>
        <v>2.8915260733624555</v>
      </c>
      <c r="O83" s="127">
        <f t="shared" si="39"/>
        <v>2.7140136861762141</v>
      </c>
      <c r="P83" s="198">
        <f t="shared" si="39"/>
        <v>2.5060121823100614</v>
      </c>
      <c r="Q83" s="214">
        <f t="shared" si="39"/>
        <v>2.3379276849972714</v>
      </c>
      <c r="R83" s="198">
        <f t="shared" ref="R83:W83" si="40">AVERAGE(R59:R79)</f>
        <v>2.1552653279432556</v>
      </c>
      <c r="S83" s="164">
        <f t="shared" si="40"/>
        <v>2.0062437734741105</v>
      </c>
      <c r="T83" s="198">
        <f t="shared" si="40"/>
        <v>1.8384509784976426</v>
      </c>
      <c r="U83" s="198">
        <f t="shared" si="40"/>
        <v>1.6982810171633762</v>
      </c>
      <c r="V83" s="284">
        <f t="shared" si="40"/>
        <v>1.5786790447648085</v>
      </c>
      <c r="W83" s="213">
        <f t="shared" si="40"/>
        <v>1.4441665764482836</v>
      </c>
      <c r="X83" s="213">
        <f t="shared" ref="X83:Y83" si="41">AVERAGE(X59:X79)</f>
        <v>1.3151693871459349</v>
      </c>
      <c r="Y83" s="213">
        <f t="shared" si="41"/>
        <v>1.194954564615164</v>
      </c>
      <c r="Z83" s="170" t="s">
        <v>164</v>
      </c>
      <c r="AB83" s="230"/>
      <c r="AC83" s="230"/>
      <c r="AD83" s="230"/>
      <c r="AE83" s="230"/>
      <c r="AF83" s="230"/>
      <c r="AG83" s="230"/>
      <c r="AH83" s="230"/>
      <c r="AI83" s="230"/>
    </row>
    <row r="84" spans="1:35" ht="14.1" customHeight="1">
      <c r="A84" s="34"/>
      <c r="B84" s="31"/>
      <c r="C84" s="31"/>
      <c r="D84" s="31"/>
      <c r="E84" s="31"/>
      <c r="F84" s="31"/>
      <c r="G84" s="31"/>
      <c r="Z84" s="171" t="s">
        <v>0</v>
      </c>
    </row>
    <row r="85" spans="1:35" ht="14.1" customHeight="1">
      <c r="A85" s="1" t="str">
        <f>+$A$1</f>
        <v>K8/I8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45190.410039351853</v>
      </c>
    </row>
    <row r="86" spans="1:35" ht="14.1" customHeight="1">
      <c r="A86" s="292" t="str">
        <f>$A$2</f>
        <v>Durchschnittliche Schuldzinsen</v>
      </c>
      <c r="B86" s="292"/>
      <c r="C86" s="292"/>
      <c r="D86" s="292"/>
      <c r="E86" s="292"/>
      <c r="F86" s="298"/>
      <c r="G86" s="298"/>
      <c r="H86" s="298"/>
      <c r="I86" s="298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</row>
    <row r="87" spans="1:35" ht="14.1" customHeight="1" thickBot="1">
      <c r="A87" s="293" t="str">
        <f>A$3</f>
        <v>Passivzinsen in % der durchschnittlichen Bruttoschulden</v>
      </c>
      <c r="B87" s="293"/>
      <c r="C87" s="293"/>
      <c r="D87" s="293"/>
      <c r="E87" s="293"/>
      <c r="F87" s="293"/>
      <c r="G87" s="293"/>
      <c r="H87" s="243"/>
      <c r="I87" s="243"/>
      <c r="J87" s="24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>
        <f>Gewichtung_Pondération!$E$11</f>
        <v>1</v>
      </c>
    </row>
    <row r="88" spans="1:35" ht="14.1" customHeight="1" thickTop="1">
      <c r="A88" s="292" t="str">
        <f>$A$4</f>
        <v>Intérêt moyen de la dette</v>
      </c>
      <c r="B88" s="292"/>
      <c r="C88" s="292"/>
      <c r="D88" s="292"/>
      <c r="E88" s="292"/>
      <c r="F88" s="298"/>
      <c r="G88" s="298"/>
      <c r="H88" s="298"/>
      <c r="I88" s="298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</row>
    <row r="89" spans="1:35" ht="14.1" customHeight="1" thickBot="1">
      <c r="A89" s="293" t="s">
        <v>15</v>
      </c>
      <c r="B89" s="293"/>
      <c r="C89" s="293"/>
      <c r="D89" s="293"/>
      <c r="E89" s="293"/>
      <c r="F89" s="293"/>
      <c r="G89" s="293"/>
      <c r="H89" s="243"/>
      <c r="I89" s="243"/>
      <c r="J89" s="24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f>Gewichtung_Pondération!$E$11</f>
        <v>1</v>
      </c>
    </row>
    <row r="90" spans="1:35" ht="14.1" customHeight="1" thickTop="1">
      <c r="A90" s="34"/>
      <c r="B90" s="31"/>
      <c r="C90" s="31"/>
      <c r="D90" s="31"/>
      <c r="E90" s="31"/>
      <c r="F90" s="31"/>
      <c r="G90" s="31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35" ht="14.1" customHeight="1">
      <c r="A91" s="16" t="s">
        <v>1</v>
      </c>
      <c r="B91" s="17" t="s">
        <v>74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35" ht="14.1" customHeight="1">
      <c r="A92" s="16" t="s">
        <v>2</v>
      </c>
      <c r="B92" s="20"/>
      <c r="C92" s="21"/>
      <c r="D92" s="21"/>
      <c r="E92" s="21"/>
      <c r="F92" s="21"/>
      <c r="G92" s="21"/>
      <c r="H92" s="21"/>
      <c r="I92" s="21"/>
      <c r="J92" s="21"/>
      <c r="K92" s="21" t="s">
        <v>46</v>
      </c>
      <c r="L92" s="62" t="s">
        <v>55</v>
      </c>
      <c r="M92" s="22" t="s">
        <v>67</v>
      </c>
      <c r="N92" s="22" t="s">
        <v>153</v>
      </c>
      <c r="O92" s="21" t="s">
        <v>155</v>
      </c>
      <c r="P92" s="21" t="s">
        <v>158</v>
      </c>
      <c r="Q92" s="62" t="s">
        <v>159</v>
      </c>
      <c r="R92" s="62" t="s">
        <v>162</v>
      </c>
      <c r="S92" s="62" t="s">
        <v>165</v>
      </c>
      <c r="T92" s="62" t="s">
        <v>195</v>
      </c>
      <c r="U92" s="62" t="s">
        <v>252</v>
      </c>
      <c r="V92" s="62" t="s">
        <v>314</v>
      </c>
      <c r="W92" s="62" t="s">
        <v>316</v>
      </c>
      <c r="X92" s="62" t="s">
        <v>318</v>
      </c>
      <c r="Y92" s="62" t="s">
        <v>320</v>
      </c>
      <c r="Z92" s="165"/>
    </row>
    <row r="93" spans="1:35" ht="14.1" customHeight="1">
      <c r="A93" s="23"/>
      <c r="B93" s="24"/>
      <c r="C93" s="25"/>
      <c r="D93" s="25"/>
      <c r="E93" s="25"/>
      <c r="F93" s="25"/>
      <c r="G93" s="25"/>
      <c r="H93" s="25"/>
      <c r="I93" s="25"/>
      <c r="J93" s="26"/>
      <c r="K93" s="26"/>
      <c r="L93" s="67"/>
      <c r="M93" s="67"/>
      <c r="N93" s="67"/>
      <c r="O93" s="67"/>
      <c r="P93" s="190"/>
      <c r="Q93" s="67"/>
      <c r="R93" s="67"/>
      <c r="S93" s="67"/>
      <c r="T93" s="67"/>
      <c r="U93" s="67"/>
      <c r="V93" s="67"/>
      <c r="W93" s="67"/>
      <c r="X93" s="67"/>
      <c r="Y93" s="67"/>
      <c r="Z93" s="166"/>
    </row>
    <row r="94" spans="1:35" ht="14.1" customHeight="1">
      <c r="A94" s="74" t="s">
        <v>28</v>
      </c>
      <c r="B94" s="30"/>
      <c r="C94" s="30"/>
      <c r="D94" s="30"/>
      <c r="E94" s="30"/>
      <c r="F94" s="30"/>
      <c r="G94" s="30"/>
      <c r="H94" s="30"/>
      <c r="I94" s="30"/>
      <c r="J94" s="30"/>
      <c r="K94" s="30">
        <f t="shared" ref="K94:K114" si="42">SUM(D24:K24)/8</f>
        <v>3.3974999999999991</v>
      </c>
      <c r="L94" s="30">
        <f t="shared" ref="L94:L114" si="43">SUM(E24:L24)/8</f>
        <v>3.2328988673786672</v>
      </c>
      <c r="M94" s="30">
        <f t="shared" ref="M94:Y109" si="44">SUM(D24:M24)/10</f>
        <v>3.2698199999978841</v>
      </c>
      <c r="N94" s="87">
        <f t="shared" si="44"/>
        <v>3.0997376965409531</v>
      </c>
      <c r="O94" s="201">
        <f t="shared" si="44"/>
        <v>2.9585942892163097</v>
      </c>
      <c r="P94" s="191">
        <f t="shared" si="44"/>
        <v>2.821736218587831</v>
      </c>
      <c r="Q94" s="211">
        <f t="shared" si="44"/>
        <v>2.690093857403216</v>
      </c>
      <c r="R94" s="211">
        <f t="shared" si="44"/>
        <v>2.561385716248048</v>
      </c>
      <c r="S94" s="211">
        <f t="shared" si="44"/>
        <v>2.4339139703318708</v>
      </c>
      <c r="T94" s="211">
        <f t="shared" si="44"/>
        <v>2.2934555605733271</v>
      </c>
      <c r="U94" s="211">
        <f t="shared" si="44"/>
        <v>2.1216006434804777</v>
      </c>
      <c r="V94" s="211">
        <f t="shared" si="44"/>
        <v>1.9390462708804357</v>
      </c>
      <c r="W94" s="211">
        <f t="shared" si="44"/>
        <v>1.7668025763158064</v>
      </c>
      <c r="X94" s="211">
        <f t="shared" si="44"/>
        <v>1.5988792053101419</v>
      </c>
      <c r="Y94" s="211">
        <f t="shared" si="44"/>
        <v>1.4191803829664138</v>
      </c>
      <c r="Z94" s="167" t="s">
        <v>188</v>
      </c>
    </row>
    <row r="95" spans="1:35" ht="14.1" customHeight="1">
      <c r="A95" s="75" t="s">
        <v>29</v>
      </c>
      <c r="B95" s="28"/>
      <c r="C95" s="28"/>
      <c r="D95" s="28"/>
      <c r="E95" s="28"/>
      <c r="F95" s="28"/>
      <c r="G95" s="28"/>
      <c r="H95" s="28"/>
      <c r="I95" s="28"/>
      <c r="J95" s="28"/>
      <c r="K95" s="28">
        <f t="shared" si="42"/>
        <v>3.7174999999999998</v>
      </c>
      <c r="L95" s="28">
        <f t="shared" si="43"/>
        <v>3.30694667098156</v>
      </c>
      <c r="M95" s="28">
        <f t="shared" si="44"/>
        <v>3.5306877445563445</v>
      </c>
      <c r="N95" s="31">
        <f t="shared" si="44"/>
        <v>3.1619605897131806</v>
      </c>
      <c r="O95" s="200">
        <f t="shared" si="44"/>
        <v>2.8076956292616346</v>
      </c>
      <c r="P95" s="192">
        <f t="shared" si="44"/>
        <v>2.6793891452111027</v>
      </c>
      <c r="Q95" s="212">
        <f t="shared" si="44"/>
        <v>2.5987727708399486</v>
      </c>
      <c r="R95" s="212">
        <f t="shared" si="44"/>
        <v>2.5750279194961432</v>
      </c>
      <c r="S95" s="212">
        <f t="shared" si="44"/>
        <v>2.4815743018691894</v>
      </c>
      <c r="T95" s="212">
        <f t="shared" si="44"/>
        <v>2.350316152677205</v>
      </c>
      <c r="U95" s="212">
        <f t="shared" si="44"/>
        <v>2.2125045324575305</v>
      </c>
      <c r="V95" s="212">
        <f t="shared" si="44"/>
        <v>2.0725670222900705</v>
      </c>
      <c r="W95" s="212">
        <f t="shared" si="44"/>
        <v>1.9226077433517439</v>
      </c>
      <c r="X95" s="212">
        <f t="shared" si="44"/>
        <v>1.807572458270903</v>
      </c>
      <c r="Y95" s="212">
        <f t="shared" si="44"/>
        <v>1.7041978096833272</v>
      </c>
      <c r="Z95" s="168" t="s">
        <v>168</v>
      </c>
    </row>
    <row r="96" spans="1:35" ht="14.1" customHeight="1">
      <c r="A96" s="74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>
        <f t="shared" si="42"/>
        <v>3.5300000000000002</v>
      </c>
      <c r="L96" s="30">
        <f t="shared" si="43"/>
        <v>3.3231166785461919</v>
      </c>
      <c r="M96" s="30">
        <f t="shared" si="44"/>
        <v>3.3864674656382854</v>
      </c>
      <c r="N96" s="87">
        <f t="shared" si="44"/>
        <v>3.2009963579244434</v>
      </c>
      <c r="O96" s="201">
        <f t="shared" si="44"/>
        <v>3.0388378166468191</v>
      </c>
      <c r="P96" s="191">
        <f t="shared" si="44"/>
        <v>2.9343259497090846</v>
      </c>
      <c r="Q96" s="211">
        <f t="shared" si="44"/>
        <v>2.8483791422238114</v>
      </c>
      <c r="R96" s="211">
        <f t="shared" si="44"/>
        <v>2.761148015016464</v>
      </c>
      <c r="S96" s="211">
        <f t="shared" si="44"/>
        <v>2.6885438027018589</v>
      </c>
      <c r="T96" s="211">
        <f t="shared" si="44"/>
        <v>2.6163229619282493</v>
      </c>
      <c r="U96" s="211">
        <f t="shared" si="44"/>
        <v>2.5765414994415465</v>
      </c>
      <c r="V96" s="211">
        <f t="shared" si="44"/>
        <v>2.511889786604522</v>
      </c>
      <c r="W96" s="211">
        <f t="shared" si="44"/>
        <v>2.4255849044079163</v>
      </c>
      <c r="X96" s="211">
        <f t="shared" si="44"/>
        <v>2.3329528369517178</v>
      </c>
      <c r="Y96" s="211">
        <f t="shared" si="44"/>
        <v>2.2426986660911101</v>
      </c>
      <c r="Z96" s="167" t="s">
        <v>169</v>
      </c>
    </row>
    <row r="97" spans="1:26" ht="14.1" customHeight="1">
      <c r="A97" s="75" t="s">
        <v>30</v>
      </c>
      <c r="B97" s="28"/>
      <c r="C97" s="28"/>
      <c r="D97" s="28"/>
      <c r="E97" s="28"/>
      <c r="F97" s="28"/>
      <c r="G97" s="28"/>
      <c r="H97" s="28"/>
      <c r="I97" s="28"/>
      <c r="J97" s="28"/>
      <c r="K97" s="28">
        <f t="shared" si="42"/>
        <v>3.5474999999999999</v>
      </c>
      <c r="L97" s="28">
        <f t="shared" si="43"/>
        <v>3.3927627257942685</v>
      </c>
      <c r="M97" s="28">
        <f t="shared" si="44"/>
        <v>3.3804866406979004</v>
      </c>
      <c r="N97" s="31">
        <f t="shared" si="44"/>
        <v>3.2335070186212045</v>
      </c>
      <c r="O97" s="200">
        <f t="shared" si="44"/>
        <v>3.0862380545111945</v>
      </c>
      <c r="P97" s="192">
        <f t="shared" si="44"/>
        <v>2.9208602281513678</v>
      </c>
      <c r="Q97" s="212">
        <f t="shared" si="44"/>
        <v>2.7610343594881503</v>
      </c>
      <c r="R97" s="212">
        <f t="shared" si="44"/>
        <v>2.5923261962228441</v>
      </c>
      <c r="S97" s="212">
        <f t="shared" si="44"/>
        <v>2.4332903876717751</v>
      </c>
      <c r="T97" s="212">
        <f t="shared" si="44"/>
        <v>2.2695377973752793</v>
      </c>
      <c r="U97" s="212">
        <f t="shared" si="44"/>
        <v>2.0914447199186319</v>
      </c>
      <c r="V97" s="212">
        <f t="shared" si="44"/>
        <v>1.9259024559498843</v>
      </c>
      <c r="W97" s="212">
        <f t="shared" si="44"/>
        <v>1.7537993192818937</v>
      </c>
      <c r="X97" s="212">
        <f t="shared" si="44"/>
        <v>1.5678412350648838</v>
      </c>
      <c r="Y97" s="212">
        <f t="shared" si="44"/>
        <v>1.4011379868888381</v>
      </c>
      <c r="Z97" s="168" t="s">
        <v>170</v>
      </c>
    </row>
    <row r="98" spans="1:26" ht="14.1" customHeight="1">
      <c r="A98" s="74" t="s">
        <v>31</v>
      </c>
      <c r="B98" s="30"/>
      <c r="C98" s="30"/>
      <c r="D98" s="30"/>
      <c r="E98" s="30"/>
      <c r="F98" s="30"/>
      <c r="G98" s="30"/>
      <c r="H98" s="30"/>
      <c r="I98" s="30"/>
      <c r="J98" s="30"/>
      <c r="K98" s="30">
        <f t="shared" si="42"/>
        <v>4.2887500000000003</v>
      </c>
      <c r="L98" s="30">
        <f t="shared" si="43"/>
        <v>4.2364865318609413</v>
      </c>
      <c r="M98" s="30">
        <f t="shared" si="44"/>
        <v>4.1358806410844311</v>
      </c>
      <c r="N98" s="87">
        <f t="shared" si="44"/>
        <v>4.0291221036452898</v>
      </c>
      <c r="O98" s="201">
        <f t="shared" si="44"/>
        <v>3.8388276778211172</v>
      </c>
      <c r="P98" s="191">
        <f t="shared" si="44"/>
        <v>3.6395066015952864</v>
      </c>
      <c r="Q98" s="211">
        <f t="shared" si="44"/>
        <v>3.4562569975527113</v>
      </c>
      <c r="R98" s="211">
        <f t="shared" si="44"/>
        <v>3.2276597248501475</v>
      </c>
      <c r="S98" s="211">
        <f t="shared" si="44"/>
        <v>3.006191778179836</v>
      </c>
      <c r="T98" s="211">
        <f t="shared" si="44"/>
        <v>2.8066184009213542</v>
      </c>
      <c r="U98" s="211">
        <f t="shared" si="44"/>
        <v>2.5711075126340157</v>
      </c>
      <c r="V98" s="211">
        <f t="shared" si="44"/>
        <v>2.3332998050940725</v>
      </c>
      <c r="W98" s="211">
        <f t="shared" si="44"/>
        <v>2.1163960872411702</v>
      </c>
      <c r="X98" s="211">
        <f t="shared" si="44"/>
        <v>1.8928199899705394</v>
      </c>
      <c r="Y98" s="211">
        <f t="shared" si="44"/>
        <v>1.6910461478386114</v>
      </c>
      <c r="Z98" s="167" t="s">
        <v>171</v>
      </c>
    </row>
    <row r="99" spans="1:26" ht="14.1" customHeight="1">
      <c r="A99" s="75" t="s">
        <v>48</v>
      </c>
      <c r="B99" s="28"/>
      <c r="C99" s="28"/>
      <c r="D99" s="28"/>
      <c r="E99" s="28"/>
      <c r="F99" s="28"/>
      <c r="G99" s="28"/>
      <c r="H99" s="28"/>
      <c r="I99" s="28"/>
      <c r="J99" s="28"/>
      <c r="K99" s="28">
        <f t="shared" si="42"/>
        <v>2.8774999999999999</v>
      </c>
      <c r="L99" s="28">
        <f t="shared" si="43"/>
        <v>2.9178502521472574</v>
      </c>
      <c r="M99" s="28">
        <f t="shared" si="44"/>
        <v>2.9596422862704976</v>
      </c>
      <c r="N99" s="31">
        <f t="shared" si="44"/>
        <v>2.9552646585758353</v>
      </c>
      <c r="O99" s="200">
        <f t="shared" si="44"/>
        <v>2.8650337980443497</v>
      </c>
      <c r="P99" s="192">
        <f t="shared" si="44"/>
        <v>2.8104541599204542</v>
      </c>
      <c r="Q99" s="212">
        <f t="shared" si="44"/>
        <v>2.7387365632815697</v>
      </c>
      <c r="R99" s="212">
        <f t="shared" si="44"/>
        <v>2.6301254749747103</v>
      </c>
      <c r="S99" s="212">
        <f t="shared" si="44"/>
        <v>2.5150074453378668</v>
      </c>
      <c r="T99" s="212">
        <f t="shared" si="44"/>
        <v>2.3004288943006532</v>
      </c>
      <c r="U99" s="212">
        <f t="shared" si="44"/>
        <v>2.1281349275305801</v>
      </c>
      <c r="V99" s="212">
        <f t="shared" si="44"/>
        <v>1.9040905143087301</v>
      </c>
      <c r="W99" s="212">
        <f t="shared" si="44"/>
        <v>1.665531002226984</v>
      </c>
      <c r="X99" s="212">
        <f t="shared" si="44"/>
        <v>1.4667127594343159</v>
      </c>
      <c r="Y99" s="212">
        <f t="shared" si="44"/>
        <v>1.365963650040678</v>
      </c>
      <c r="Z99" s="168" t="s">
        <v>172</v>
      </c>
    </row>
    <row r="100" spans="1:26" ht="14.1" customHeight="1">
      <c r="A100" s="74" t="s">
        <v>49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>
        <f t="shared" si="42"/>
        <v>4.3487499999999999</v>
      </c>
      <c r="L100" s="30">
        <f t="shared" si="43"/>
        <v>3.9833744737467867</v>
      </c>
      <c r="M100" s="30">
        <f t="shared" si="44"/>
        <v>4.0141201675594269</v>
      </c>
      <c r="N100" s="87">
        <f t="shared" si="44"/>
        <v>3.7425463455698975</v>
      </c>
      <c r="O100" s="201">
        <f t="shared" si="44"/>
        <v>3.4898584680445062</v>
      </c>
      <c r="P100" s="191">
        <f t="shared" si="44"/>
        <v>3.3075423782939142</v>
      </c>
      <c r="Q100" s="211">
        <f t="shared" si="44"/>
        <v>3.2378991695826764</v>
      </c>
      <c r="R100" s="211">
        <f t="shared" si="44"/>
        <v>3.0310408308965444</v>
      </c>
      <c r="S100" s="211">
        <f t="shared" si="44"/>
        <v>2.7543943260184962</v>
      </c>
      <c r="T100" s="211">
        <f t="shared" si="44"/>
        <v>2.4110899357745939</v>
      </c>
      <c r="U100" s="211">
        <f t="shared" si="44"/>
        <v>2.0499036199851202</v>
      </c>
      <c r="V100" s="211">
        <f t="shared" si="44"/>
        <v>1.8179658495591191</v>
      </c>
      <c r="W100" s="211">
        <f t="shared" si="44"/>
        <v>1.6056881181399791</v>
      </c>
      <c r="X100" s="211">
        <f t="shared" si="44"/>
        <v>1.360404797272365</v>
      </c>
      <c r="Y100" s="211">
        <f t="shared" si="44"/>
        <v>1.1162218974064522</v>
      </c>
      <c r="Z100" s="167" t="s">
        <v>173</v>
      </c>
    </row>
    <row r="101" spans="1:26" ht="14.1" customHeight="1">
      <c r="A101" s="75" t="s">
        <v>32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>
        <f t="shared" si="42"/>
        <v>3.5962499999999999</v>
      </c>
      <c r="L101" s="28">
        <f t="shared" si="43"/>
        <v>3.4972272101171562</v>
      </c>
      <c r="M101" s="28">
        <f t="shared" si="44"/>
        <v>3.4848121956298477</v>
      </c>
      <c r="N101" s="31">
        <f t="shared" si="44"/>
        <v>3.3257913002406574</v>
      </c>
      <c r="O101" s="200">
        <f t="shared" si="44"/>
        <v>3.168946478139369</v>
      </c>
      <c r="P101" s="192">
        <f t="shared" si="44"/>
        <v>3.0012624364916194</v>
      </c>
      <c r="Q101" s="212">
        <f t="shared" si="44"/>
        <v>2.879079994316883</v>
      </c>
      <c r="R101" s="212">
        <f t="shared" si="44"/>
        <v>2.755397646413738</v>
      </c>
      <c r="S101" s="212">
        <f t="shared" si="44"/>
        <v>2.6093125028353326</v>
      </c>
      <c r="T101" s="212">
        <f t="shared" si="44"/>
        <v>2.4742482790164351</v>
      </c>
      <c r="U101" s="212">
        <f t="shared" si="44"/>
        <v>2.340408059366792</v>
      </c>
      <c r="V101" s="212">
        <f t="shared" si="44"/>
        <v>2.2827220381970141</v>
      </c>
      <c r="W101" s="212">
        <f t="shared" si="44"/>
        <v>2.1956523519826971</v>
      </c>
      <c r="X101" s="212">
        <f t="shared" si="44"/>
        <v>2.1401525402480011</v>
      </c>
      <c r="Y101" s="212">
        <f t="shared" si="44"/>
        <v>2.0829288787731031</v>
      </c>
      <c r="Z101" s="168" t="s">
        <v>189</v>
      </c>
    </row>
    <row r="102" spans="1:26" ht="14.1" customHeight="1">
      <c r="A102" s="74" t="s">
        <v>33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>
        <f t="shared" si="42"/>
        <v>3.7437500000000004</v>
      </c>
      <c r="L102" s="30">
        <f t="shared" si="43"/>
        <v>3.514531932170371</v>
      </c>
      <c r="M102" s="30">
        <f t="shared" si="44"/>
        <v>3.467320682467919</v>
      </c>
      <c r="N102" s="87">
        <f t="shared" si="44"/>
        <v>3.2358802632948156</v>
      </c>
      <c r="O102" s="201">
        <f t="shared" si="44"/>
        <v>3.0093136575654778</v>
      </c>
      <c r="P102" s="191">
        <f t="shared" si="44"/>
        <v>2.7284062424343909</v>
      </c>
      <c r="Q102" s="211">
        <f t="shared" si="44"/>
        <v>2.4741812774472733</v>
      </c>
      <c r="R102" s="211">
        <f t="shared" si="44"/>
        <v>2.2694355572282334</v>
      </c>
      <c r="S102" s="211">
        <f t="shared" si="44"/>
        <v>2.0728399196208995</v>
      </c>
      <c r="T102" s="211">
        <f t="shared" si="44"/>
        <v>1.8845555371171892</v>
      </c>
      <c r="U102" s="211">
        <f t="shared" si="44"/>
        <v>1.6949339171817548</v>
      </c>
      <c r="V102" s="211">
        <f t="shared" si="44"/>
        <v>1.5926142614532037</v>
      </c>
      <c r="W102" s="211">
        <f t="shared" si="44"/>
        <v>1.5057813114685694</v>
      </c>
      <c r="X102" s="211">
        <f t="shared" si="44"/>
        <v>1.4407067219156691</v>
      </c>
      <c r="Y102" s="211">
        <f t="shared" si="44"/>
        <v>1.3831876274135255</v>
      </c>
      <c r="Z102" s="167" t="s">
        <v>175</v>
      </c>
    </row>
    <row r="103" spans="1:26" ht="14.1" customHeight="1">
      <c r="A103" s="75" t="s">
        <v>50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>
        <f t="shared" si="42"/>
        <v>3.7849999999999997</v>
      </c>
      <c r="L103" s="28">
        <f t="shared" si="43"/>
        <v>3.6233020343243902</v>
      </c>
      <c r="M103" s="28">
        <f t="shared" si="44"/>
        <v>3.6604872205203769</v>
      </c>
      <c r="N103" s="31">
        <f t="shared" si="44"/>
        <v>3.4832379500531148</v>
      </c>
      <c r="O103" s="200">
        <f t="shared" si="44"/>
        <v>3.3080945589899065</v>
      </c>
      <c r="P103" s="192">
        <f t="shared" si="44"/>
        <v>3.1258473661806514</v>
      </c>
      <c r="Q103" s="212">
        <f t="shared" si="44"/>
        <v>2.938834209751195</v>
      </c>
      <c r="R103" s="212">
        <f t="shared" si="44"/>
        <v>2.7442762378833208</v>
      </c>
      <c r="S103" s="212">
        <f t="shared" si="44"/>
        <v>2.5368239171502167</v>
      </c>
      <c r="T103" s="212">
        <f t="shared" si="44"/>
        <v>2.312699418113608</v>
      </c>
      <c r="U103" s="212">
        <f t="shared" si="44"/>
        <v>2.0897261894923163</v>
      </c>
      <c r="V103" s="212">
        <f t="shared" si="44"/>
        <v>1.8553116817739048</v>
      </c>
      <c r="W103" s="212">
        <f t="shared" si="44"/>
        <v>1.6314652376492091</v>
      </c>
      <c r="X103" s="212">
        <f t="shared" si="44"/>
        <v>1.407303736727973</v>
      </c>
      <c r="Y103" s="212">
        <f t="shared" si="44"/>
        <v>1.2167823352778124</v>
      </c>
      <c r="Z103" s="168" t="s">
        <v>176</v>
      </c>
    </row>
    <row r="104" spans="1:26" ht="14.1" customHeight="1">
      <c r="A104" s="74" t="s">
        <v>57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f t="shared" si="42"/>
        <v>3.9449999999999994</v>
      </c>
      <c r="L104" s="30">
        <f t="shared" si="43"/>
        <v>3.7210135704240486</v>
      </c>
      <c r="M104" s="30">
        <f t="shared" si="44"/>
        <v>3.7816643881192875</v>
      </c>
      <c r="N104" s="87">
        <f t="shared" si="44"/>
        <v>3.562475308268374</v>
      </c>
      <c r="O104" s="201">
        <f t="shared" si="44"/>
        <v>3.3994145660847108</v>
      </c>
      <c r="P104" s="191">
        <f t="shared" si="44"/>
        <v>3.2874345759447543</v>
      </c>
      <c r="Q104" s="211">
        <f t="shared" si="44"/>
        <v>3.233737192330556</v>
      </c>
      <c r="R104" s="211">
        <f t="shared" si="44"/>
        <v>3.1677686202864428</v>
      </c>
      <c r="S104" s="211">
        <f t="shared" si="44"/>
        <v>3.0631241170467174</v>
      </c>
      <c r="T104" s="211">
        <f t="shared" si="44"/>
        <v>2.8837004221002123</v>
      </c>
      <c r="U104" s="211">
        <f t="shared" si="44"/>
        <v>2.8022088002790837</v>
      </c>
      <c r="V104" s="211">
        <f t="shared" si="44"/>
        <v>2.7005147514588637</v>
      </c>
      <c r="W104" s="211">
        <f t="shared" si="44"/>
        <v>2.6134170221406725</v>
      </c>
      <c r="X104" s="211">
        <f t="shared" si="44"/>
        <v>2.585739933628481</v>
      </c>
      <c r="Y104" s="211">
        <f t="shared" si="44"/>
        <v>2.4525744620865342</v>
      </c>
      <c r="Z104" s="167" t="s">
        <v>177</v>
      </c>
    </row>
    <row r="105" spans="1:26" ht="14.1" customHeight="1">
      <c r="A105" s="75" t="s">
        <v>34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>
        <f t="shared" si="42"/>
        <v>3.5850000000000004</v>
      </c>
      <c r="L105" s="28">
        <f t="shared" si="43"/>
        <v>3.4182232886195925</v>
      </c>
      <c r="M105" s="28">
        <f t="shared" si="44"/>
        <v>3.4842895045865681</v>
      </c>
      <c r="N105" s="31">
        <f t="shared" si="44"/>
        <v>3.3424819251070303</v>
      </c>
      <c r="O105" s="200">
        <f t="shared" si="44"/>
        <v>3.2057524496160625</v>
      </c>
      <c r="P105" s="192">
        <f t="shared" si="44"/>
        <v>3.0901207499577206</v>
      </c>
      <c r="Q105" s="212">
        <f t="shared" si="44"/>
        <v>2.996805539323284</v>
      </c>
      <c r="R105" s="212">
        <f t="shared" si="44"/>
        <v>2.9184928623066098</v>
      </c>
      <c r="S105" s="212">
        <f t="shared" si="44"/>
        <v>2.8314065932542922</v>
      </c>
      <c r="T105" s="212">
        <f t="shared" si="44"/>
        <v>2.7352552230137581</v>
      </c>
      <c r="U105" s="212">
        <f t="shared" si="44"/>
        <v>2.6199983277652348</v>
      </c>
      <c r="V105" s="212">
        <f t="shared" si="44"/>
        <v>2.5087825043100582</v>
      </c>
      <c r="W105" s="212">
        <f t="shared" si="44"/>
        <v>2.3755490411241276</v>
      </c>
      <c r="X105" s="212">
        <f t="shared" si="44"/>
        <v>2.2346751158292397</v>
      </c>
      <c r="Y105" s="212">
        <f t="shared" si="44"/>
        <v>2.1128770925145925</v>
      </c>
      <c r="Z105" s="168" t="s">
        <v>190</v>
      </c>
    </row>
    <row r="106" spans="1:26" ht="14.1" customHeight="1">
      <c r="A106" s="74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>
        <f t="shared" si="42"/>
        <v>3.8087500000000003</v>
      </c>
      <c r="L106" s="30">
        <f t="shared" si="43"/>
        <v>3.5887500000000006</v>
      </c>
      <c r="M106" s="30">
        <f t="shared" si="44"/>
        <v>3.6066188452232417</v>
      </c>
      <c r="N106" s="87">
        <f t="shared" si="44"/>
        <v>3.4067752280510355</v>
      </c>
      <c r="O106" s="201">
        <f t="shared" si="44"/>
        <v>3.2013448673682143</v>
      </c>
      <c r="P106" s="191">
        <f t="shared" si="44"/>
        <v>2.9544826855112936</v>
      </c>
      <c r="Q106" s="211">
        <f t="shared" si="44"/>
        <v>2.762875083891263</v>
      </c>
      <c r="R106" s="211">
        <f t="shared" si="44"/>
        <v>2.600772740489659</v>
      </c>
      <c r="S106" s="211">
        <f t="shared" si="44"/>
        <v>2.4848409109129252</v>
      </c>
      <c r="T106" s="211">
        <f t="shared" si="44"/>
        <v>2.3309201976090921</v>
      </c>
      <c r="U106" s="211">
        <f t="shared" si="44"/>
        <v>2.1676276391394058</v>
      </c>
      <c r="V106" s="211">
        <f t="shared" si="44"/>
        <v>2.0061059251145505</v>
      </c>
      <c r="W106" s="211">
        <f t="shared" si="44"/>
        <v>1.8489030825509016</v>
      </c>
      <c r="X106" s="211">
        <f t="shared" si="44"/>
        <v>1.688217426765479</v>
      </c>
      <c r="Y106" s="211">
        <f t="shared" si="44"/>
        <v>1.5258528853345763</v>
      </c>
      <c r="Z106" s="167" t="s">
        <v>179</v>
      </c>
    </row>
    <row r="107" spans="1:26" ht="14.1" customHeight="1">
      <c r="A107" s="75" t="s">
        <v>35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>
        <f t="shared" si="42"/>
        <v>3.1625000000000001</v>
      </c>
      <c r="L107" s="28">
        <f t="shared" si="43"/>
        <v>3.2323930562908414</v>
      </c>
      <c r="M107" s="28">
        <f t="shared" si="44"/>
        <v>3.1823306095355166</v>
      </c>
      <c r="N107" s="31">
        <f t="shared" si="44"/>
        <v>3.1728781634608842</v>
      </c>
      <c r="O107" s="200">
        <f t="shared" si="44"/>
        <v>3.1417258904727765</v>
      </c>
      <c r="P107" s="192">
        <f t="shared" si="44"/>
        <v>3.0614148881023349</v>
      </c>
      <c r="Q107" s="212">
        <f t="shared" si="44"/>
        <v>2.9537442191548835</v>
      </c>
      <c r="R107" s="212">
        <f t="shared" si="44"/>
        <v>2.7676445906204838</v>
      </c>
      <c r="S107" s="212">
        <f t="shared" si="44"/>
        <v>2.6057577088855561</v>
      </c>
      <c r="T107" s="212">
        <f t="shared" si="44"/>
        <v>2.4473294643672312</v>
      </c>
      <c r="U107" s="212">
        <f t="shared" si="44"/>
        <v>2.2555757995006869</v>
      </c>
      <c r="V107" s="212">
        <f t="shared" si="44"/>
        <v>2.1065221015847233</v>
      </c>
      <c r="W107" s="212">
        <f t="shared" si="44"/>
        <v>1.9355015161193041</v>
      </c>
      <c r="X107" s="212">
        <f t="shared" si="44"/>
        <v>1.8069496994743321</v>
      </c>
      <c r="Y107" s="212">
        <f t="shared" si="44"/>
        <v>1.7093246308676864</v>
      </c>
      <c r="Z107" s="168" t="s">
        <v>180</v>
      </c>
    </row>
    <row r="108" spans="1:26" ht="14.1" customHeight="1">
      <c r="A108" s="74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>
        <f t="shared" si="42"/>
        <v>3.6862500000000002</v>
      </c>
      <c r="L108" s="30">
        <f t="shared" si="43"/>
        <v>3.5775299612057969</v>
      </c>
      <c r="M108" s="30">
        <f t="shared" si="44"/>
        <v>3.5870595460889865</v>
      </c>
      <c r="N108" s="87">
        <f t="shared" si="44"/>
        <v>3.4489928144912461</v>
      </c>
      <c r="O108" s="201">
        <f t="shared" si="44"/>
        <v>3.3214315374195662</v>
      </c>
      <c r="P108" s="191">
        <f t="shared" si="44"/>
        <v>3.1902593724500936</v>
      </c>
      <c r="Q108" s="211">
        <f t="shared" si="44"/>
        <v>3.0539950202780664</v>
      </c>
      <c r="R108" s="211">
        <f t="shared" si="44"/>
        <v>2.9211359349122126</v>
      </c>
      <c r="S108" s="211">
        <f t="shared" si="44"/>
        <v>2.7632527216989993</v>
      </c>
      <c r="T108" s="211">
        <f t="shared" si="44"/>
        <v>2.5972298393460584</v>
      </c>
      <c r="U108" s="211">
        <f t="shared" si="44"/>
        <v>2.4059167288809418</v>
      </c>
      <c r="V108" s="211">
        <f t="shared" si="44"/>
        <v>2.2016354375119329</v>
      </c>
      <c r="W108" s="211">
        <f t="shared" si="44"/>
        <v>1.9851935525027287</v>
      </c>
      <c r="X108" s="211">
        <f t="shared" si="44"/>
        <v>1.7647390907076119</v>
      </c>
      <c r="Y108" s="211">
        <f t="shared" si="44"/>
        <v>1.5543718218942104</v>
      </c>
      <c r="Z108" s="167" t="s">
        <v>181</v>
      </c>
    </row>
    <row r="109" spans="1:26" ht="14.1" customHeight="1">
      <c r="A109" s="75" t="s">
        <v>37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>
        <f t="shared" si="42"/>
        <v>3.8825000000000003</v>
      </c>
      <c r="L109" s="28">
        <f t="shared" si="43"/>
        <v>3.6993550840606959</v>
      </c>
      <c r="M109" s="28">
        <f t="shared" si="44"/>
        <v>3.6634647867798789</v>
      </c>
      <c r="N109" s="31">
        <f t="shared" si="44"/>
        <v>3.4656099323976974</v>
      </c>
      <c r="O109" s="200">
        <f t="shared" si="44"/>
        <v>3.2205689437383702</v>
      </c>
      <c r="P109" s="192">
        <f t="shared" si="44"/>
        <v>3.0558122285544078</v>
      </c>
      <c r="Q109" s="212">
        <f t="shared" si="44"/>
        <v>2.8817414820456926</v>
      </c>
      <c r="R109" s="212">
        <f t="shared" si="44"/>
        <v>2.6850188026588357</v>
      </c>
      <c r="S109" s="212">
        <f t="shared" si="44"/>
        <v>2.2581104374650587</v>
      </c>
      <c r="T109" s="212">
        <f t="shared" si="44"/>
        <v>2.174319540652788</v>
      </c>
      <c r="U109" s="212">
        <f t="shared" si="44"/>
        <v>2.0184342179537103</v>
      </c>
      <c r="V109" s="212">
        <f t="shared" si="44"/>
        <v>1.8540286689478893</v>
      </c>
      <c r="W109" s="212">
        <f t="shared" si="44"/>
        <v>1.6918631104177304</v>
      </c>
      <c r="X109" s="212">
        <f t="shared" si="44"/>
        <v>1.5530409660306863</v>
      </c>
      <c r="Y109" s="212">
        <f t="shared" si="44"/>
        <v>1.4268087789502002</v>
      </c>
      <c r="Z109" s="168" t="s">
        <v>182</v>
      </c>
    </row>
    <row r="110" spans="1:26" ht="14.1" customHeight="1">
      <c r="A110" s="74" t="s">
        <v>38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>
        <f t="shared" si="42"/>
        <v>3.5325000000000002</v>
      </c>
      <c r="L110" s="30">
        <f t="shared" si="43"/>
        <v>3.3664042296716516</v>
      </c>
      <c r="M110" s="30">
        <f t="shared" ref="M110:Y114" si="45">SUM(D40:M40)/10</f>
        <v>3.3741941175490391</v>
      </c>
      <c r="N110" s="87">
        <f t="shared" si="45"/>
        <v>3.2188282073284569</v>
      </c>
      <c r="O110" s="201">
        <f t="shared" si="45"/>
        <v>3.055209155306859</v>
      </c>
      <c r="P110" s="191">
        <f t="shared" si="45"/>
        <v>2.8994594510053431</v>
      </c>
      <c r="Q110" s="211">
        <f t="shared" si="45"/>
        <v>2.7592883490505207</v>
      </c>
      <c r="R110" s="211">
        <f t="shared" si="45"/>
        <v>2.5778124628342023</v>
      </c>
      <c r="S110" s="211">
        <f t="shared" si="45"/>
        <v>2.4842920793178376</v>
      </c>
      <c r="T110" s="211">
        <f t="shared" si="45"/>
        <v>2.386799499910262</v>
      </c>
      <c r="U110" s="211">
        <f t="shared" si="45"/>
        <v>2.286634988838034</v>
      </c>
      <c r="V110" s="211">
        <f t="shared" si="45"/>
        <v>2.1748651572698647</v>
      </c>
      <c r="W110" s="211">
        <f t="shared" si="45"/>
        <v>2.0560393689454441</v>
      </c>
      <c r="X110" s="211">
        <f t="shared" si="45"/>
        <v>1.9217171817901928</v>
      </c>
      <c r="Y110" s="211">
        <f t="shared" si="45"/>
        <v>1.8143021787042124</v>
      </c>
      <c r="Z110" s="167" t="s">
        <v>183</v>
      </c>
    </row>
    <row r="111" spans="1:26" ht="14.1" customHeight="1">
      <c r="A111" s="75" t="s">
        <v>66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>
        <f t="shared" si="42"/>
        <v>3.5637499999999998</v>
      </c>
      <c r="L111" s="28">
        <f t="shared" si="43"/>
        <v>3.4449418412485384</v>
      </c>
      <c r="M111" s="28">
        <f t="shared" si="45"/>
        <v>3.4186988533464322</v>
      </c>
      <c r="N111" s="31">
        <f t="shared" si="45"/>
        <v>3.2558481559773389</v>
      </c>
      <c r="O111" s="200">
        <f t="shared" si="45"/>
        <v>3.1014589815083946</v>
      </c>
      <c r="P111" s="192">
        <f t="shared" si="45"/>
        <v>2.946642768201273</v>
      </c>
      <c r="Q111" s="212">
        <f t="shared" si="45"/>
        <v>2.7689954780011465</v>
      </c>
      <c r="R111" s="212">
        <f t="shared" si="45"/>
        <v>2.6186149397895022</v>
      </c>
      <c r="S111" s="212">
        <f t="shared" si="45"/>
        <v>2.4732038234921196</v>
      </c>
      <c r="T111" s="212">
        <f t="shared" si="45"/>
        <v>2.2916987807369109</v>
      </c>
      <c r="U111" s="212">
        <f t="shared" si="45"/>
        <v>2.1001185617414451</v>
      </c>
      <c r="V111" s="212">
        <f t="shared" si="45"/>
        <v>1.923652105957629</v>
      </c>
      <c r="W111" s="212">
        <f t="shared" si="45"/>
        <v>1.7630006480367235</v>
      </c>
      <c r="X111" s="212">
        <f t="shared" si="45"/>
        <v>1.6285356157245445</v>
      </c>
      <c r="Y111" s="212">
        <f t="shared" si="45"/>
        <v>1.4892107771943741</v>
      </c>
      <c r="Z111" s="168" t="s">
        <v>184</v>
      </c>
    </row>
    <row r="112" spans="1:26" ht="14.1" customHeight="1">
      <c r="A112" s="74" t="s">
        <v>51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>
        <f t="shared" si="42"/>
        <v>3.7299999999999995</v>
      </c>
      <c r="L112" s="30">
        <f t="shared" si="43"/>
        <v>3.5735244320515225</v>
      </c>
      <c r="M112" s="30">
        <f t="shared" si="45"/>
        <v>3.6315350795392254</v>
      </c>
      <c r="N112" s="87">
        <f t="shared" si="45"/>
        <v>3.5020322342933796</v>
      </c>
      <c r="O112" s="201">
        <f t="shared" si="45"/>
        <v>3.3962863511810872</v>
      </c>
      <c r="P112" s="191">
        <f t="shared" si="45"/>
        <v>3.2922581172381675</v>
      </c>
      <c r="Q112" s="211">
        <f t="shared" si="45"/>
        <v>3.2167276478262581</v>
      </c>
      <c r="R112" s="211">
        <f t="shared" si="45"/>
        <v>3.1254656382224542</v>
      </c>
      <c r="S112" s="211">
        <f t="shared" si="45"/>
        <v>2.9388561311993131</v>
      </c>
      <c r="T112" s="211">
        <f t="shared" si="45"/>
        <v>2.7843555518543432</v>
      </c>
      <c r="U112" s="211"/>
      <c r="V112" s="211"/>
      <c r="W112" s="211"/>
      <c r="X112" s="211"/>
      <c r="Y112" s="211"/>
      <c r="Z112" s="167" t="s">
        <v>185</v>
      </c>
    </row>
    <row r="113" spans="1:35" ht="14.1" customHeight="1">
      <c r="A113" s="75" t="s">
        <v>52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>
        <f t="shared" si="42"/>
        <v>3.5287499999999996</v>
      </c>
      <c r="L113" s="28">
        <f t="shared" si="43"/>
        <v>3.3609121247772347</v>
      </c>
      <c r="M113" s="28">
        <f t="shared" si="45"/>
        <v>3.4900719611384758</v>
      </c>
      <c r="N113" s="31">
        <f t="shared" si="45"/>
        <v>3.3258058782262774</v>
      </c>
      <c r="O113" s="200">
        <f t="shared" si="45"/>
        <v>3.1026722297365241</v>
      </c>
      <c r="P113" s="192">
        <f t="shared" si="45"/>
        <v>2.9294835104100154</v>
      </c>
      <c r="Q113" s="212">
        <f t="shared" si="45"/>
        <v>2.7898503962312824</v>
      </c>
      <c r="R113" s="212">
        <f t="shared" si="45"/>
        <v>2.622170919748295</v>
      </c>
      <c r="S113" s="212">
        <f t="shared" si="45"/>
        <v>2.4727356514004954</v>
      </c>
      <c r="T113" s="212">
        <f t="shared" si="45"/>
        <v>2.31566011265003</v>
      </c>
      <c r="U113" s="212">
        <f t="shared" si="45"/>
        <v>2.1255702943811197</v>
      </c>
      <c r="V113" s="212">
        <f t="shared" si="45"/>
        <v>1.9205962054334211</v>
      </c>
      <c r="W113" s="212">
        <f t="shared" si="45"/>
        <v>1.6921809390339093</v>
      </c>
      <c r="X113" s="212">
        <f t="shared" si="45"/>
        <v>1.5232782356118755</v>
      </c>
      <c r="Y113" s="212">
        <f t="shared" si="45"/>
        <v>1.4205149320839685</v>
      </c>
      <c r="Z113" s="168" t="s">
        <v>186</v>
      </c>
    </row>
    <row r="114" spans="1:35" ht="14.1" customHeight="1">
      <c r="A114" s="74" t="s">
        <v>39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>
        <f t="shared" si="42"/>
        <v>3.7212499999999999</v>
      </c>
      <c r="L114" s="30">
        <f t="shared" si="43"/>
        <v>3.6474160995060303</v>
      </c>
      <c r="M114" s="30">
        <f t="shared" si="45"/>
        <v>3.6223655710121569</v>
      </c>
      <c r="N114" s="87">
        <f t="shared" si="45"/>
        <v>3.5308421304023545</v>
      </c>
      <c r="O114" s="201">
        <f t="shared" si="45"/>
        <v>3.4451496741757337</v>
      </c>
      <c r="P114" s="191">
        <f t="shared" si="45"/>
        <v>3.3281959819440035</v>
      </c>
      <c r="Q114" s="211">
        <f t="shared" si="45"/>
        <v>3.1775299276458888</v>
      </c>
      <c r="R114" s="211">
        <f t="shared" si="45"/>
        <v>2.9969058097926053</v>
      </c>
      <c r="S114" s="211">
        <f t="shared" si="45"/>
        <v>2.8487583023913503</v>
      </c>
      <c r="T114" s="211">
        <f t="shared" si="45"/>
        <v>2.7042582721628459</v>
      </c>
      <c r="U114" s="211">
        <f t="shared" si="45"/>
        <v>2.5664561256808747</v>
      </c>
      <c r="V114" s="211">
        <f t="shared" si="45"/>
        <v>2.4259871161740363</v>
      </c>
      <c r="W114" s="211">
        <f t="shared" si="45"/>
        <v>2.2890035882967763</v>
      </c>
      <c r="X114" s="211">
        <f t="shared" si="45"/>
        <v>2.1410418539058695</v>
      </c>
      <c r="Y114" s="211">
        <f t="shared" si="45"/>
        <v>1.9838246881844046</v>
      </c>
      <c r="Z114" s="167" t="s">
        <v>187</v>
      </c>
    </row>
    <row r="115" spans="1:35" s="69" customFormat="1" ht="14.1" customHeight="1">
      <c r="A115" s="80" t="s">
        <v>24</v>
      </c>
      <c r="B115" s="72"/>
      <c r="C115" s="72"/>
      <c r="D115" s="72"/>
      <c r="E115" s="72"/>
      <c r="F115" s="72"/>
      <c r="G115" s="72"/>
      <c r="H115" s="72"/>
      <c r="I115" s="72"/>
      <c r="J115" s="73"/>
      <c r="K115" s="79">
        <f t="shared" ref="K115:P115" si="46">MIN(K94:K114)</f>
        <v>2.8774999999999999</v>
      </c>
      <c r="L115" s="79">
        <f t="shared" si="46"/>
        <v>2.9178502521472574</v>
      </c>
      <c r="M115" s="79">
        <f t="shared" si="46"/>
        <v>2.9596422862704976</v>
      </c>
      <c r="N115" s="79">
        <f t="shared" si="46"/>
        <v>2.9552646585758353</v>
      </c>
      <c r="O115" s="79">
        <f t="shared" si="46"/>
        <v>2.8076956292616346</v>
      </c>
      <c r="P115" s="197">
        <f t="shared" si="46"/>
        <v>2.6793891452111027</v>
      </c>
      <c r="Q115" s="163">
        <f t="shared" ref="Q115:V115" si="47">MIN(Q94:Q114)</f>
        <v>2.4741812774472733</v>
      </c>
      <c r="R115" s="197">
        <f t="shared" si="47"/>
        <v>2.2694355572282334</v>
      </c>
      <c r="S115" s="163">
        <f t="shared" si="47"/>
        <v>2.0728399196208995</v>
      </c>
      <c r="T115" s="197">
        <f t="shared" si="47"/>
        <v>1.8845555371171892</v>
      </c>
      <c r="U115" s="197">
        <f t="shared" si="47"/>
        <v>1.6949339171817548</v>
      </c>
      <c r="V115" s="286">
        <f t="shared" si="47"/>
        <v>1.5926142614532037</v>
      </c>
      <c r="W115" s="213">
        <f t="shared" ref="W115:X115" si="48">MIN(W94:W114)</f>
        <v>1.5057813114685694</v>
      </c>
      <c r="X115" s="213">
        <f t="shared" si="48"/>
        <v>1.360404797272365</v>
      </c>
      <c r="Y115" s="213">
        <f t="shared" ref="Y115" si="49">MIN(Y94:Y114)</f>
        <v>1.1162218974064522</v>
      </c>
      <c r="Z115" s="194" t="s">
        <v>24</v>
      </c>
      <c r="AB115" s="85"/>
      <c r="AC115" s="85"/>
      <c r="AD115" s="85"/>
      <c r="AE115" s="85"/>
      <c r="AF115" s="85"/>
      <c r="AG115" s="85"/>
      <c r="AH115" s="85"/>
      <c r="AI115" s="85"/>
    </row>
    <row r="116" spans="1:35" s="128" customFormat="1" ht="14.1" customHeight="1">
      <c r="A116" s="159" t="s">
        <v>25</v>
      </c>
      <c r="B116" s="134"/>
      <c r="C116" s="134"/>
      <c r="D116" s="134"/>
      <c r="E116" s="134"/>
      <c r="F116" s="134"/>
      <c r="G116" s="134"/>
      <c r="H116" s="134"/>
      <c r="I116" s="134"/>
      <c r="J116" s="135"/>
      <c r="K116" s="127">
        <f t="shared" ref="K116:P116" si="50">MAX(K94:K114)</f>
        <v>4.3487499999999999</v>
      </c>
      <c r="L116" s="127">
        <f t="shared" si="50"/>
        <v>4.2364865318609413</v>
      </c>
      <c r="M116" s="127">
        <f t="shared" si="50"/>
        <v>4.1358806410844311</v>
      </c>
      <c r="N116" s="127">
        <f t="shared" si="50"/>
        <v>4.0291221036452898</v>
      </c>
      <c r="O116" s="127">
        <f t="shared" si="50"/>
        <v>3.8388276778211172</v>
      </c>
      <c r="P116" s="198">
        <f t="shared" si="50"/>
        <v>3.6395066015952864</v>
      </c>
      <c r="Q116" s="164">
        <f t="shared" ref="Q116:V116" si="51">MAX(Q94:Q114)</f>
        <v>3.4562569975527113</v>
      </c>
      <c r="R116" s="198">
        <f t="shared" si="51"/>
        <v>3.2276597248501475</v>
      </c>
      <c r="S116" s="164">
        <f t="shared" si="51"/>
        <v>3.0631241170467174</v>
      </c>
      <c r="T116" s="198">
        <f t="shared" si="51"/>
        <v>2.8837004221002123</v>
      </c>
      <c r="U116" s="198">
        <f t="shared" si="51"/>
        <v>2.8022088002790837</v>
      </c>
      <c r="V116" s="284">
        <f t="shared" si="51"/>
        <v>2.7005147514588637</v>
      </c>
      <c r="W116" s="214">
        <f t="shared" ref="W116:X116" si="52">MAX(W94:W114)</f>
        <v>2.6134170221406725</v>
      </c>
      <c r="X116" s="214">
        <f t="shared" si="52"/>
        <v>2.585739933628481</v>
      </c>
      <c r="Y116" s="214">
        <f t="shared" ref="Y116" si="53">MAX(Y94:Y114)</f>
        <v>2.4525744620865342</v>
      </c>
      <c r="Z116" s="195" t="s">
        <v>25</v>
      </c>
      <c r="AB116" s="132"/>
      <c r="AC116" s="132"/>
      <c r="AD116" s="132"/>
      <c r="AE116" s="132"/>
      <c r="AF116" s="132"/>
      <c r="AG116" s="132"/>
      <c r="AH116" s="132"/>
      <c r="AI116" s="132"/>
    </row>
    <row r="117" spans="1:35" s="70" customFormat="1" ht="14.1" customHeight="1">
      <c r="A117" s="170" t="s">
        <v>163</v>
      </c>
      <c r="B117" s="134"/>
      <c r="C117" s="134"/>
      <c r="D117" s="134"/>
      <c r="E117" s="134"/>
      <c r="F117" s="134"/>
      <c r="G117" s="134"/>
      <c r="H117" s="134"/>
      <c r="I117" s="134"/>
      <c r="J117" s="135"/>
      <c r="K117" s="127">
        <f t="shared" ref="K117:Q117" si="54">MEDIAN(K94:K114)</f>
        <v>3.6862500000000002</v>
      </c>
      <c r="L117" s="127">
        <f t="shared" si="54"/>
        <v>3.4972272101171562</v>
      </c>
      <c r="M117" s="127">
        <f t="shared" si="54"/>
        <v>3.4900719611384758</v>
      </c>
      <c r="N117" s="127">
        <f t="shared" si="54"/>
        <v>3.3258058782262774</v>
      </c>
      <c r="O117" s="127">
        <f t="shared" si="54"/>
        <v>3.168946478139369</v>
      </c>
      <c r="P117" s="198">
        <f t="shared" si="54"/>
        <v>3.0012624364916194</v>
      </c>
      <c r="Q117" s="164">
        <f t="shared" si="54"/>
        <v>2.879079994316883</v>
      </c>
      <c r="R117" s="198">
        <f t="shared" ref="R117:W117" si="55">MEDIAN(R94:R114)</f>
        <v>2.7442762378833208</v>
      </c>
      <c r="S117" s="164">
        <f t="shared" si="55"/>
        <v>2.5368239171502167</v>
      </c>
      <c r="T117" s="198">
        <f t="shared" si="55"/>
        <v>2.386799499910262</v>
      </c>
      <c r="U117" s="198">
        <f t="shared" si="55"/>
        <v>2.1900660857984682</v>
      </c>
      <c r="V117" s="284">
        <f t="shared" si="55"/>
        <v>2.0393364737023107</v>
      </c>
      <c r="W117" s="214">
        <f t="shared" si="55"/>
        <v>1.8857554129513228</v>
      </c>
      <c r="X117" s="214">
        <f t="shared" ref="X117:Y117" si="56">MEDIAN(X94:X114)</f>
        <v>1.7264782587365455</v>
      </c>
      <c r="Y117" s="214">
        <f t="shared" si="56"/>
        <v>1.5401123536143935</v>
      </c>
      <c r="Z117" s="170" t="s">
        <v>163</v>
      </c>
      <c r="AB117" s="230"/>
      <c r="AC117" s="230"/>
      <c r="AD117" s="230"/>
      <c r="AE117" s="230"/>
      <c r="AF117" s="230"/>
      <c r="AG117" s="230"/>
      <c r="AH117" s="230"/>
      <c r="AI117" s="230"/>
    </row>
    <row r="118" spans="1:35" s="70" customFormat="1" ht="14.1" customHeight="1">
      <c r="A118" s="170" t="s">
        <v>164</v>
      </c>
      <c r="B118" s="134"/>
      <c r="C118" s="134"/>
      <c r="D118" s="134"/>
      <c r="E118" s="134"/>
      <c r="F118" s="134"/>
      <c r="G118" s="134"/>
      <c r="H118" s="134"/>
      <c r="I118" s="134"/>
      <c r="J118" s="135"/>
      <c r="K118" s="127">
        <f t="shared" ref="K118:Q118" si="57">AVERAGE(K94:K114)</f>
        <v>3.6656547619047624</v>
      </c>
      <c r="L118" s="127">
        <f t="shared" si="57"/>
        <v>3.507569574520168</v>
      </c>
      <c r="M118" s="127">
        <f t="shared" si="57"/>
        <v>3.5300961098734156</v>
      </c>
      <c r="N118" s="127">
        <f t="shared" si="57"/>
        <v>3.3666959172468318</v>
      </c>
      <c r="O118" s="127">
        <f t="shared" si="57"/>
        <v>3.1982121464213806</v>
      </c>
      <c r="P118" s="198">
        <f t="shared" si="57"/>
        <v>3.0478521455188146</v>
      </c>
      <c r="Q118" s="164">
        <f t="shared" si="57"/>
        <v>2.9151694608412515</v>
      </c>
      <c r="R118" s="198">
        <f t="shared" ref="R118:W118" si="58">AVERAGE(R94:R114)</f>
        <v>2.7690298400424522</v>
      </c>
      <c r="S118" s="164">
        <f t="shared" si="58"/>
        <v>2.6074395632753338</v>
      </c>
      <c r="T118" s="198">
        <f t="shared" si="58"/>
        <v>2.4462285639143539</v>
      </c>
      <c r="U118" s="198">
        <f t="shared" si="58"/>
        <v>2.261242355282465</v>
      </c>
      <c r="V118" s="284">
        <f t="shared" si="58"/>
        <v>2.1029049829936963</v>
      </c>
      <c r="W118" s="214">
        <f t="shared" si="58"/>
        <v>1.9419980260617149</v>
      </c>
      <c r="X118" s="214">
        <f t="shared" ref="X118:Y118" si="59">AVERAGE(X94:X114)</f>
        <v>1.7931640700317408</v>
      </c>
      <c r="Y118" s="214">
        <f t="shared" si="59"/>
        <v>1.6556503815097314</v>
      </c>
      <c r="Z118" s="170" t="s">
        <v>164</v>
      </c>
      <c r="AB118" s="230"/>
      <c r="AC118" s="230"/>
      <c r="AD118" s="230"/>
      <c r="AE118" s="230"/>
      <c r="AF118" s="230"/>
      <c r="AG118" s="230"/>
      <c r="AH118" s="230"/>
      <c r="AI118" s="230"/>
    </row>
    <row r="119" spans="1:35" ht="14.1" customHeight="1">
      <c r="A119" s="34"/>
      <c r="B119" s="31"/>
      <c r="C119" s="31"/>
      <c r="D119" s="31"/>
      <c r="E119" s="31"/>
      <c r="F119" s="31"/>
      <c r="G119" s="31"/>
      <c r="Z119" s="171" t="s">
        <v>0</v>
      </c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44">
    <cfRule type="cellIs" dxfId="63" priority="73" stopIfTrue="1" operator="equal">
      <formula>B$45</formula>
    </cfRule>
    <cfRule type="cellIs" dxfId="62" priority="74" stopIfTrue="1" operator="equal">
      <formula>B$46</formula>
    </cfRule>
  </conditionalFormatting>
  <conditionalFormatting sqref="D24:Y44">
    <cfRule type="cellIs" dxfId="61" priority="1" stopIfTrue="1" operator="equal">
      <formula>D$45</formula>
    </cfRule>
    <cfRule type="cellIs" dxfId="60" priority="2" stopIfTrue="1" operator="equal">
      <formula>D$46</formula>
    </cfRule>
  </conditionalFormatting>
  <conditionalFormatting sqref="F59:Y79">
    <cfRule type="cellIs" dxfId="59" priority="7" stopIfTrue="1" operator="equal">
      <formula>F$80</formula>
    </cfRule>
    <cfRule type="cellIs" dxfId="58" priority="8" stopIfTrue="1" operator="equal">
      <formula>F$81</formula>
    </cfRule>
  </conditionalFormatting>
  <conditionalFormatting sqref="I94:Y114">
    <cfRule type="cellIs" dxfId="57" priority="5" stopIfTrue="1" operator="equal">
      <formula>I$115</formula>
    </cfRule>
    <cfRule type="cellIs" dxfId="56" priority="6" stopIfTrue="1" operator="equal">
      <formula>I$116</formula>
    </cfRule>
  </conditionalFormatting>
  <hyperlinks>
    <hyperlink ref="B15" r:id="rId1" display="www.idheap.ch/idheap.nsf/go/comparatif" xr:uid="{00000000-0004-0000-0800-000000000000}"/>
    <hyperlink ref="B50" r:id="rId2" display="www.idheap.ch/idheap.nsf/go/comparatif" xr:uid="{00000000-0004-0000-0800-000001000000}"/>
    <hyperlink ref="B85" r:id="rId3" display="www.idheap.ch/idheap.nsf/go/comparatif" xr:uid="{00000000-0004-0000-0800-000002000000}"/>
    <hyperlink ref="B7:F7" location="'I2'!A59" display="&gt;&gt;&gt; Jährlicher Wert des Indikators - Valeur annuelle de l'indicateur" xr:uid="{00000000-0004-0000-0800-000003000000}"/>
    <hyperlink ref="B8:F8" location="'I2'!A99" display="&gt;&gt;&gt; Gleitender Mittelwert über 4 Jahren - Moyenne mobile sur 4 années" xr:uid="{00000000-0004-0000-0800-000004000000}"/>
    <hyperlink ref="B9:F9" location="'I2'!A139" display="&gt;&gt;&gt; Gleitender Mittelwert über 8 Jahren - Moyenne mobile sur 8 années" xr:uid="{00000000-0004-0000-0800-000005000000}"/>
    <hyperlink ref="B7:G7" location="'I8'!A45" display="&gt;&gt;&gt; Jährlicher Wert des Indikators - Valeur annuelle de l'indicateur" xr:uid="{00000000-0004-0000-0800-000006000000}"/>
    <hyperlink ref="B8:G8" location="'I8'!A77" display="&gt;&gt;&gt; Gleitender Mittelwert über 4 Jahre - Moyenne mobile sur 4 années" xr:uid="{00000000-0004-0000-0800-000007000000}"/>
    <hyperlink ref="B9:G9" location="'I8'!A109" display="&gt;&gt;&gt; Gleitender Mittelwert über 8 Jahre - Moyenne mobile sur 8 années" xr:uid="{00000000-0004-0000-0800-000008000000}"/>
    <hyperlink ref="B1" r:id="rId4" display="www.idheap.ch/idheap.nsf/go/comparatif" xr:uid="{00000000-0004-0000-0800-000009000000}"/>
    <hyperlink ref="B7:I7" location="K8_I8!M45" display="&gt;&gt;&gt; Jährlicher Wert der Kennzahl - Valeur annuelle de l'indicateur" xr:uid="{00000000-0004-0000-0800-00000A000000}"/>
    <hyperlink ref="B8:I8" location="K8_I8!M77" display="&gt;&gt;&gt; Gleitender Mittelwert über 3 Jahre - Moyenne mobile sur 3 années" xr:uid="{00000000-0004-0000-0800-00000B000000}"/>
    <hyperlink ref="B9:I9" location="K8_I8!M109" display="&gt;&gt;&gt; Gleitender Mittelwert über 8/10 Jahre - Moyenne mobile sur 8/10 années" xr:uid="{00000000-0004-0000-0800-00000C000000}"/>
    <hyperlink ref="Z49" location="'K8_I8 '!A1" display=" &gt;&gt;&gt; Top" xr:uid="{00000000-0004-0000-0800-00000D000000}"/>
    <hyperlink ref="Z84" location="'K8_I8 '!A1" display=" &gt;&gt;&gt; Top" xr:uid="{00000000-0004-0000-0800-00000E000000}"/>
    <hyperlink ref="Z119" location="'K8_I8 '!A1" display=" &gt;&gt;&gt; Top" xr:uid="{00000000-0004-0000-08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17</vt:i4>
      </vt:variant>
    </vt:vector>
  </HeadingPairs>
  <TitlesOfParts>
    <vt:vector size="35" baseType="lpstr">
      <vt:lpstr>Intro </vt:lpstr>
      <vt:lpstr>K1_I1 </vt:lpstr>
      <vt:lpstr>K2_I2 </vt:lpstr>
      <vt:lpstr>K3_I3</vt:lpstr>
      <vt:lpstr>K4_I4 </vt:lpstr>
      <vt:lpstr>K5_I5</vt:lpstr>
      <vt:lpstr>K6_I6 </vt:lpstr>
      <vt:lpstr>K7_I7 </vt:lpstr>
      <vt:lpstr>K8_I8 </vt:lpstr>
      <vt:lpstr>K9_I9</vt:lpstr>
      <vt:lpstr>K10_I10</vt:lpstr>
      <vt:lpstr>K11_I11</vt:lpstr>
      <vt:lpstr>K12_I12</vt:lpstr>
      <vt:lpstr>K13_I13</vt:lpstr>
      <vt:lpstr>K14_I14</vt:lpstr>
      <vt:lpstr>K15_I15</vt:lpstr>
      <vt:lpstr>Berechnung_Formules </vt:lpstr>
      <vt:lpstr>Gewichtung_Pondération</vt:lpstr>
      <vt:lpstr>'Berechnung_Formules '!Zone_d_impression</vt:lpstr>
      <vt:lpstr>'Intro '!Zone_d_impression</vt:lpstr>
      <vt:lpstr>'K1_I1 '!Zone_d_impression</vt:lpstr>
      <vt:lpstr>K10_I10!Zone_d_impression</vt:lpstr>
      <vt:lpstr>K11_I11!Zone_d_impression</vt:lpstr>
      <vt:lpstr>K12_I12!Zone_d_impression</vt:lpstr>
      <vt:lpstr>K13_I13!Zone_d_impression</vt:lpstr>
      <vt:lpstr>K14_I14!Zone_d_impression</vt:lpstr>
      <vt:lpstr>K15_I15!Zone_d_impression</vt:lpstr>
      <vt:lpstr>'K2_I2 '!Zone_d_impression</vt:lpstr>
      <vt:lpstr>K3_I3!Zone_d_impression</vt:lpstr>
      <vt:lpstr>'K4_I4 '!Zone_d_impression</vt:lpstr>
      <vt:lpstr>K5_I5!Zone_d_impression</vt:lpstr>
      <vt:lpstr>'K6_I6 '!Zone_d_impression</vt:lpstr>
      <vt:lpstr>'K7_I7 '!Zone_d_impression</vt:lpstr>
      <vt:lpstr>'K8_I8 '!Zone_d_impression</vt:lpstr>
      <vt:lpstr>K9_I9!Zone_d_impression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Munier &amp; Nils Soguel | IDHEAP</dc:creator>
  <cp:lastModifiedBy>Evelyn Munier</cp:lastModifiedBy>
  <cp:lastPrinted>2010-10-04T13:56:51Z</cp:lastPrinted>
  <dcterms:created xsi:type="dcterms:W3CDTF">2006-09-01T09:20:34Z</dcterms:created>
  <dcterms:modified xsi:type="dcterms:W3CDTF">2023-09-21T07:50:52Z</dcterms:modified>
</cp:coreProperties>
</file>