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ecenuse/Desktop/"/>
    </mc:Choice>
  </mc:AlternateContent>
  <xr:revisionPtr revIDLastSave="0" documentId="13_ncr:1_{ED031F83-0190-FF44-9D9A-CC3F0CE559D9}" xr6:coauthVersionLast="47" xr6:coauthVersionMax="47" xr10:uidLastSave="{00000000-0000-0000-0000-000000000000}"/>
  <bookViews>
    <workbookView xWindow="31900" yWindow="500" windowWidth="31040" windowHeight="17880" tabRatio="500" xr2:uid="{00000000-000D-0000-FFFF-FFFF00000000}"/>
  </bookViews>
  <sheets>
    <sheet name="Questionnaire" sheetId="2" r:id="rId1"/>
    <sheet name="Budget" sheetId="1" r:id="rId2"/>
    <sheet name="Données"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6" i="1" l="1"/>
  <c r="G56" i="1"/>
  <c r="G45" i="1"/>
  <c r="G34" i="1"/>
  <c r="H53" i="1"/>
  <c r="H42" i="1"/>
  <c r="H31" i="1"/>
  <c r="A44" i="2"/>
  <c r="A43" i="2"/>
  <c r="A42" i="2"/>
  <c r="A41" i="2"/>
  <c r="A37" i="2"/>
  <c r="A32" i="2"/>
  <c r="A31" i="2"/>
  <c r="A27" i="2"/>
  <c r="A26" i="2"/>
  <c r="H69" i="1"/>
  <c r="H112" i="1" s="1"/>
  <c r="G69" i="1"/>
  <c r="G91" i="1" s="1"/>
  <c r="G94" i="1" s="1"/>
  <c r="F69" i="1"/>
  <c r="F107" i="1" s="1"/>
  <c r="E3" i="1"/>
  <c r="F53" i="1" s="1"/>
  <c r="F52" i="1"/>
  <c r="H52" i="1" s="1"/>
  <c r="F51" i="1"/>
  <c r="H51" i="1" s="1"/>
  <c r="F50" i="1"/>
  <c r="F41" i="1"/>
  <c r="F40" i="1"/>
  <c r="F39" i="1"/>
  <c r="H39" i="1" s="1"/>
  <c r="F30" i="1"/>
  <c r="H30" i="1" s="1"/>
  <c r="F9" i="1"/>
  <c r="H9" i="1" s="1"/>
  <c r="G10" i="1"/>
  <c r="H10" i="1"/>
  <c r="F11" i="1"/>
  <c r="H11" i="1" s="1"/>
  <c r="F12" i="1"/>
  <c r="F21" i="1" s="1"/>
  <c r="F13" i="1"/>
  <c r="H13" i="1" s="1"/>
  <c r="F14" i="1"/>
  <c r="F23" i="1" s="1"/>
  <c r="G14" i="1"/>
  <c r="G23" i="1" s="1"/>
  <c r="E75" i="1"/>
  <c r="H50" i="1"/>
  <c r="G53" i="1"/>
  <c r="F45" i="1"/>
  <c r="G42" i="1"/>
  <c r="F43" i="1"/>
  <c r="H40" i="1"/>
  <c r="H41" i="1"/>
  <c r="E74" i="1"/>
  <c r="G20" i="1"/>
  <c r="G21" i="1"/>
  <c r="G22" i="1"/>
  <c r="E72" i="1"/>
  <c r="G31" i="1"/>
  <c r="F32" i="1"/>
  <c r="F28" i="1"/>
  <c r="H28" i="1" s="1"/>
  <c r="F29" i="1"/>
  <c r="H29" i="1" s="1"/>
  <c r="F34" i="1"/>
  <c r="E73" i="1"/>
  <c r="E76" i="1"/>
  <c r="F63" i="1"/>
  <c r="H63" i="1"/>
  <c r="H64" i="1" s="1"/>
  <c r="E92" i="1"/>
  <c r="G92" i="1" s="1"/>
  <c r="F96" i="1"/>
  <c r="F97" i="1"/>
  <c r="F98" i="1"/>
  <c r="F99" i="1"/>
  <c r="A38" i="2"/>
  <c r="A33" i="2"/>
  <c r="A36" i="2"/>
  <c r="A28" i="2"/>
  <c r="A25" i="2"/>
  <c r="A18" i="2"/>
  <c r="H96" i="1"/>
  <c r="H97" i="1"/>
  <c r="H98" i="1"/>
  <c r="H99" i="1"/>
  <c r="G96" i="1"/>
  <c r="G97" i="1"/>
  <c r="G98" i="1"/>
  <c r="G99" i="1"/>
  <c r="H107" i="1"/>
  <c r="H80" i="1"/>
  <c r="G80" i="1"/>
  <c r="F91" i="1" l="1"/>
  <c r="F94" i="1" s="1"/>
  <c r="H12" i="1"/>
  <c r="G43" i="1" s="1"/>
  <c r="F31" i="1"/>
  <c r="F80" i="1"/>
  <c r="G112" i="1"/>
  <c r="F19" i="1"/>
  <c r="H19" i="1" s="1"/>
  <c r="F112" i="1"/>
  <c r="F42" i="1"/>
  <c r="H100" i="1"/>
  <c r="F76" i="1"/>
  <c r="H91" i="1"/>
  <c r="H94" i="1" s="1"/>
  <c r="H23" i="1"/>
  <c r="F33" i="1"/>
  <c r="F44" i="1"/>
  <c r="F55" i="1"/>
  <c r="G100" i="1"/>
  <c r="G102" i="1" s="1"/>
  <c r="H14" i="1"/>
  <c r="H45" i="1" s="1"/>
  <c r="H76" i="1"/>
  <c r="F22" i="1"/>
  <c r="H22" i="1" s="1"/>
  <c r="H21" i="1"/>
  <c r="F100" i="1"/>
  <c r="H43" i="1"/>
  <c r="G82" i="1"/>
  <c r="G83" i="1"/>
  <c r="H32" i="1"/>
  <c r="G44" i="1"/>
  <c r="G55" i="1"/>
  <c r="G33" i="1"/>
  <c r="G54" i="1"/>
  <c r="F92" i="1"/>
  <c r="F20" i="1"/>
  <c r="H20" i="1" s="1"/>
  <c r="F54" i="1"/>
  <c r="H54" i="1" s="1"/>
  <c r="G76" i="1"/>
  <c r="G107" i="1"/>
  <c r="G32" i="1"/>
  <c r="H33" i="1" l="1"/>
  <c r="H55" i="1"/>
  <c r="H44" i="1"/>
  <c r="H34" i="1"/>
  <c r="H24" i="1"/>
  <c r="H72" i="1" s="1"/>
  <c r="H92" i="1"/>
  <c r="H102" i="1" s="1"/>
  <c r="H56" i="1"/>
  <c r="H57" i="1" s="1"/>
  <c r="H35" i="1"/>
  <c r="F73" i="1" s="1"/>
  <c r="H15" i="1"/>
  <c r="H46" i="1"/>
  <c r="H83" i="1"/>
  <c r="H82" i="1"/>
  <c r="H85" i="1" s="1"/>
  <c r="F82" i="1"/>
  <c r="F83" i="1"/>
  <c r="F102" i="1"/>
  <c r="G85" i="1"/>
  <c r="G72" i="1" l="1"/>
  <c r="F72" i="1"/>
  <c r="G73" i="1"/>
  <c r="H73" i="1"/>
  <c r="F85" i="1"/>
  <c r="G71" i="1"/>
  <c r="F71" i="1"/>
  <c r="H71" i="1"/>
  <c r="H74" i="1"/>
  <c r="G74" i="1"/>
  <c r="F74" i="1"/>
  <c r="G75" i="1"/>
  <c r="H75" i="1"/>
  <c r="F75" i="1"/>
  <c r="H77" i="1" l="1"/>
  <c r="H78" i="1" s="1"/>
  <c r="H87" i="1" s="1"/>
  <c r="F77" i="1"/>
  <c r="F78" i="1" s="1"/>
  <c r="F87" i="1" s="1"/>
  <c r="G77" i="1"/>
  <c r="G78" i="1" s="1"/>
  <c r="G87" i="1" s="1"/>
  <c r="G113" i="1" l="1"/>
  <c r="G108" i="1"/>
  <c r="H113" i="1"/>
  <c r="H108" i="1"/>
  <c r="F113" i="1"/>
  <c r="F108" i="1"/>
</calcChain>
</file>

<file path=xl/sharedStrings.xml><?xml version="1.0" encoding="utf-8"?>
<sst xmlns="http://schemas.openxmlformats.org/spreadsheetml/2006/main" count="153" uniqueCount="107">
  <si>
    <t>Details</t>
  </si>
  <si>
    <t>Total</t>
  </si>
  <si>
    <t>Social activities</t>
  </si>
  <si>
    <t xml:space="preserve">Total 1.2 </t>
  </si>
  <si>
    <t>Total 1.3</t>
  </si>
  <si>
    <t>Total 2.1</t>
  </si>
  <si>
    <t>Total 2.2</t>
  </si>
  <si>
    <t>- Loss / + Gain</t>
  </si>
  <si>
    <t>Nombre de jour de formation</t>
  </si>
  <si>
    <t xml:space="preserve">1.1 Dépense pour un·e participant·e </t>
  </si>
  <si>
    <t>Repas sur le campus</t>
  </si>
  <si>
    <t>Matériel didactique</t>
  </si>
  <si>
    <t>Pause café</t>
  </si>
  <si>
    <t>Repas ou apéritif de bienvenue</t>
  </si>
  <si>
    <t>Repas ou apéritif de cloture</t>
  </si>
  <si>
    <t>Activité(s) sociale(s)</t>
  </si>
  <si>
    <t xml:space="preserve">1.2 Dépenses pour un·e intervenant·e UNIL </t>
  </si>
  <si>
    <t xml:space="preserve">Repas ou apéritif de cloture </t>
  </si>
  <si>
    <t xml:space="preserve">Nombre de nuits à l'hôtel </t>
  </si>
  <si>
    <t xml:space="preserve">Forfait pour les repas </t>
  </si>
  <si>
    <t>Dépenses pour le trajet</t>
  </si>
  <si>
    <t xml:space="preserve">2. Coûts organisationnels </t>
  </si>
  <si>
    <t xml:space="preserve">Forfait par session enseignée </t>
  </si>
  <si>
    <t>Dépenses pour 1 intervenant·e UNIL</t>
  </si>
  <si>
    <t>Nombre d'intervenant·e·s (ci-dessous)</t>
  </si>
  <si>
    <t xml:space="preserve">5% Coûts imprévus </t>
  </si>
  <si>
    <t xml:space="preserve">Détails </t>
  </si>
  <si>
    <t>Unité</t>
  </si>
  <si>
    <t>Prix par unité</t>
  </si>
  <si>
    <t>Taxes de paiement en ligne ou de transfert bancaire</t>
  </si>
  <si>
    <t>Taxes UNIL - 13% des frais d'inscription</t>
  </si>
  <si>
    <t>Exonération</t>
  </si>
  <si>
    <t xml:space="preserve">Nombre de participant·e·s : </t>
  </si>
  <si>
    <t>Dépenses pour 1 participant·e</t>
  </si>
  <si>
    <t xml:space="preserve">Frais d'inscription </t>
  </si>
  <si>
    <t>A. Coût total du programme</t>
  </si>
  <si>
    <t>1. Dépenses pour les participant·es et intervenant·es</t>
  </si>
  <si>
    <t>A.2 Taxes sur les frais d'inscription</t>
  </si>
  <si>
    <t>B. Revenus</t>
  </si>
  <si>
    <t>C. Bénéfices ou pertes résultant</t>
  </si>
  <si>
    <t xml:space="preserve">B.1 Frais d'inscription </t>
  </si>
  <si>
    <t>Variable  : nombre de participant·es</t>
  </si>
  <si>
    <t>Service des Relations internationales</t>
  </si>
  <si>
    <t>Différence entre les revenus et le coût total</t>
  </si>
  <si>
    <t>Coût par participant·e</t>
  </si>
  <si>
    <t>D. Coût réel par participant·e</t>
  </si>
  <si>
    <t>Total A.2</t>
  </si>
  <si>
    <t>Total A.1</t>
  </si>
  <si>
    <t xml:space="preserve">A. COÛT TOTAL </t>
  </si>
  <si>
    <t>B. REVENUS</t>
  </si>
  <si>
    <t>B.2 Soutiens financiers</t>
  </si>
  <si>
    <t>Total 1.1</t>
  </si>
  <si>
    <t>Sponsor 1 (éventuel)</t>
  </si>
  <si>
    <t xml:space="preserve">A.1 Dépenses </t>
  </si>
  <si>
    <t>oui</t>
  </si>
  <si>
    <t>non</t>
  </si>
  <si>
    <t xml:space="preserve">Souhaitez-vous organiser un apéro de bienvenue ? </t>
  </si>
  <si>
    <t xml:space="preserve">Souhaitez-vous inclure les repas de midi ? </t>
  </si>
  <si>
    <t xml:space="preserve">Souhaitez-vous organiser un apéro de clotûre? </t>
  </si>
  <si>
    <t>Dortoir</t>
  </si>
  <si>
    <t>1.3 Dépenses pour un intervenant·e externe CH</t>
  </si>
  <si>
    <t>1.4 Dépenses pour un intervenant·e externe EU</t>
  </si>
  <si>
    <t xml:space="preserve">Y aura-t-il des collègues suisses ? </t>
  </si>
  <si>
    <t xml:space="preserve">Combien d'activités sociales souhaitez-vous organiser ? </t>
  </si>
  <si>
    <t xml:space="preserve">Y aura-t-il des collègues européen·ne·s? </t>
  </si>
  <si>
    <t>Total 1.4</t>
  </si>
  <si>
    <t xml:space="preserve">Y aura-t-il des collègues d'Outre-Mer? </t>
  </si>
  <si>
    <t>Dépenses pour 1 intervenant·e externe CH</t>
  </si>
  <si>
    <t>Dépenses pour 1 intervenant·e externe EU</t>
  </si>
  <si>
    <t>Dépenses pour 1 intervenant·e externe outre-mer</t>
  </si>
  <si>
    <t>1.5 Dépenses pour un intervenant·e externe Outre-mer</t>
  </si>
  <si>
    <t>FRAIS POUR INTERVENANT·E·S EXTERNES</t>
  </si>
  <si>
    <t>FRAIS POUR INTERVENANT·E·S UNIL</t>
  </si>
  <si>
    <t>FRAIS LIES AUX PARTICIPANT·E·S</t>
  </si>
  <si>
    <t>FRAIS D'INSCRIPTION PAR PARTICIPANT (prix envisagé)</t>
  </si>
  <si>
    <t xml:space="preserve">SOUTIENS FINANCIERS EVENTUELS </t>
  </si>
  <si>
    <t>Services des Relations internationales</t>
  </si>
  <si>
    <t>Sponsor 1</t>
  </si>
  <si>
    <t>Sponsor 2</t>
  </si>
  <si>
    <t>Sponsor 3</t>
  </si>
  <si>
    <t>Sponsor 4</t>
  </si>
  <si>
    <t>Sponsor 2(éventuel)</t>
  </si>
  <si>
    <t>Sponsor 3 (éventuel)</t>
  </si>
  <si>
    <t>Sponsor 4 (éventuel)</t>
  </si>
  <si>
    <t>INFORMATIONS GENERALES</t>
  </si>
  <si>
    <t xml:space="preserve">Scénario 1    </t>
  </si>
  <si>
    <t xml:space="preserve">Scénario 2    </t>
  </si>
  <si>
    <t xml:space="preserve">Scénario 3    </t>
  </si>
  <si>
    <t>CHF</t>
  </si>
  <si>
    <t xml:space="preserve">Combien d'intervenant·e·s UNIL participent à l'ensemble des activités ? </t>
  </si>
  <si>
    <t>Merci de répondre à chaque question par un chiffre ou selon les options de la liste déroulante</t>
  </si>
  <si>
    <t>Chambre individuelle en auberge</t>
  </si>
  <si>
    <t>Chambre individuelle à l'hôtel</t>
  </si>
  <si>
    <t xml:space="preserve">Combien de pauses café souhaitez-vous inclure ? </t>
  </si>
  <si>
    <t>BUDGET TYPE : ECOLE D'ÉTÉ UNIL</t>
  </si>
  <si>
    <t>Description des dépenses et coûts pour une école d'été UNIL</t>
  </si>
  <si>
    <t>Total 1.5</t>
  </si>
  <si>
    <t>Quel montant faut-il prévoir pour couvrir le matériel didactique, par participant·e ?</t>
  </si>
  <si>
    <t xml:space="preserve">Vous pouvez à présent consulter le budget, défini selon vos réponses, dans le deuxième onglet de ce document. Vous pouvez ensuite adapter vos réponses, afin de parvenir à un budget équilibré (autrement dit, que la section C du budget ne soit pas négative). 
Ce budget reste indicatif, nous avons conscience que certaines particularités de votre programme ne seront pas forcément prises en compte ici. 
Merci de soumettre ce document lors de votre postulation. </t>
  </si>
  <si>
    <r>
      <t xml:space="preserve">Seules les cases de la colonne B sont modifiables. Certaines questions ne s'affichent que si vous répondez positivement à une question préalable. Un budget automatisé est ensuite consultable dans le deuxième onglet du document.
Le budget ainsi créé </t>
    </r>
    <r>
      <rPr>
        <b/>
        <sz val="11"/>
        <color theme="1"/>
        <rFont val="Calibri"/>
        <family val="2"/>
        <scheme val="minor"/>
      </rPr>
      <t>reste un budget provisoire et indicatif.</t>
    </r>
    <r>
      <rPr>
        <sz val="11"/>
        <color theme="1"/>
        <rFont val="Calibri"/>
        <family val="2"/>
        <scheme val="minor"/>
      </rPr>
      <t xml:space="preserve"> Les différents montants pré-définis ne sont en aucun cas définitifs et seront être précisés, au cas par cas, le moment venu. </t>
    </r>
  </si>
  <si>
    <r>
      <t xml:space="preserve">Combien de participant·e·s sont envisagé·e·s ?  </t>
    </r>
    <r>
      <rPr>
        <b/>
        <sz val="11"/>
        <color theme="1"/>
        <rFont val="Calibri"/>
        <family val="2"/>
        <scheme val="minor"/>
      </rPr>
      <t xml:space="preserve">3 possibilités </t>
    </r>
  </si>
  <si>
    <t xml:space="preserve">Comptez-vous rémunérer les intervenant·e·s externes ? </t>
  </si>
  <si>
    <t xml:space="preserve">Combien de jours de formation sont prévus ? </t>
  </si>
  <si>
    <t>Nombre de participant·es</t>
  </si>
  <si>
    <t>2.1 Rémunération pour un intervenant·e externe</t>
  </si>
  <si>
    <t>Rémuération pour 1 intervenant·e externe</t>
  </si>
  <si>
    <t xml:space="preserve">TVA 5,5% (sur les repas et logement seulement)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</si>
</sst>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C_H_F_ ;_ * \(#,##0.00\)\ _C_H_F_ ;_ * &quot;-&quot;??_)\ _C_H_F_ ;_ @_ "/>
  </numFmts>
  <fonts count="15"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8"/>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2"/>
      <color theme="0"/>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22"/>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bgColor indexed="64"/>
      </patternFill>
    </fill>
    <fill>
      <patternFill patternType="solid">
        <fgColor rgb="FFB4C6E7"/>
        <bgColor indexed="64"/>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thin">
        <color auto="1"/>
      </left>
      <right/>
      <top style="thin">
        <color auto="1"/>
      </top>
      <bottom/>
      <diagonal/>
    </border>
    <border>
      <left style="thin">
        <color auto="1"/>
      </left>
      <right/>
      <top/>
      <bottom style="double">
        <color auto="1"/>
      </bottom>
      <diagonal/>
    </border>
    <border>
      <left style="thin">
        <color auto="1"/>
      </left>
      <right style="medium">
        <color auto="1"/>
      </right>
      <top/>
      <bottom style="double">
        <color auto="1"/>
      </bottom>
      <diagonal/>
    </border>
    <border>
      <left/>
      <right style="medium">
        <color auto="1"/>
      </right>
      <top style="medium">
        <color auto="1"/>
      </top>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double">
        <color auto="1"/>
      </top>
      <bottom style="medium">
        <color auto="1"/>
      </bottom>
      <diagonal/>
    </border>
    <border>
      <left/>
      <right style="thin">
        <color auto="1"/>
      </right>
      <top style="double">
        <color auto="1"/>
      </top>
      <bottom style="medium">
        <color auto="1"/>
      </bottom>
      <diagonal/>
    </border>
  </borders>
  <cellStyleXfs count="12">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5">
    <xf numFmtId="0" fontId="0" fillId="0" borderId="0" xfId="0"/>
    <xf numFmtId="0" fontId="2" fillId="0" borderId="0" xfId="0" applyFont="1"/>
    <xf numFmtId="3" fontId="0" fillId="0" borderId="30" xfId="1" applyNumberFormat="1" applyFont="1" applyBorder="1" applyAlignment="1" applyProtection="1">
      <alignment horizontal="right"/>
    </xf>
    <xf numFmtId="3" fontId="0" fillId="0" borderId="28" xfId="1" applyNumberFormat="1" applyFont="1" applyFill="1" applyBorder="1" applyAlignment="1" applyProtection="1">
      <alignment horizontal="right"/>
    </xf>
    <xf numFmtId="0" fontId="2" fillId="0" borderId="52" xfId="0" applyFont="1" applyBorder="1" applyAlignment="1">
      <alignment horizontal="right"/>
    </xf>
    <xf numFmtId="3" fontId="2" fillId="0" borderId="53" xfId="0" applyNumberFormat="1" applyFont="1" applyBorder="1" applyAlignment="1">
      <alignment horizontal="right"/>
    </xf>
    <xf numFmtId="0" fontId="0" fillId="0" borderId="14" xfId="0" applyBorder="1" applyAlignment="1">
      <alignment horizontal="left"/>
    </xf>
    <xf numFmtId="0" fontId="0" fillId="0" borderId="0" xfId="0" applyAlignment="1">
      <alignment horizontal="left"/>
    </xf>
    <xf numFmtId="0" fontId="0" fillId="0" borderId="21" xfId="0" applyBorder="1"/>
    <xf numFmtId="0" fontId="0" fillId="0" borderId="22" xfId="0" applyBorder="1"/>
    <xf numFmtId="0" fontId="0" fillId="0" borderId="24" xfId="0" applyBorder="1"/>
    <xf numFmtId="0" fontId="0" fillId="0" borderId="26" xfId="0" applyBorder="1"/>
    <xf numFmtId="3" fontId="2" fillId="0" borderId="53" xfId="0" applyNumberFormat="1" applyFont="1" applyBorder="1"/>
    <xf numFmtId="0" fontId="0" fillId="0" borderId="7" xfId="0" applyBorder="1" applyAlignment="1">
      <alignment horizontal="center"/>
    </xf>
    <xf numFmtId="0" fontId="0" fillId="0" borderId="27" xfId="0" applyBorder="1" applyAlignment="1">
      <alignment horizontal="center"/>
    </xf>
    <xf numFmtId="0" fontId="2" fillId="0" borderId="50" xfId="0" applyFont="1" applyBorder="1" applyAlignment="1">
      <alignment horizontal="center"/>
    </xf>
    <xf numFmtId="3" fontId="0" fillId="0" borderId="12" xfId="1" applyNumberFormat="1" applyFont="1" applyFill="1" applyBorder="1" applyAlignment="1" applyProtection="1">
      <alignment horizontal="right"/>
    </xf>
    <xf numFmtId="3" fontId="0" fillId="0" borderId="20" xfId="1" applyNumberFormat="1" applyFont="1" applyBorder="1" applyAlignment="1" applyProtection="1">
      <alignment horizontal="right"/>
    </xf>
    <xf numFmtId="3" fontId="0" fillId="0" borderId="31" xfId="1" applyNumberFormat="1" applyFont="1" applyBorder="1" applyAlignment="1" applyProtection="1">
      <alignment horizontal="right"/>
    </xf>
    <xf numFmtId="3" fontId="2" fillId="0" borderId="24" xfId="0" applyNumberFormat="1" applyFont="1" applyBorder="1" applyAlignment="1">
      <alignment horizontal="right"/>
    </xf>
    <xf numFmtId="3" fontId="2" fillId="0" borderId="26" xfId="0" applyNumberFormat="1" applyFont="1" applyBorder="1" applyAlignment="1">
      <alignment horizontal="right"/>
    </xf>
    <xf numFmtId="3" fontId="0" fillId="0" borderId="28" xfId="1" applyNumberFormat="1" applyFont="1" applyBorder="1" applyAlignment="1" applyProtection="1">
      <alignment horizontal="righ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3" fontId="0" fillId="0" borderId="20" xfId="1" applyNumberFormat="1" applyFont="1" applyFill="1" applyBorder="1" applyAlignment="1" applyProtection="1">
      <alignment horizontal="right"/>
    </xf>
    <xf numFmtId="3" fontId="0" fillId="0" borderId="31" xfId="1" applyNumberFormat="1" applyFont="1" applyFill="1" applyBorder="1" applyAlignment="1" applyProtection="1">
      <alignment horizontal="right"/>
    </xf>
    <xf numFmtId="0" fontId="0" fillId="0" borderId="31" xfId="0" applyBorder="1" applyAlignment="1">
      <alignment horizontal="right"/>
    </xf>
    <xf numFmtId="0" fontId="0" fillId="2" borderId="1" xfId="0" applyFill="1" applyBorder="1"/>
    <xf numFmtId="0" fontId="0" fillId="2" borderId="2" xfId="0" applyFill="1" applyBorder="1"/>
    <xf numFmtId="0" fontId="0" fillId="2" borderId="2" xfId="0" applyFill="1" applyBorder="1" applyAlignment="1">
      <alignment horizontal="right"/>
    </xf>
    <xf numFmtId="0" fontId="0" fillId="2" borderId="3" xfId="0" applyFill="1" applyBorder="1"/>
    <xf numFmtId="0" fontId="0" fillId="0" borderId="37" xfId="0" applyBorder="1"/>
    <xf numFmtId="0" fontId="0" fillId="0" borderId="33" xfId="0" applyBorder="1"/>
    <xf numFmtId="0" fontId="0" fillId="0" borderId="38" xfId="0" applyBorder="1"/>
    <xf numFmtId="0" fontId="0" fillId="0" borderId="39" xfId="0" applyBorder="1"/>
    <xf numFmtId="0" fontId="0" fillId="0" borderId="40" xfId="0" applyBorder="1"/>
    <xf numFmtId="3" fontId="0" fillId="0" borderId="28" xfId="0" applyNumberFormat="1" applyBorder="1"/>
    <xf numFmtId="3" fontId="0" fillId="0" borderId="29" xfId="0" applyNumberFormat="1" applyBorder="1"/>
    <xf numFmtId="3" fontId="0" fillId="0" borderId="28" xfId="1" applyNumberFormat="1" applyFont="1" applyBorder="1" applyAlignment="1" applyProtection="1"/>
    <xf numFmtId="3" fontId="0" fillId="0" borderId="31" xfId="1" applyNumberFormat="1" applyFont="1" applyBorder="1" applyAlignment="1" applyProtection="1"/>
    <xf numFmtId="0" fontId="0" fillId="0" borderId="1" xfId="0" applyBorder="1"/>
    <xf numFmtId="0" fontId="0" fillId="0" borderId="2" xfId="0" applyBorder="1"/>
    <xf numFmtId="3" fontId="2" fillId="0" borderId="47" xfId="0" applyNumberFormat="1" applyFont="1" applyBorder="1" applyAlignment="1">
      <alignment horizontal="right"/>
    </xf>
    <xf numFmtId="3" fontId="2" fillId="0" borderId="48" xfId="0" applyNumberFormat="1" applyFont="1" applyBorder="1" applyAlignment="1">
      <alignment horizontal="right"/>
    </xf>
    <xf numFmtId="0" fontId="0" fillId="0" borderId="8" xfId="0" applyBorder="1" applyAlignment="1">
      <alignment horizontal="center"/>
    </xf>
    <xf numFmtId="0" fontId="0" fillId="0" borderId="44" xfId="0" applyBorder="1" applyAlignment="1">
      <alignment horizontal="center"/>
    </xf>
    <xf numFmtId="0" fontId="0" fillId="0" borderId="16" xfId="0" applyBorder="1" applyAlignment="1">
      <alignment horizontal="right"/>
    </xf>
    <xf numFmtId="0" fontId="0" fillId="0" borderId="13" xfId="0" applyBorder="1" applyAlignment="1">
      <alignment horizontal="right"/>
    </xf>
    <xf numFmtId="3" fontId="2" fillId="0" borderId="25" xfId="0" applyNumberFormat="1" applyFont="1" applyBorder="1" applyAlignment="1">
      <alignment horizontal="right"/>
    </xf>
    <xf numFmtId="0" fontId="0" fillId="2" borderId="47" xfId="0" applyFill="1" applyBorder="1"/>
    <xf numFmtId="0" fontId="0" fillId="2" borderId="48" xfId="0" applyFill="1" applyBorder="1"/>
    <xf numFmtId="0" fontId="0" fillId="0" borderId="23" xfId="0" applyBorder="1" applyAlignment="1">
      <alignment horizontal="right"/>
    </xf>
    <xf numFmtId="0" fontId="0" fillId="0" borderId="24" xfId="0" applyBorder="1" applyAlignment="1">
      <alignment horizontal="right"/>
    </xf>
    <xf numFmtId="0" fontId="0" fillId="0" borderId="25" xfId="0" applyBorder="1" applyAlignment="1">
      <alignment horizontal="right"/>
    </xf>
    <xf numFmtId="0" fontId="0" fillId="0" borderId="0" xfId="0" applyAlignment="1">
      <alignment horizontal="right"/>
    </xf>
    <xf numFmtId="49" fontId="0" fillId="0" borderId="21" xfId="0" applyNumberFormat="1" applyBorder="1"/>
    <xf numFmtId="1" fontId="0" fillId="0" borderId="23" xfId="0" applyNumberFormat="1" applyBorder="1" applyAlignment="1">
      <alignment horizontal="right"/>
    </xf>
    <xf numFmtId="1" fontId="0" fillId="0" borderId="24" xfId="0" applyNumberFormat="1" applyBorder="1" applyAlignment="1">
      <alignment horizontal="right"/>
    </xf>
    <xf numFmtId="1" fontId="0" fillId="0" borderId="25" xfId="0" applyNumberFormat="1" applyBorder="1" applyAlignment="1">
      <alignment horizontal="right"/>
    </xf>
    <xf numFmtId="0" fontId="4" fillId="0" borderId="0" xfId="0" applyFont="1"/>
    <xf numFmtId="0" fontId="0" fillId="0" borderId="15" xfId="0" applyBorder="1" applyAlignment="1">
      <alignment horizontal="left"/>
    </xf>
    <xf numFmtId="3" fontId="0" fillId="0" borderId="30" xfId="1" applyNumberFormat="1" applyFont="1" applyFill="1" applyBorder="1" applyAlignment="1" applyProtection="1">
      <alignment horizontal="right"/>
    </xf>
    <xf numFmtId="3" fontId="0" fillId="0" borderId="16" xfId="1" applyNumberFormat="1" applyFont="1" applyFill="1" applyBorder="1" applyAlignment="1" applyProtection="1">
      <alignment horizontal="right"/>
    </xf>
    <xf numFmtId="3" fontId="0" fillId="0" borderId="28" xfId="1" applyNumberFormat="1" applyFont="1" applyFill="1" applyBorder="1" applyAlignment="1" applyProtection="1">
      <alignment horizontal="right"/>
      <protection locked="0"/>
    </xf>
    <xf numFmtId="0" fontId="0" fillId="0" borderId="28" xfId="0" applyBorder="1" applyAlignment="1">
      <alignment horizontal="right"/>
    </xf>
    <xf numFmtId="0" fontId="0" fillId="2" borderId="3" xfId="0" applyFill="1" applyBorder="1" applyAlignment="1">
      <alignment horizontal="right"/>
    </xf>
    <xf numFmtId="0" fontId="2" fillId="0" borderId="0" xfId="0" applyFont="1" applyAlignment="1">
      <alignment horizontal="right"/>
    </xf>
    <xf numFmtId="3" fontId="2" fillId="0" borderId="0" xfId="0" applyNumberFormat="1" applyFont="1" applyAlignment="1">
      <alignment horizontal="right"/>
    </xf>
    <xf numFmtId="0" fontId="0" fillId="2" borderId="47" xfId="0" applyFill="1" applyBorder="1" applyAlignment="1">
      <alignment horizontal="right"/>
    </xf>
    <xf numFmtId="0" fontId="0" fillId="0" borderId="56" xfId="0" applyBorder="1"/>
    <xf numFmtId="0" fontId="0" fillId="0" borderId="13" xfId="0" applyBorder="1"/>
    <xf numFmtId="0" fontId="0" fillId="0" borderId="57" xfId="0" applyBorder="1" applyAlignment="1">
      <alignment horizontal="right"/>
    </xf>
    <xf numFmtId="0" fontId="3" fillId="0" borderId="0" xfId="0" applyFont="1" applyAlignment="1">
      <alignment horizontal="left"/>
    </xf>
    <xf numFmtId="3" fontId="1" fillId="0" borderId="12" xfId="1" applyNumberFormat="1" applyFont="1" applyFill="1" applyBorder="1" applyAlignment="1" applyProtection="1">
      <alignment horizontal="right"/>
    </xf>
    <xf numFmtId="3" fontId="0" fillId="0" borderId="51" xfId="0" applyNumberFormat="1" applyBorder="1" applyAlignment="1">
      <alignment horizontal="right"/>
    </xf>
    <xf numFmtId="3" fontId="0" fillId="0" borderId="52" xfId="0" applyNumberFormat="1" applyBorder="1" applyAlignment="1">
      <alignment horizontal="right"/>
    </xf>
    <xf numFmtId="0" fontId="0" fillId="0" borderId="54" xfId="0" applyBorder="1" applyAlignment="1">
      <alignment horizontal="right"/>
    </xf>
    <xf numFmtId="0" fontId="0" fillId="0" borderId="51" xfId="0" applyBorder="1" applyAlignment="1">
      <alignment horizontal="right"/>
    </xf>
    <xf numFmtId="0" fontId="0" fillId="0" borderId="20" xfId="0" applyBorder="1" applyAlignment="1">
      <alignment horizontal="right"/>
    </xf>
    <xf numFmtId="3" fontId="0" fillId="0" borderId="32" xfId="0" applyNumberFormat="1" applyBorder="1"/>
    <xf numFmtId="0" fontId="2" fillId="0" borderId="15" xfId="0" applyFont="1" applyBorder="1" applyAlignment="1">
      <alignment wrapText="1"/>
    </xf>
    <xf numFmtId="0" fontId="0" fillId="0" borderId="16" xfId="0" applyBorder="1"/>
    <xf numFmtId="0" fontId="0" fillId="0" borderId="29" xfId="0" applyBorder="1"/>
    <xf numFmtId="0" fontId="0" fillId="0" borderId="25" xfId="0" applyBorder="1"/>
    <xf numFmtId="3" fontId="2" fillId="4" borderId="47" xfId="0" applyNumberFormat="1" applyFont="1" applyFill="1" applyBorder="1"/>
    <xf numFmtId="3" fontId="2" fillId="4" borderId="48" xfId="0" applyNumberFormat="1" applyFont="1" applyFill="1" applyBorder="1"/>
    <xf numFmtId="3" fontId="2" fillId="5" borderId="55" xfId="0" applyNumberFormat="1" applyFont="1" applyFill="1" applyBorder="1"/>
    <xf numFmtId="3" fontId="2" fillId="5" borderId="47" xfId="0" applyNumberFormat="1" applyFont="1" applyFill="1" applyBorder="1"/>
    <xf numFmtId="3" fontId="2" fillId="5" borderId="48" xfId="0" applyNumberFormat="1" applyFont="1" applyFill="1" applyBorder="1"/>
    <xf numFmtId="0" fontId="2" fillId="0" borderId="19" xfId="0" applyFont="1" applyBorder="1" applyAlignment="1">
      <alignment wrapText="1"/>
    </xf>
    <xf numFmtId="0" fontId="0" fillId="0" borderId="3" xfId="0" applyBorder="1"/>
    <xf numFmtId="3" fontId="2" fillId="0" borderId="23" xfId="0" applyNumberFormat="1" applyFont="1" applyBorder="1" applyAlignment="1">
      <alignment horizontal="right"/>
    </xf>
    <xf numFmtId="0" fontId="7" fillId="0" borderId="0" xfId="0" applyFont="1"/>
    <xf numFmtId="3" fontId="0" fillId="0" borderId="22" xfId="0" applyNumberFormat="1" applyBorder="1"/>
    <xf numFmtId="0" fontId="0" fillId="0" borderId="0" xfId="0" applyAlignment="1">
      <alignment vertical="top" wrapText="1"/>
    </xf>
    <xf numFmtId="0" fontId="9" fillId="0" borderId="0" xfId="0" applyFont="1"/>
    <xf numFmtId="0" fontId="8" fillId="0" borderId="0" xfId="0" applyFont="1"/>
    <xf numFmtId="0" fontId="10" fillId="0" borderId="0" xfId="0" applyFont="1"/>
    <xf numFmtId="0" fontId="10" fillId="0" borderId="58" xfId="0" applyFont="1" applyBorder="1" applyAlignment="1" applyProtection="1">
      <alignment horizontal="right"/>
      <protection locked="0"/>
    </xf>
    <xf numFmtId="0" fontId="10" fillId="0" borderId="0" xfId="0" applyFont="1" applyAlignment="1" applyProtection="1">
      <alignment horizontal="right"/>
      <protection locked="0"/>
    </xf>
    <xf numFmtId="0" fontId="10" fillId="0" borderId="0" xfId="0" applyFont="1" applyAlignment="1">
      <alignment horizontal="right"/>
    </xf>
    <xf numFmtId="0" fontId="10" fillId="0" borderId="61" xfId="0" applyFont="1" applyBorder="1" applyAlignment="1">
      <alignment vertical="top" wrapText="1"/>
    </xf>
    <xf numFmtId="0" fontId="10" fillId="0" borderId="58" xfId="0" applyFont="1" applyBorder="1" applyProtection="1">
      <protection locked="0"/>
    </xf>
    <xf numFmtId="0" fontId="10" fillId="0" borderId="0" xfId="0" applyFont="1" applyAlignment="1">
      <alignment vertical="top" wrapText="1"/>
    </xf>
    <xf numFmtId="0" fontId="10" fillId="0" borderId="0" xfId="0" applyFont="1" applyAlignment="1">
      <alignment horizontal="left"/>
    </xf>
    <xf numFmtId="0" fontId="10" fillId="0" borderId="58" xfId="0" applyFont="1" applyBorder="1" applyAlignment="1">
      <alignment horizontal="right"/>
    </xf>
    <xf numFmtId="0" fontId="11" fillId="6" borderId="59" xfId="0" applyFont="1" applyFill="1" applyBorder="1"/>
    <xf numFmtId="0" fontId="11" fillId="6" borderId="58" xfId="0" applyFont="1" applyFill="1" applyBorder="1" applyAlignment="1">
      <alignment horizontal="center"/>
    </xf>
    <xf numFmtId="0" fontId="14" fillId="0" borderId="0" xfId="0" applyFont="1" applyAlignment="1">
      <alignment horizontal="right"/>
    </xf>
    <xf numFmtId="0" fontId="0" fillId="8" borderId="2" xfId="0" applyFill="1" applyBorder="1"/>
    <xf numFmtId="0" fontId="0" fillId="8" borderId="36" xfId="0" applyFill="1" applyBorder="1"/>
    <xf numFmtId="3" fontId="2" fillId="4" borderId="55" xfId="0" applyNumberFormat="1" applyFont="1" applyFill="1" applyBorder="1"/>
    <xf numFmtId="0" fontId="0" fillId="3" borderId="49" xfId="0" applyFill="1" applyBorder="1" applyAlignment="1">
      <alignment horizontal="center"/>
    </xf>
    <xf numFmtId="0" fontId="0" fillId="2" borderId="55" xfId="0" applyFill="1" applyBorder="1" applyAlignment="1">
      <alignment horizontal="right"/>
    </xf>
    <xf numFmtId="0" fontId="10" fillId="0" borderId="36" xfId="0" applyFont="1" applyBorder="1" applyAlignment="1">
      <alignment horizontal="left" vertical="top" wrapText="1"/>
    </xf>
    <xf numFmtId="0" fontId="10" fillId="0" borderId="33"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21" xfId="0" applyFont="1" applyBorder="1" applyAlignment="1">
      <alignment horizontal="left" vertical="top" wrapText="1"/>
    </xf>
    <xf numFmtId="0" fontId="10" fillId="0" borderId="25" xfId="0" applyFont="1" applyBorder="1" applyAlignment="1">
      <alignment horizontal="left" vertical="top" wrapText="1"/>
    </xf>
    <xf numFmtId="0" fontId="13" fillId="7" borderId="63" xfId="0" applyFont="1" applyFill="1" applyBorder="1" applyAlignment="1">
      <alignment horizontal="center" vertical="center"/>
    </xf>
    <xf numFmtId="0" fontId="13" fillId="7" borderId="64" xfId="0" applyFont="1" applyFill="1" applyBorder="1" applyAlignment="1">
      <alignment horizontal="center" vertical="center"/>
    </xf>
    <xf numFmtId="0" fontId="11" fillId="6" borderId="59" xfId="0" applyFont="1" applyFill="1" applyBorder="1" applyAlignment="1">
      <alignment horizontal="center"/>
    </xf>
    <xf numFmtId="0" fontId="11" fillId="6" borderId="60" xfId="0" applyFont="1" applyFill="1" applyBorder="1" applyAlignment="1">
      <alignment horizontal="center"/>
    </xf>
    <xf numFmtId="0" fontId="10" fillId="0" borderId="62" xfId="0" applyFont="1" applyBorder="1" applyAlignment="1">
      <alignment horizontal="left" vertical="center" wrapText="1"/>
    </xf>
    <xf numFmtId="0" fontId="11" fillId="0" borderId="0" xfId="0" applyFont="1" applyAlignment="1">
      <alignment horizontal="left"/>
    </xf>
    <xf numFmtId="0" fontId="12" fillId="6" borderId="59" xfId="0" applyFont="1" applyFill="1" applyBorder="1" applyAlignment="1">
      <alignment horizontal="center"/>
    </xf>
    <xf numFmtId="0" fontId="12" fillId="6" borderId="60" xfId="0" applyFont="1" applyFill="1" applyBorder="1" applyAlignment="1">
      <alignment horizontal="center"/>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2" fillId="0" borderId="22" xfId="0" applyFont="1" applyBorder="1" applyAlignment="1">
      <alignment horizontal="right"/>
    </xf>
    <xf numFmtId="0" fontId="2" fillId="0" borderId="23" xfId="0" applyFont="1" applyBorder="1" applyAlignment="1">
      <alignment horizontal="right"/>
    </xf>
    <xf numFmtId="0" fontId="2" fillId="0" borderId="0" xfId="0" applyFont="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4" xfId="0" applyBorder="1"/>
    <xf numFmtId="0" fontId="0" fillId="0" borderId="5" xfId="0" applyBorder="1"/>
    <xf numFmtId="0" fontId="0" fillId="0" borderId="6" xfId="0"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2" fillId="0" borderId="2" xfId="0" applyFont="1" applyBorder="1" applyAlignment="1">
      <alignment horizontal="right"/>
    </xf>
    <xf numFmtId="0" fontId="2" fillId="0" borderId="55" xfId="0" applyFont="1" applyBorder="1" applyAlignment="1">
      <alignment horizontal="right"/>
    </xf>
    <xf numFmtId="0" fontId="0" fillId="0" borderId="41" xfId="0" applyBorder="1"/>
    <xf numFmtId="0" fontId="0" fillId="0" borderId="42" xfId="0" applyBorder="1"/>
    <xf numFmtId="0" fontId="0" fillId="0" borderId="43" xfId="0" applyBorder="1"/>
    <xf numFmtId="0" fontId="0" fillId="0" borderId="36" xfId="0" applyBorder="1" applyAlignment="1">
      <alignment horizontal="left"/>
    </xf>
    <xf numFmtId="0" fontId="0" fillId="0" borderId="37" xfId="0" applyBorder="1" applyAlignment="1">
      <alignment horizontal="left"/>
    </xf>
    <xf numFmtId="0" fontId="0" fillId="0" borderId="14" xfId="0"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15"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2" fillId="4" borderId="1" xfId="0" applyFont="1" applyFill="1" applyBorder="1" applyAlignment="1">
      <alignment horizontal="center"/>
    </xf>
    <xf numFmtId="0" fontId="2" fillId="4" borderId="3" xfId="0" applyFont="1" applyFill="1" applyBorder="1" applyAlignment="1">
      <alignment horizontal="center"/>
    </xf>
    <xf numFmtId="0" fontId="3" fillId="0" borderId="14" xfId="0" applyFont="1" applyBorder="1" applyAlignment="1">
      <alignment horizontal="left"/>
    </xf>
    <xf numFmtId="0" fontId="3" fillId="0" borderId="0" xfId="0" applyFont="1" applyAlignment="1">
      <alignment horizontal="left"/>
    </xf>
    <xf numFmtId="0" fontId="3" fillId="0" borderId="15" xfId="0" applyFont="1" applyBorder="1" applyAlignment="1">
      <alignment horizontal="left"/>
    </xf>
    <xf numFmtId="0" fontId="0" fillId="0" borderId="45" xfId="0" applyBorder="1" applyAlignment="1">
      <alignment horizontal="center"/>
    </xf>
    <xf numFmtId="0" fontId="0" fillId="0" borderId="35" xfId="0" applyBorder="1" applyAlignment="1">
      <alignment horizontal="center"/>
    </xf>
    <xf numFmtId="0" fontId="0" fillId="0" borderId="46" xfId="0" applyBorder="1" applyAlignment="1">
      <alignment horizontal="center"/>
    </xf>
    <xf numFmtId="0" fontId="0" fillId="0" borderId="15" xfId="0" applyBorder="1" applyAlignment="1">
      <alignment horizontal="left" wrapText="1"/>
    </xf>
    <xf numFmtId="0" fontId="0" fillId="0" borderId="65" xfId="0" applyBorder="1" applyAlignment="1">
      <alignment horizontal="center"/>
    </xf>
    <xf numFmtId="0" fontId="0" fillId="0" borderId="66" xfId="0"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0" fillId="0" borderId="21" xfId="0" applyBorder="1" applyAlignment="1">
      <alignment horizontal="right" wrapText="1"/>
    </xf>
    <xf numFmtId="0" fontId="0" fillId="0" borderId="22" xfId="0" applyBorder="1" applyAlignment="1">
      <alignment horizontal="right" wrapText="1"/>
    </xf>
    <xf numFmtId="0" fontId="0" fillId="0" borderId="23" xfId="0" applyBorder="1" applyAlignment="1">
      <alignment horizontal="right" wrapText="1"/>
    </xf>
    <xf numFmtId="0" fontId="0" fillId="0" borderId="38" xfId="0"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0" fillId="0" borderId="29" xfId="0" applyFont="1" applyBorder="1" applyAlignment="1">
      <alignment horizontal="right"/>
    </xf>
  </cellXfs>
  <cellStyles count="1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Milliers" xfId="1" builtinId="3"/>
    <cellStyle name="Normal" xfId="0" builtinId="0"/>
  </cellStyles>
  <dxfs count="2">
    <dxf>
      <font>
        <color rgb="FF9C0006"/>
      </font>
    </dxf>
    <dxf>
      <font>
        <color rgb="FF9C0006"/>
      </font>
      <fill>
        <patternFill>
          <bgColor rgb="FFFFC7CE"/>
        </patternFill>
      </fill>
    </dxf>
  </dxfs>
  <tableStyles count="0" defaultTableStyle="TableStyleMedium9" defaultPivotStyle="PivotStyleMedium7"/>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zoomScale="126" zoomScaleNormal="126" zoomScalePageLayoutView="126" workbookViewId="0">
      <selection activeCell="B5" sqref="B5"/>
    </sheetView>
  </sheetViews>
  <sheetFormatPr baseColWidth="10" defaultRowHeight="16" x14ac:dyDescent="0.2"/>
  <cols>
    <col min="1" max="1" width="71.5" customWidth="1"/>
    <col min="2" max="2" width="6" style="55" customWidth="1"/>
    <col min="3" max="3" width="4.33203125" customWidth="1"/>
  </cols>
  <sheetData>
    <row r="1" spans="1:7" ht="36" customHeight="1" thickBot="1" x14ac:dyDescent="0.25">
      <c r="A1" s="121" t="s">
        <v>94</v>
      </c>
      <c r="B1" s="122"/>
    </row>
    <row r="2" spans="1:7" ht="19" x14ac:dyDescent="0.25">
      <c r="A2" s="126" t="s">
        <v>90</v>
      </c>
      <c r="B2" s="126"/>
      <c r="C2" s="93"/>
      <c r="D2" s="93"/>
      <c r="E2" s="93"/>
      <c r="F2" s="93"/>
      <c r="G2" s="93"/>
    </row>
    <row r="3" spans="1:7" ht="98" customHeight="1" x14ac:dyDescent="0.2">
      <c r="A3" s="125" t="s">
        <v>99</v>
      </c>
      <c r="B3" s="125"/>
    </row>
    <row r="4" spans="1:7" x14ac:dyDescent="0.2">
      <c r="A4" s="123" t="s">
        <v>84</v>
      </c>
      <c r="B4" s="124"/>
    </row>
    <row r="5" spans="1:7" x14ac:dyDescent="0.2">
      <c r="A5" s="98" t="s">
        <v>102</v>
      </c>
      <c r="B5" s="99"/>
    </row>
    <row r="6" spans="1:7" x14ac:dyDescent="0.2">
      <c r="A6" s="98" t="s">
        <v>100</v>
      </c>
      <c r="B6" s="100"/>
    </row>
    <row r="7" spans="1:7" x14ac:dyDescent="0.2">
      <c r="A7" s="101" t="s">
        <v>85</v>
      </c>
      <c r="B7" s="99"/>
    </row>
    <row r="8" spans="1:7" x14ac:dyDescent="0.2">
      <c r="A8" s="101" t="s">
        <v>86</v>
      </c>
      <c r="B8" s="99"/>
    </row>
    <row r="9" spans="1:7" x14ac:dyDescent="0.2">
      <c r="A9" s="101" t="s">
        <v>87</v>
      </c>
      <c r="B9" s="99"/>
    </row>
    <row r="10" spans="1:7" x14ac:dyDescent="0.2">
      <c r="A10" s="101"/>
      <c r="B10" s="100"/>
    </row>
    <row r="11" spans="1:7" x14ac:dyDescent="0.2">
      <c r="A11" s="127" t="s">
        <v>73</v>
      </c>
      <c r="B11" s="128"/>
    </row>
    <row r="12" spans="1:7" x14ac:dyDescent="0.2">
      <c r="A12" s="98" t="s">
        <v>57</v>
      </c>
      <c r="B12" s="99"/>
    </row>
    <row r="13" spans="1:7" x14ac:dyDescent="0.2">
      <c r="A13" s="98" t="s">
        <v>97</v>
      </c>
      <c r="B13" s="99"/>
    </row>
    <row r="14" spans="1:7" x14ac:dyDescent="0.2">
      <c r="A14" s="98" t="s">
        <v>93</v>
      </c>
      <c r="B14" s="99"/>
    </row>
    <row r="15" spans="1:7" x14ac:dyDescent="0.2">
      <c r="A15" s="98" t="s">
        <v>56</v>
      </c>
      <c r="B15" s="99"/>
    </row>
    <row r="16" spans="1:7" x14ac:dyDescent="0.2">
      <c r="A16" s="98" t="s">
        <v>58</v>
      </c>
      <c r="B16" s="99"/>
    </row>
    <row r="17" spans="1:2" x14ac:dyDescent="0.2">
      <c r="A17" s="98" t="s">
        <v>63</v>
      </c>
      <c r="B17" s="99"/>
    </row>
    <row r="18" spans="1:2" x14ac:dyDescent="0.2">
      <c r="A18" s="101" t="str">
        <f>IF(B17="","","Quel est le coût envisagé par personne par activité (en moyenne)?")</f>
        <v/>
      </c>
      <c r="B18" s="100"/>
    </row>
    <row r="19" spans="1:2" x14ac:dyDescent="0.2">
      <c r="A19" s="98"/>
      <c r="B19" s="100"/>
    </row>
    <row r="20" spans="1:2" x14ac:dyDescent="0.2">
      <c r="A20" s="123" t="s">
        <v>72</v>
      </c>
      <c r="B20" s="124"/>
    </row>
    <row r="21" spans="1:2" ht="16" customHeight="1" x14ac:dyDescent="0.2">
      <c r="A21" s="102" t="s">
        <v>89</v>
      </c>
      <c r="B21" s="103"/>
    </row>
    <row r="22" spans="1:2" x14ac:dyDescent="0.2">
      <c r="A22" s="104"/>
      <c r="B22" s="100"/>
    </row>
    <row r="23" spans="1:2" x14ac:dyDescent="0.2">
      <c r="A23" s="123" t="s">
        <v>71</v>
      </c>
      <c r="B23" s="124"/>
    </row>
    <row r="24" spans="1:2" x14ac:dyDescent="0.2">
      <c r="A24" s="98" t="s">
        <v>62</v>
      </c>
      <c r="B24" s="99"/>
    </row>
    <row r="25" spans="1:2" x14ac:dyDescent="0.2">
      <c r="A25" s="101" t="str">
        <f>IF(B24="oui","Combien de collègues suisses envisagé·e·s ?","")</f>
        <v/>
      </c>
      <c r="B25" s="100"/>
    </row>
    <row r="26" spans="1:2" x14ac:dyDescent="0.2">
      <c r="A26" s="101" t="str">
        <f>IF(B24="oui","A combien de jours de formation chaque personne va-t-elle participer en moyenne ?","")</f>
        <v/>
      </c>
      <c r="B26" s="100"/>
    </row>
    <row r="27" spans="1:2" x14ac:dyDescent="0.2">
      <c r="A27" s="101" t="str">
        <f>IF(B24="oui","Combien de nuits à l'hôtel faut-il prévoir par personne en moyenne ?","")</f>
        <v/>
      </c>
      <c r="B27" s="100"/>
    </row>
    <row r="28" spans="1:2" x14ac:dyDescent="0.2">
      <c r="A28" s="101" t="str">
        <f>IF(B24="oui","En principe, seront-ils et elles présent·e·s aux activités sociales ?","")</f>
        <v/>
      </c>
      <c r="B28" s="100"/>
    </row>
    <row r="29" spans="1:2" x14ac:dyDescent="0.2">
      <c r="A29" s="98"/>
      <c r="B29" s="100"/>
    </row>
    <row r="30" spans="1:2" x14ac:dyDescent="0.2">
      <c r="A30" s="98" t="s">
        <v>64</v>
      </c>
      <c r="B30" s="99"/>
    </row>
    <row r="31" spans="1:2" ht="16" customHeight="1" x14ac:dyDescent="0.2">
      <c r="A31" s="101" t="str">
        <f>IF(B30="oui","Combien de collègues européen·ne·s envisagé·e·s ?","")</f>
        <v/>
      </c>
      <c r="B31" s="100"/>
    </row>
    <row r="32" spans="1:2" ht="16" customHeight="1" x14ac:dyDescent="0.2">
      <c r="A32" s="101" t="str">
        <f>IF(B30="oui","A combien de jours de formation chaque personne va-t-elle participer en moyenne ?","")</f>
        <v/>
      </c>
      <c r="B32" s="100"/>
    </row>
    <row r="33" spans="1:3" ht="16" customHeight="1" x14ac:dyDescent="0.2">
      <c r="A33" s="101" t="str">
        <f>IF(B30="oui","En principe, seront-ils et elles présent·e·s aux activités sociales ?","")</f>
        <v/>
      </c>
      <c r="B33" s="100"/>
    </row>
    <row r="34" spans="1:3" ht="16" customHeight="1" x14ac:dyDescent="0.2">
      <c r="A34" s="98"/>
      <c r="B34" s="100"/>
    </row>
    <row r="35" spans="1:3" x14ac:dyDescent="0.2">
      <c r="A35" s="98" t="s">
        <v>66</v>
      </c>
      <c r="B35" s="99"/>
    </row>
    <row r="36" spans="1:3" x14ac:dyDescent="0.2">
      <c r="A36" s="101" t="str">
        <f>IF(B35="oui","Combien de collègues d'outre-mer envisagé·e·s ?","")</f>
        <v/>
      </c>
      <c r="B36" s="100"/>
    </row>
    <row r="37" spans="1:3" x14ac:dyDescent="0.2">
      <c r="A37" s="101" t="str">
        <f>IF(B35="oui","A combien de jours de formation chaque personne va-t-elle participer en moyenne ?","")</f>
        <v/>
      </c>
      <c r="B37" s="100"/>
    </row>
    <row r="38" spans="1:3" x14ac:dyDescent="0.2">
      <c r="A38" s="101" t="str">
        <f>IF(B35="oui","En principe, seront-ils et elles présent·e·s aux activités sociales ?","")</f>
        <v/>
      </c>
      <c r="B38" s="100"/>
    </row>
    <row r="39" spans="1:3" x14ac:dyDescent="0.2">
      <c r="A39" s="98"/>
      <c r="B39" s="100"/>
    </row>
    <row r="40" spans="1:3" x14ac:dyDescent="0.2">
      <c r="A40" s="105" t="s">
        <v>101</v>
      </c>
      <c r="B40" s="99"/>
    </row>
    <row r="41" spans="1:3" x14ac:dyDescent="0.2">
      <c r="A41" s="101" t="str">
        <f>IF(B40="oui","Combien d'intervenant·e·s seront rémunéré·e·s ?*","")</f>
        <v/>
      </c>
      <c r="B41" s="100"/>
    </row>
    <row r="42" spans="1:3" x14ac:dyDescent="0.2">
      <c r="A42" s="109" t="str">
        <f>IF(B40="oui","*N'indiquez que la rémunération. Les frais de voyage et de repas sont automatiquement couverts","")</f>
        <v/>
      </c>
      <c r="B42" s="100"/>
    </row>
    <row r="43" spans="1:3" x14ac:dyDescent="0.2">
      <c r="A43" s="101" t="str">
        <f>IF(B40="oui","Combien de sessions prévues par intervenant·e·s en moyenne ?**","")</f>
        <v/>
      </c>
      <c r="B43" s="100"/>
    </row>
    <row r="44" spans="1:3" x14ac:dyDescent="0.2">
      <c r="A44" s="109" t="str">
        <f>IF(B40="oui","**Une estimation de 300CHF / session est utilisée ici","")</f>
        <v/>
      </c>
      <c r="B44" s="100"/>
    </row>
    <row r="45" spans="1:3" x14ac:dyDescent="0.2">
      <c r="A45" s="98"/>
      <c r="B45" s="100"/>
    </row>
    <row r="46" spans="1:3" x14ac:dyDescent="0.2">
      <c r="A46" s="107" t="s">
        <v>74</v>
      </c>
      <c r="B46" s="99"/>
      <c r="C46" s="96" t="s">
        <v>88</v>
      </c>
    </row>
    <row r="47" spans="1:3" x14ac:dyDescent="0.2">
      <c r="A47" s="98"/>
      <c r="B47" s="100"/>
    </row>
    <row r="48" spans="1:3" x14ac:dyDescent="0.2">
      <c r="A48" s="108" t="s">
        <v>75</v>
      </c>
      <c r="B48" s="100"/>
    </row>
    <row r="49" spans="1:3" x14ac:dyDescent="0.2">
      <c r="A49" s="105" t="s">
        <v>76</v>
      </c>
      <c r="B49" s="106">
        <v>5000</v>
      </c>
      <c r="C49" s="96" t="s">
        <v>88</v>
      </c>
    </row>
    <row r="50" spans="1:3" x14ac:dyDescent="0.2">
      <c r="A50" s="105" t="s">
        <v>77</v>
      </c>
      <c r="B50" s="99"/>
      <c r="C50" s="96" t="s">
        <v>88</v>
      </c>
    </row>
    <row r="51" spans="1:3" x14ac:dyDescent="0.2">
      <c r="A51" s="105" t="s">
        <v>78</v>
      </c>
      <c r="B51" s="99"/>
      <c r="C51" s="96" t="s">
        <v>88</v>
      </c>
    </row>
    <row r="52" spans="1:3" x14ac:dyDescent="0.2">
      <c r="A52" s="105" t="s">
        <v>79</v>
      </c>
      <c r="B52" s="99"/>
      <c r="C52" s="96" t="s">
        <v>88</v>
      </c>
    </row>
    <row r="53" spans="1:3" x14ac:dyDescent="0.2">
      <c r="A53" s="105" t="s">
        <v>80</v>
      </c>
      <c r="B53" s="99"/>
      <c r="C53" s="96" t="s">
        <v>88</v>
      </c>
    </row>
    <row r="54" spans="1:3" ht="17" thickBot="1" x14ac:dyDescent="0.25">
      <c r="A54" s="98"/>
      <c r="B54" s="101"/>
    </row>
    <row r="55" spans="1:3" ht="16" customHeight="1" x14ac:dyDescent="0.2">
      <c r="A55" s="115" t="s">
        <v>98</v>
      </c>
      <c r="B55" s="116"/>
      <c r="C55" s="95"/>
    </row>
    <row r="56" spans="1:3" x14ac:dyDescent="0.2">
      <c r="A56" s="117"/>
      <c r="B56" s="118"/>
      <c r="C56" s="95"/>
    </row>
    <row r="57" spans="1:3" x14ac:dyDescent="0.2">
      <c r="A57" s="117"/>
      <c r="B57" s="118"/>
      <c r="C57" s="95"/>
    </row>
    <row r="58" spans="1:3" x14ac:dyDescent="0.2">
      <c r="A58" s="117"/>
      <c r="B58" s="118"/>
      <c r="C58" s="95"/>
    </row>
    <row r="59" spans="1:3" x14ac:dyDescent="0.2">
      <c r="A59" s="117"/>
      <c r="B59" s="118"/>
      <c r="C59" s="95"/>
    </row>
    <row r="60" spans="1:3" x14ac:dyDescent="0.2">
      <c r="A60" s="117"/>
      <c r="B60" s="118"/>
      <c r="C60" s="95"/>
    </row>
    <row r="61" spans="1:3" x14ac:dyDescent="0.2">
      <c r="A61" s="117"/>
      <c r="B61" s="118"/>
    </row>
    <row r="62" spans="1:3" ht="17" thickBot="1" x14ac:dyDescent="0.25">
      <c r="A62" s="119"/>
      <c r="B62" s="120"/>
    </row>
  </sheetData>
  <sheetProtection algorithmName="SHA-512" hashValue="a1+AxnTVM61E/ZxPxmnH0yX7Xq0E3uoDuXWMGnR5pIjIChN4b1eGJcpQeSeQu2t4ltkTWNRzRlGE+WJoUt0zzw==" saltValue="9KXtC2WAZCjwJTNYUdgJGw==" spinCount="100000" sheet="1" objects="1" scenarios="1" selectLockedCells="1"/>
  <mergeCells count="8">
    <mergeCell ref="A55:B62"/>
    <mergeCell ref="A1:B1"/>
    <mergeCell ref="A23:B23"/>
    <mergeCell ref="A4:B4"/>
    <mergeCell ref="A3:B3"/>
    <mergeCell ref="A2:B2"/>
    <mergeCell ref="A11:B11"/>
    <mergeCell ref="A20:B20"/>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Données!$A$1:$A$2</xm:f>
          </x14:formula1>
          <xm:sqref>B12 B28 B40 B24 B15:B16 B33 B30 B38 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110" zoomScaleNormal="110" workbookViewId="0"/>
  </sheetViews>
  <sheetFormatPr baseColWidth="10" defaultRowHeight="16" x14ac:dyDescent="0.2"/>
  <cols>
    <col min="4" max="4" width="7.6640625" customWidth="1"/>
    <col min="5" max="5" width="6.83203125" customWidth="1"/>
    <col min="6" max="6" width="9.6640625" customWidth="1"/>
    <col min="7" max="7" width="12.33203125" customWidth="1"/>
    <col min="8" max="8" width="12.5" customWidth="1"/>
  </cols>
  <sheetData>
    <row r="1" spans="1:8" ht="24" x14ac:dyDescent="0.3">
      <c r="A1" s="60" t="s">
        <v>95</v>
      </c>
    </row>
    <row r="2" spans="1:8" ht="17" thickBot="1" x14ac:dyDescent="0.25">
      <c r="A2" s="1"/>
      <c r="F2" s="73"/>
      <c r="G2" s="73"/>
      <c r="H2" s="73"/>
    </row>
    <row r="3" spans="1:8" ht="17" thickBot="1" x14ac:dyDescent="0.25">
      <c r="A3" s="134" t="s">
        <v>8</v>
      </c>
      <c r="B3" s="134"/>
      <c r="C3" s="134"/>
      <c r="D3" s="134"/>
      <c r="E3" s="113">
        <f>IF(Questionnaire!B5="",5,Questionnaire!B5)</f>
        <v>5</v>
      </c>
    </row>
    <row r="5" spans="1:8" x14ac:dyDescent="0.2">
      <c r="A5" s="1" t="s">
        <v>36</v>
      </c>
    </row>
    <row r="6" spans="1:8" ht="17" thickBot="1" x14ac:dyDescent="0.25"/>
    <row r="7" spans="1:8" ht="17" thickBot="1" x14ac:dyDescent="0.25">
      <c r="A7" s="135" t="s">
        <v>9</v>
      </c>
      <c r="B7" s="136"/>
      <c r="C7" s="136"/>
      <c r="D7" s="136"/>
      <c r="E7" s="136"/>
      <c r="F7" s="136"/>
      <c r="G7" s="136"/>
      <c r="H7" s="137"/>
    </row>
    <row r="8" spans="1:8" x14ac:dyDescent="0.2">
      <c r="A8" s="138" t="s">
        <v>26</v>
      </c>
      <c r="B8" s="139"/>
      <c r="C8" s="139"/>
      <c r="D8" s="139"/>
      <c r="E8" s="140"/>
      <c r="F8" s="13" t="s">
        <v>27</v>
      </c>
      <c r="G8" s="14" t="s">
        <v>28</v>
      </c>
      <c r="H8" s="15" t="s">
        <v>1</v>
      </c>
    </row>
    <row r="9" spans="1:8" ht="16" customHeight="1" x14ac:dyDescent="0.2">
      <c r="A9" s="141" t="s">
        <v>10</v>
      </c>
      <c r="B9" s="142"/>
      <c r="C9" s="142"/>
      <c r="D9" s="142"/>
      <c r="E9" s="143"/>
      <c r="F9" s="74">
        <f>IF(Questionnaire!B12="oui",E3,0)</f>
        <v>0</v>
      </c>
      <c r="G9" s="62">
        <v>15</v>
      </c>
      <c r="H9" s="75">
        <f>F9*G9</f>
        <v>0</v>
      </c>
    </row>
    <row r="10" spans="1:8" ht="16" customHeight="1" x14ac:dyDescent="0.2">
      <c r="A10" s="144" t="s">
        <v>11</v>
      </c>
      <c r="B10" s="145"/>
      <c r="C10" s="145"/>
      <c r="D10" s="145"/>
      <c r="E10" s="146"/>
      <c r="F10" s="63">
        <v>1</v>
      </c>
      <c r="G10" s="3">
        <f>Questionnaire!B13</f>
        <v>0</v>
      </c>
      <c r="H10" s="75">
        <f t="shared" ref="H10" si="0">F10*G10</f>
        <v>0</v>
      </c>
    </row>
    <row r="11" spans="1:8" ht="16" customHeight="1" x14ac:dyDescent="0.2">
      <c r="A11" s="6" t="s">
        <v>12</v>
      </c>
      <c r="B11" s="7"/>
      <c r="C11" s="7"/>
      <c r="D11" s="7"/>
      <c r="E11" s="61"/>
      <c r="F11" s="63">
        <f>Questionnaire!B14</f>
        <v>0</v>
      </c>
      <c r="G11" s="64">
        <v>7</v>
      </c>
      <c r="H11" s="75">
        <f>F11*G11</f>
        <v>0</v>
      </c>
    </row>
    <row r="12" spans="1:8" ht="16" customHeight="1" x14ac:dyDescent="0.2">
      <c r="A12" s="6" t="s">
        <v>13</v>
      </c>
      <c r="B12" s="7"/>
      <c r="C12" s="7"/>
      <c r="D12" s="7"/>
      <c r="E12" s="61"/>
      <c r="F12" s="63">
        <f>IF(Questionnaire!B15="oui",1,0)</f>
        <v>0</v>
      </c>
      <c r="G12" s="3">
        <v>30</v>
      </c>
      <c r="H12" s="75">
        <f>F12*G12</f>
        <v>0</v>
      </c>
    </row>
    <row r="13" spans="1:8" ht="16" customHeight="1" x14ac:dyDescent="0.2">
      <c r="A13" s="6" t="s">
        <v>14</v>
      </c>
      <c r="B13" s="7"/>
      <c r="C13" s="7"/>
      <c r="D13" s="7"/>
      <c r="E13" s="61"/>
      <c r="F13" s="63">
        <f>IF(Questionnaire!B16="oui",1,0)</f>
        <v>0</v>
      </c>
      <c r="G13" s="3">
        <v>30</v>
      </c>
      <c r="H13" s="75">
        <f>F13*G13</f>
        <v>0</v>
      </c>
    </row>
    <row r="14" spans="1:8" ht="16" customHeight="1" thickBot="1" x14ac:dyDescent="0.25">
      <c r="A14" s="160" t="s">
        <v>15</v>
      </c>
      <c r="B14" s="161"/>
      <c r="C14" s="161"/>
      <c r="D14" s="161"/>
      <c r="E14" s="162"/>
      <c r="F14" s="25">
        <f>Questionnaire!B17</f>
        <v>0</v>
      </c>
      <c r="G14" s="26">
        <f>Questionnaire!B18</f>
        <v>0</v>
      </c>
      <c r="H14" s="76">
        <f>F14*G14</f>
        <v>0</v>
      </c>
    </row>
    <row r="15" spans="1:8" ht="18" thickTop="1" thickBot="1" x14ac:dyDescent="0.25">
      <c r="A15" s="8"/>
      <c r="B15" s="9"/>
      <c r="C15" s="9"/>
      <c r="D15" s="132" t="s">
        <v>51</v>
      </c>
      <c r="E15" s="133"/>
      <c r="F15" s="10"/>
      <c r="G15" s="11"/>
      <c r="H15" s="12">
        <f>SUM(H9:H14)</f>
        <v>0</v>
      </c>
    </row>
    <row r="16" spans="1:8" ht="17" thickBot="1" x14ac:dyDescent="0.25"/>
    <row r="17" spans="1:8" ht="17" thickBot="1" x14ac:dyDescent="0.25">
      <c r="A17" s="135" t="s">
        <v>16</v>
      </c>
      <c r="B17" s="136"/>
      <c r="C17" s="136"/>
      <c r="D17" s="136"/>
      <c r="E17" s="136"/>
      <c r="F17" s="136"/>
      <c r="G17" s="136"/>
      <c r="H17" s="137"/>
    </row>
    <row r="18" spans="1:8" x14ac:dyDescent="0.2">
      <c r="A18" s="138" t="s">
        <v>26</v>
      </c>
      <c r="B18" s="139"/>
      <c r="C18" s="139"/>
      <c r="D18" s="139"/>
      <c r="E18" s="140"/>
      <c r="F18" s="13" t="s">
        <v>27</v>
      </c>
      <c r="G18" s="14" t="s">
        <v>28</v>
      </c>
      <c r="H18" s="15" t="s">
        <v>1</v>
      </c>
    </row>
    <row r="19" spans="1:8" x14ac:dyDescent="0.2">
      <c r="A19" s="141" t="s">
        <v>10</v>
      </c>
      <c r="B19" s="142"/>
      <c r="C19" s="142"/>
      <c r="D19" s="142"/>
      <c r="E19" s="143"/>
      <c r="F19" s="16">
        <f>E3</f>
        <v>5</v>
      </c>
      <c r="G19" s="2">
        <v>15</v>
      </c>
      <c r="H19" s="75">
        <f>F19*G19</f>
        <v>75</v>
      </c>
    </row>
    <row r="20" spans="1:8" x14ac:dyDescent="0.2">
      <c r="A20" s="144" t="s">
        <v>12</v>
      </c>
      <c r="B20" s="145"/>
      <c r="C20" s="145"/>
      <c r="D20" s="145"/>
      <c r="E20" s="146"/>
      <c r="F20" s="63">
        <f t="shared" ref="F20:G23" si="1">F11</f>
        <v>0</v>
      </c>
      <c r="G20" s="21">
        <f t="shared" si="1"/>
        <v>7</v>
      </c>
      <c r="H20" s="75">
        <f>F20*G20</f>
        <v>0</v>
      </c>
    </row>
    <row r="21" spans="1:8" x14ac:dyDescent="0.2">
      <c r="A21" s="144" t="s">
        <v>13</v>
      </c>
      <c r="B21" s="145"/>
      <c r="C21" s="145"/>
      <c r="D21" s="145"/>
      <c r="E21" s="146"/>
      <c r="F21" s="63">
        <f t="shared" si="1"/>
        <v>0</v>
      </c>
      <c r="G21" s="21">
        <f t="shared" si="1"/>
        <v>30</v>
      </c>
      <c r="H21" s="75">
        <f>F21*G21</f>
        <v>0</v>
      </c>
    </row>
    <row r="22" spans="1:8" x14ac:dyDescent="0.2">
      <c r="A22" s="144" t="s">
        <v>17</v>
      </c>
      <c r="B22" s="145"/>
      <c r="C22" s="145"/>
      <c r="D22" s="145"/>
      <c r="E22" s="146"/>
      <c r="F22" s="63">
        <f t="shared" si="1"/>
        <v>0</v>
      </c>
      <c r="G22" s="21">
        <f t="shared" si="1"/>
        <v>30</v>
      </c>
      <c r="H22" s="75">
        <f>F22*G22</f>
        <v>0</v>
      </c>
    </row>
    <row r="23" spans="1:8" ht="17" thickBot="1" x14ac:dyDescent="0.25">
      <c r="A23" s="160" t="s">
        <v>15</v>
      </c>
      <c r="B23" s="161"/>
      <c r="C23" s="161"/>
      <c r="D23" s="161"/>
      <c r="E23" s="162"/>
      <c r="F23" s="17">
        <f t="shared" si="1"/>
        <v>0</v>
      </c>
      <c r="G23" s="18">
        <f t="shared" si="1"/>
        <v>0</v>
      </c>
      <c r="H23" s="76">
        <f>F23*G23</f>
        <v>0</v>
      </c>
    </row>
    <row r="24" spans="1:8" ht="18" thickTop="1" thickBot="1" x14ac:dyDescent="0.25">
      <c r="A24" s="8"/>
      <c r="B24" s="9"/>
      <c r="C24" s="9"/>
      <c r="D24" s="132" t="s">
        <v>3</v>
      </c>
      <c r="E24" s="133"/>
      <c r="F24" s="19"/>
      <c r="G24" s="20"/>
      <c r="H24" s="5">
        <f>SUM(H19:H23)</f>
        <v>75</v>
      </c>
    </row>
    <row r="25" spans="1:8" ht="17" thickBot="1" x14ac:dyDescent="0.25"/>
    <row r="26" spans="1:8" ht="17" thickBot="1" x14ac:dyDescent="0.25">
      <c r="A26" s="135" t="s">
        <v>60</v>
      </c>
      <c r="B26" s="136"/>
      <c r="C26" s="136"/>
      <c r="D26" s="136"/>
      <c r="E26" s="136"/>
      <c r="F26" s="136"/>
      <c r="G26" s="136"/>
      <c r="H26" s="137"/>
    </row>
    <row r="27" spans="1:8" ht="17" thickBot="1" x14ac:dyDescent="0.25">
      <c r="A27" s="138" t="s">
        <v>26</v>
      </c>
      <c r="B27" s="139"/>
      <c r="C27" s="139"/>
      <c r="D27" s="139"/>
      <c r="E27" s="140"/>
      <c r="F27" s="13" t="s">
        <v>27</v>
      </c>
      <c r="G27" s="14" t="s">
        <v>28</v>
      </c>
      <c r="H27" s="15" t="s">
        <v>1</v>
      </c>
    </row>
    <row r="28" spans="1:8" x14ac:dyDescent="0.2">
      <c r="A28" s="141" t="s">
        <v>18</v>
      </c>
      <c r="B28" s="142"/>
      <c r="C28" s="142"/>
      <c r="D28" s="142"/>
      <c r="E28" s="143"/>
      <c r="F28" s="65">
        <f>Questionnaire!B27</f>
        <v>0</v>
      </c>
      <c r="G28" s="65">
        <v>185</v>
      </c>
      <c r="H28" s="77">
        <f>F28*G28</f>
        <v>0</v>
      </c>
    </row>
    <row r="29" spans="1:8" x14ac:dyDescent="0.2">
      <c r="A29" s="154" t="s">
        <v>19</v>
      </c>
      <c r="B29" s="156"/>
      <c r="C29" s="156"/>
      <c r="D29" s="156"/>
      <c r="E29" s="157"/>
      <c r="F29" s="65">
        <f>Questionnaire!B26</f>
        <v>0</v>
      </c>
      <c r="G29" s="65">
        <v>56</v>
      </c>
      <c r="H29" s="78">
        <f>F29*G29</f>
        <v>0</v>
      </c>
    </row>
    <row r="30" spans="1:8" x14ac:dyDescent="0.2">
      <c r="A30" s="144" t="s">
        <v>20</v>
      </c>
      <c r="B30" s="145"/>
      <c r="C30" s="145"/>
      <c r="D30" s="145"/>
      <c r="E30" s="146"/>
      <c r="F30" s="3">
        <f>IF(Questionnaire!B24="oui",1,0)</f>
        <v>0</v>
      </c>
      <c r="G30" s="64">
        <v>80</v>
      </c>
      <c r="H30" s="78">
        <f t="shared" ref="H30" si="2">F30*G30</f>
        <v>0</v>
      </c>
    </row>
    <row r="31" spans="1:8" x14ac:dyDescent="0.2">
      <c r="A31" s="6" t="s">
        <v>12</v>
      </c>
      <c r="B31" s="7"/>
      <c r="C31" s="7"/>
      <c r="D31" s="7"/>
      <c r="E31" s="61"/>
      <c r="F31" s="3">
        <f>(F11/E3*Questionnaire!B26)</f>
        <v>0</v>
      </c>
      <c r="G31" s="3">
        <f>G11</f>
        <v>7</v>
      </c>
      <c r="H31" s="78">
        <f>ROUNDUP(F31,0)*G31</f>
        <v>0</v>
      </c>
    </row>
    <row r="32" spans="1:8" x14ac:dyDescent="0.2">
      <c r="A32" s="6" t="s">
        <v>13</v>
      </c>
      <c r="B32" s="7"/>
      <c r="C32" s="7"/>
      <c r="D32" s="7"/>
      <c r="E32" s="61"/>
      <c r="F32" s="3">
        <f>IF(F12=0,0,IF(Questionnaire!B26&gt;(E3/2),1,0))</f>
        <v>0</v>
      </c>
      <c r="G32" s="3">
        <f>H12</f>
        <v>0</v>
      </c>
      <c r="H32" s="78">
        <f>F32*G32</f>
        <v>0</v>
      </c>
    </row>
    <row r="33" spans="1:8" x14ac:dyDescent="0.2">
      <c r="A33" s="6" t="s">
        <v>14</v>
      </c>
      <c r="B33" s="7"/>
      <c r="C33" s="7"/>
      <c r="D33" s="7"/>
      <c r="E33" s="61"/>
      <c r="F33" s="3">
        <f>IF(F13=0,0,IF(E3=Questionnaire!B26,1,0))</f>
        <v>0</v>
      </c>
      <c r="G33" s="3">
        <f>H13</f>
        <v>0</v>
      </c>
      <c r="H33" s="78">
        <f>F33*G33</f>
        <v>0</v>
      </c>
    </row>
    <row r="34" spans="1:8" ht="17" thickBot="1" x14ac:dyDescent="0.25">
      <c r="A34" s="22" t="s">
        <v>2</v>
      </c>
      <c r="B34" s="23"/>
      <c r="C34" s="23"/>
      <c r="D34" s="23"/>
      <c r="E34" s="24"/>
      <c r="F34" s="25">
        <f>IF(Questionnaire!B28="oui",F14,0)</f>
        <v>0</v>
      </c>
      <c r="G34" s="26">
        <f>G14</f>
        <v>0</v>
      </c>
      <c r="H34" s="76">
        <f>F34*G34</f>
        <v>0</v>
      </c>
    </row>
    <row r="35" spans="1:8" ht="18" thickTop="1" thickBot="1" x14ac:dyDescent="0.25">
      <c r="A35" s="8"/>
      <c r="B35" s="9"/>
      <c r="C35" s="9"/>
      <c r="D35" s="132" t="s">
        <v>4</v>
      </c>
      <c r="E35" s="133"/>
      <c r="F35" s="19"/>
      <c r="G35" s="20"/>
      <c r="H35" s="5">
        <f>SUM(H28:H34)</f>
        <v>0</v>
      </c>
    </row>
    <row r="36" spans="1:8" ht="17" thickBot="1" x14ac:dyDescent="0.25">
      <c r="D36" s="67"/>
      <c r="E36" s="67"/>
      <c r="F36" s="68"/>
      <c r="G36" s="68"/>
      <c r="H36" s="68"/>
    </row>
    <row r="37" spans="1:8" ht="17" thickBot="1" x14ac:dyDescent="0.25">
      <c r="A37" s="135" t="s">
        <v>61</v>
      </c>
      <c r="B37" s="136"/>
      <c r="C37" s="136"/>
      <c r="D37" s="136"/>
      <c r="E37" s="136"/>
      <c r="F37" s="136"/>
      <c r="G37" s="136"/>
      <c r="H37" s="137"/>
    </row>
    <row r="38" spans="1:8" ht="17" thickBot="1" x14ac:dyDescent="0.25">
      <c r="A38" s="138" t="s">
        <v>26</v>
      </c>
      <c r="B38" s="139"/>
      <c r="C38" s="139"/>
      <c r="D38" s="139"/>
      <c r="E38" s="140"/>
      <c r="F38" s="13" t="s">
        <v>27</v>
      </c>
      <c r="G38" s="14" t="s">
        <v>28</v>
      </c>
      <c r="H38" s="15" t="s">
        <v>1</v>
      </c>
    </row>
    <row r="39" spans="1:8" x14ac:dyDescent="0.2">
      <c r="A39" s="141" t="s">
        <v>18</v>
      </c>
      <c r="B39" s="142"/>
      <c r="C39" s="142"/>
      <c r="D39" s="142"/>
      <c r="E39" s="143"/>
      <c r="F39" s="65">
        <f>IF(Questionnaire!B30="oui",Questionnaire!B32+1,0)</f>
        <v>0</v>
      </c>
      <c r="G39" s="65">
        <v>185</v>
      </c>
      <c r="H39" s="77">
        <f>F39*G39</f>
        <v>0</v>
      </c>
    </row>
    <row r="40" spans="1:8" x14ac:dyDescent="0.2">
      <c r="A40" s="154" t="s">
        <v>19</v>
      </c>
      <c r="B40" s="156"/>
      <c r="C40" s="156"/>
      <c r="D40" s="156"/>
      <c r="E40" s="157"/>
      <c r="F40" s="65">
        <f>IF(Questionnaire!B30="oui",Questionnaire!B32+1,0)</f>
        <v>0</v>
      </c>
      <c r="G40" s="65">
        <v>56</v>
      </c>
      <c r="H40" s="78">
        <f>F40*G40</f>
        <v>0</v>
      </c>
    </row>
    <row r="41" spans="1:8" x14ac:dyDescent="0.2">
      <c r="A41" s="144" t="s">
        <v>20</v>
      </c>
      <c r="B41" s="145"/>
      <c r="C41" s="145"/>
      <c r="D41" s="145"/>
      <c r="E41" s="146"/>
      <c r="F41" s="3">
        <f>IF(Questionnaire!B30="oui",1,0)</f>
        <v>0</v>
      </c>
      <c r="G41" s="64">
        <v>400</v>
      </c>
      <c r="H41" s="78">
        <f t="shared" ref="H41" si="3">F41*G41</f>
        <v>0</v>
      </c>
    </row>
    <row r="42" spans="1:8" x14ac:dyDescent="0.2">
      <c r="A42" s="6" t="s">
        <v>12</v>
      </c>
      <c r="B42" s="7"/>
      <c r="C42" s="7"/>
      <c r="D42" s="7"/>
      <c r="E42" s="61"/>
      <c r="F42" s="3">
        <f>F11/E3*Questionnaire!B32</f>
        <v>0</v>
      </c>
      <c r="G42" s="3">
        <f>G11</f>
        <v>7</v>
      </c>
      <c r="H42" s="78">
        <f>ROUNDUP(F42,0)*G42</f>
        <v>0</v>
      </c>
    </row>
    <row r="43" spans="1:8" x14ac:dyDescent="0.2">
      <c r="A43" s="6" t="s">
        <v>13</v>
      </c>
      <c r="B43" s="7"/>
      <c r="C43" s="7"/>
      <c r="D43" s="7"/>
      <c r="E43" s="61"/>
      <c r="F43" s="3">
        <f>IF(F12=0,0,IF(Questionnaire!B32&gt;(E3/2),1,0))</f>
        <v>0</v>
      </c>
      <c r="G43" s="3">
        <f>H12</f>
        <v>0</v>
      </c>
      <c r="H43" s="78">
        <f>F43*G43</f>
        <v>0</v>
      </c>
    </row>
    <row r="44" spans="1:8" x14ac:dyDescent="0.2">
      <c r="A44" s="6" t="s">
        <v>14</v>
      </c>
      <c r="B44" s="7"/>
      <c r="C44" s="7"/>
      <c r="D44" s="7"/>
      <c r="E44" s="61"/>
      <c r="F44" s="3">
        <f>IF(F13=0,0,IF(E3=Questionnaire!B32,1,0))</f>
        <v>0</v>
      </c>
      <c r="G44" s="3">
        <f>H13</f>
        <v>0</v>
      </c>
      <c r="H44" s="78">
        <f>F44*G44</f>
        <v>0</v>
      </c>
    </row>
    <row r="45" spans="1:8" ht="17" thickBot="1" x14ac:dyDescent="0.25">
      <c r="A45" s="22" t="s">
        <v>2</v>
      </c>
      <c r="B45" s="23"/>
      <c r="C45" s="23"/>
      <c r="D45" s="23"/>
      <c r="E45" s="24"/>
      <c r="F45" s="25">
        <f>IF(Questionnaire!B33="oui",F14,0)</f>
        <v>0</v>
      </c>
      <c r="G45" s="26">
        <f>G14</f>
        <v>0</v>
      </c>
      <c r="H45" s="76">
        <f>F45*G45</f>
        <v>0</v>
      </c>
    </row>
    <row r="46" spans="1:8" ht="18" thickTop="1" thickBot="1" x14ac:dyDescent="0.25">
      <c r="A46" s="8"/>
      <c r="B46" s="9"/>
      <c r="C46" s="9"/>
      <c r="D46" s="132" t="s">
        <v>65</v>
      </c>
      <c r="E46" s="133"/>
      <c r="F46" s="19"/>
      <c r="G46" s="20"/>
      <c r="H46" s="5">
        <f>SUM(H39:H45)</f>
        <v>0</v>
      </c>
    </row>
    <row r="47" spans="1:8" ht="17" thickBot="1" x14ac:dyDescent="0.25">
      <c r="D47" s="67"/>
      <c r="E47" s="67"/>
      <c r="F47" s="68"/>
      <c r="G47" s="68"/>
      <c r="H47" s="68"/>
    </row>
    <row r="48" spans="1:8" ht="17" thickBot="1" x14ac:dyDescent="0.25">
      <c r="A48" s="135" t="s">
        <v>70</v>
      </c>
      <c r="B48" s="136"/>
      <c r="C48" s="136"/>
      <c r="D48" s="136"/>
      <c r="E48" s="136"/>
      <c r="F48" s="136"/>
      <c r="G48" s="136"/>
      <c r="H48" s="137"/>
    </row>
    <row r="49" spans="1:8" ht="17" thickBot="1" x14ac:dyDescent="0.25">
      <c r="A49" s="138" t="s">
        <v>26</v>
      </c>
      <c r="B49" s="139"/>
      <c r="C49" s="139"/>
      <c r="D49" s="139"/>
      <c r="E49" s="140"/>
      <c r="F49" s="13" t="s">
        <v>27</v>
      </c>
      <c r="G49" s="14" t="s">
        <v>28</v>
      </c>
      <c r="H49" s="15" t="s">
        <v>1</v>
      </c>
    </row>
    <row r="50" spans="1:8" x14ac:dyDescent="0.2">
      <c r="A50" s="141" t="s">
        <v>18</v>
      </c>
      <c r="B50" s="142"/>
      <c r="C50" s="142"/>
      <c r="D50" s="142"/>
      <c r="E50" s="143"/>
      <c r="F50" s="65">
        <f>IF(Questionnaire!B35="oui",Questionnaire!B37+2,0)</f>
        <v>0</v>
      </c>
      <c r="G50" s="65">
        <v>185</v>
      </c>
      <c r="H50" s="77">
        <f>F50*G50</f>
        <v>0</v>
      </c>
    </row>
    <row r="51" spans="1:8" x14ac:dyDescent="0.2">
      <c r="A51" s="154" t="s">
        <v>19</v>
      </c>
      <c r="B51" s="156"/>
      <c r="C51" s="156"/>
      <c r="D51" s="156"/>
      <c r="E51" s="157"/>
      <c r="F51" s="65">
        <f>IF(Questionnaire!B35="oui",Questionnaire!B37+2,0)</f>
        <v>0</v>
      </c>
      <c r="G51" s="65">
        <v>56</v>
      </c>
      <c r="H51" s="78">
        <f>F51*G51</f>
        <v>0</v>
      </c>
    </row>
    <row r="52" spans="1:8" x14ac:dyDescent="0.2">
      <c r="A52" s="144" t="s">
        <v>20</v>
      </c>
      <c r="B52" s="145"/>
      <c r="C52" s="145"/>
      <c r="D52" s="145"/>
      <c r="E52" s="146"/>
      <c r="F52" s="3">
        <f>IF(Questionnaire!B35="oui",1,0)</f>
        <v>0</v>
      </c>
      <c r="G52" s="64">
        <v>1200</v>
      </c>
      <c r="H52" s="78">
        <f t="shared" ref="H52" si="4">F52*G52</f>
        <v>0</v>
      </c>
    </row>
    <row r="53" spans="1:8" x14ac:dyDescent="0.2">
      <c r="A53" s="6" t="s">
        <v>12</v>
      </c>
      <c r="B53" s="7"/>
      <c r="C53" s="7"/>
      <c r="D53" s="7"/>
      <c r="E53" s="61"/>
      <c r="F53" s="3">
        <f>F11/E3*Questionnaire!B37</f>
        <v>0</v>
      </c>
      <c r="G53" s="3">
        <f>G11</f>
        <v>7</v>
      </c>
      <c r="H53" s="78">
        <f>ROUNDUP(F53,0)*G53</f>
        <v>0</v>
      </c>
    </row>
    <row r="54" spans="1:8" x14ac:dyDescent="0.2">
      <c r="A54" s="6" t="s">
        <v>13</v>
      </c>
      <c r="B54" s="7"/>
      <c r="C54" s="7"/>
      <c r="D54" s="7"/>
      <c r="E54" s="61"/>
      <c r="F54" s="3">
        <f>IF(F12=0,0,IF(Questionnaire!B37&gt;(Budget!E3/2), 1, 0))</f>
        <v>0</v>
      </c>
      <c r="G54" s="3">
        <f>H12</f>
        <v>0</v>
      </c>
      <c r="H54" s="78">
        <f>F54*G54</f>
        <v>0</v>
      </c>
    </row>
    <row r="55" spans="1:8" x14ac:dyDescent="0.2">
      <c r="A55" s="6" t="s">
        <v>14</v>
      </c>
      <c r="B55" s="7"/>
      <c r="C55" s="7"/>
      <c r="D55" s="7"/>
      <c r="E55" s="61"/>
      <c r="F55" s="3">
        <f>IF(F13=0,0,IF(Questionnaire!B37=Budget!E3,1,0))</f>
        <v>0</v>
      </c>
      <c r="G55" s="3">
        <f>H13</f>
        <v>0</v>
      </c>
      <c r="H55" s="78">
        <f>F55*G55</f>
        <v>0</v>
      </c>
    </row>
    <row r="56" spans="1:8" ht="17" thickBot="1" x14ac:dyDescent="0.25">
      <c r="A56" s="22" t="s">
        <v>2</v>
      </c>
      <c r="B56" s="23"/>
      <c r="C56" s="23"/>
      <c r="D56" s="23"/>
      <c r="E56" s="24"/>
      <c r="F56" s="25">
        <f>IF(Questionnaire!B38="oui",F14,0)</f>
        <v>0</v>
      </c>
      <c r="G56" s="26">
        <f>G14</f>
        <v>0</v>
      </c>
      <c r="H56" s="76">
        <f>F56*G56</f>
        <v>0</v>
      </c>
    </row>
    <row r="57" spans="1:8" ht="18" thickTop="1" thickBot="1" x14ac:dyDescent="0.25">
      <c r="A57" s="8"/>
      <c r="B57" s="9"/>
      <c r="C57" s="9"/>
      <c r="D57" s="132" t="s">
        <v>96</v>
      </c>
      <c r="E57" s="133"/>
      <c r="F57" s="19"/>
      <c r="G57" s="20"/>
      <c r="H57" s="5">
        <f>SUM(H50:H56)</f>
        <v>0</v>
      </c>
    </row>
    <row r="59" spans="1:8" x14ac:dyDescent="0.2">
      <c r="A59" s="1" t="s">
        <v>21</v>
      </c>
    </row>
    <row r="60" spans="1:8" ht="17" thickBot="1" x14ac:dyDescent="0.25"/>
    <row r="61" spans="1:8" ht="17" thickBot="1" x14ac:dyDescent="0.25">
      <c r="A61" s="135" t="s">
        <v>104</v>
      </c>
      <c r="B61" s="136"/>
      <c r="C61" s="136"/>
      <c r="D61" s="136"/>
      <c r="E61" s="136"/>
      <c r="F61" s="136"/>
      <c r="G61" s="136"/>
      <c r="H61" s="137"/>
    </row>
    <row r="62" spans="1:8" x14ac:dyDescent="0.2">
      <c r="A62" s="138" t="s">
        <v>26</v>
      </c>
      <c r="B62" s="139"/>
      <c r="C62" s="139"/>
      <c r="D62" s="139"/>
      <c r="E62" s="140"/>
      <c r="F62" s="13" t="s">
        <v>27</v>
      </c>
      <c r="G62" s="14" t="s">
        <v>28</v>
      </c>
      <c r="H62" s="15" t="s">
        <v>1</v>
      </c>
    </row>
    <row r="63" spans="1:8" ht="20" customHeight="1" thickBot="1" x14ac:dyDescent="0.25">
      <c r="A63" s="158" t="s">
        <v>22</v>
      </c>
      <c r="B63" s="159"/>
      <c r="C63" s="159"/>
      <c r="D63" s="159"/>
      <c r="E63" s="159"/>
      <c r="F63" s="79">
        <f>Questionnaire!B43</f>
        <v>0</v>
      </c>
      <c r="G63" s="27">
        <v>300</v>
      </c>
      <c r="H63" s="4">
        <f>F63*G63</f>
        <v>0</v>
      </c>
    </row>
    <row r="64" spans="1:8" ht="18" thickTop="1" thickBot="1" x14ac:dyDescent="0.25">
      <c r="A64" s="8"/>
      <c r="B64" s="9"/>
      <c r="C64" s="9"/>
      <c r="D64" s="132" t="s">
        <v>5</v>
      </c>
      <c r="E64" s="133"/>
      <c r="F64" s="19"/>
      <c r="G64" s="20"/>
      <c r="H64" s="5">
        <f>H63</f>
        <v>0</v>
      </c>
    </row>
    <row r="67" spans="1:8" x14ac:dyDescent="0.2">
      <c r="A67" s="1" t="s">
        <v>35</v>
      </c>
    </row>
    <row r="68" spans="1:8" ht="17" thickBot="1" x14ac:dyDescent="0.25"/>
    <row r="69" spans="1:8" ht="17" thickBot="1" x14ac:dyDescent="0.25">
      <c r="A69" s="28" t="s">
        <v>53</v>
      </c>
      <c r="B69" s="29"/>
      <c r="C69" s="29"/>
      <c r="D69" s="29"/>
      <c r="E69" s="30" t="s">
        <v>32</v>
      </c>
      <c r="F69" s="42">
        <f>IF(Questionnaire!B7="",15,Questionnaire!B7)</f>
        <v>15</v>
      </c>
      <c r="G69" s="42">
        <f>IF(Questionnaire!B8="",20,Questionnaire!B8)</f>
        <v>20</v>
      </c>
      <c r="H69" s="91">
        <f>IF(Questionnaire!B9="",25,Questionnaire!B9)</f>
        <v>25</v>
      </c>
    </row>
    <row r="70" spans="1:8" ht="17" thickBot="1" x14ac:dyDescent="0.25">
      <c r="A70" s="111"/>
      <c r="B70" s="110"/>
      <c r="C70" s="110"/>
      <c r="D70" s="110"/>
      <c r="E70" s="66" t="s">
        <v>24</v>
      </c>
      <c r="F70" s="32"/>
      <c r="G70" s="32"/>
      <c r="H70" s="33"/>
    </row>
    <row r="71" spans="1:8" x14ac:dyDescent="0.2">
      <c r="A71" s="152" t="s">
        <v>33</v>
      </c>
      <c r="B71" s="153"/>
      <c r="C71" s="153"/>
      <c r="D71" s="153"/>
      <c r="E71" s="34"/>
      <c r="F71" s="35">
        <f>F69*H15</f>
        <v>0</v>
      </c>
      <c r="G71" s="35">
        <f>G69*H15</f>
        <v>0</v>
      </c>
      <c r="H71" s="36">
        <f>H69*H15</f>
        <v>0</v>
      </c>
    </row>
    <row r="72" spans="1:8" x14ac:dyDescent="0.2">
      <c r="A72" s="154" t="s">
        <v>23</v>
      </c>
      <c r="B72" s="155"/>
      <c r="C72" s="155"/>
      <c r="D72" s="155"/>
      <c r="E72" s="81">
        <f>Questionnaire!B21</f>
        <v>0</v>
      </c>
      <c r="F72" s="37">
        <f>H24*E72</f>
        <v>0</v>
      </c>
      <c r="G72" s="37">
        <f>H24*E72</f>
        <v>0</v>
      </c>
      <c r="H72" s="38">
        <f>H24*E72</f>
        <v>0</v>
      </c>
    </row>
    <row r="73" spans="1:8" x14ac:dyDescent="0.2">
      <c r="A73" s="154" t="s">
        <v>67</v>
      </c>
      <c r="B73" s="155"/>
      <c r="C73" s="155"/>
      <c r="D73" s="155"/>
      <c r="E73" s="81">
        <f>Questionnaire!B25</f>
        <v>0</v>
      </c>
      <c r="F73" s="39">
        <f>E73*H35</f>
        <v>0</v>
      </c>
      <c r="G73" s="39">
        <f>H35*E73</f>
        <v>0</v>
      </c>
      <c r="H73" s="38">
        <f>H35*E73</f>
        <v>0</v>
      </c>
    </row>
    <row r="74" spans="1:8" x14ac:dyDescent="0.2">
      <c r="A74" s="154" t="s">
        <v>68</v>
      </c>
      <c r="B74" s="155"/>
      <c r="C74" s="155"/>
      <c r="D74" s="155"/>
      <c r="E74" s="81">
        <f>Questionnaire!B31</f>
        <v>0</v>
      </c>
      <c r="F74" s="39">
        <f>E74*H46</f>
        <v>0</v>
      </c>
      <c r="G74" s="39">
        <f>E74*H46</f>
        <v>0</v>
      </c>
      <c r="H74" s="38">
        <f>E74*H46</f>
        <v>0</v>
      </c>
    </row>
    <row r="75" spans="1:8" x14ac:dyDescent="0.2">
      <c r="A75" s="154" t="s">
        <v>69</v>
      </c>
      <c r="B75" s="155"/>
      <c r="C75" s="155"/>
      <c r="D75" s="155"/>
      <c r="E75" s="81">
        <f>Questionnaire!B36</f>
        <v>0</v>
      </c>
      <c r="F75" s="39">
        <f>E75*H57</f>
        <v>0</v>
      </c>
      <c r="G75" s="39">
        <f>E75*H57</f>
        <v>0</v>
      </c>
      <c r="H75" s="38">
        <f>E75*H57</f>
        <v>0</v>
      </c>
    </row>
    <row r="76" spans="1:8" ht="17" thickBot="1" x14ac:dyDescent="0.25">
      <c r="A76" s="129" t="s">
        <v>105</v>
      </c>
      <c r="B76" s="130"/>
      <c r="C76" s="130"/>
      <c r="D76" s="130"/>
      <c r="E76" s="90">
        <f>Questionnaire!B41</f>
        <v>0</v>
      </c>
      <c r="F76" s="40">
        <f>E76*H64</f>
        <v>0</v>
      </c>
      <c r="G76" s="40">
        <f>E76*H64</f>
        <v>0</v>
      </c>
      <c r="H76" s="80">
        <f>E76*H64</f>
        <v>0</v>
      </c>
    </row>
    <row r="77" spans="1:8" ht="18" thickTop="1" thickBot="1" x14ac:dyDescent="0.25">
      <c r="A77" s="6"/>
      <c r="B77" s="7"/>
      <c r="C77" s="172" t="s">
        <v>25</v>
      </c>
      <c r="D77" s="172"/>
      <c r="E77" s="173"/>
      <c r="F77" s="21">
        <f>5%*SUM(F71:F76)</f>
        <v>0</v>
      </c>
      <c r="G77" s="21">
        <f>5%*SUM(G71:G76)</f>
        <v>0</v>
      </c>
      <c r="H77" s="184">
        <f>5%*SUM(H71:H76)</f>
        <v>0</v>
      </c>
    </row>
    <row r="78" spans="1:8" ht="17" thickBot="1" x14ac:dyDescent="0.25">
      <c r="A78" s="41"/>
      <c r="B78" s="42"/>
      <c r="C78" s="42"/>
      <c r="D78" s="147" t="s">
        <v>47</v>
      </c>
      <c r="E78" s="148"/>
      <c r="F78" s="43">
        <f>SUM(F71:F77)</f>
        <v>0</v>
      </c>
      <c r="G78" s="43">
        <f>SUM(G71:G77)</f>
        <v>0</v>
      </c>
      <c r="H78" s="44">
        <f>SUM(H71:H77)</f>
        <v>0</v>
      </c>
    </row>
    <row r="79" spans="1:8" ht="17" thickBot="1" x14ac:dyDescent="0.25"/>
    <row r="80" spans="1:8" ht="17" thickBot="1" x14ac:dyDescent="0.25">
      <c r="A80" s="28" t="s">
        <v>37</v>
      </c>
      <c r="B80" s="29"/>
      <c r="C80" s="29"/>
      <c r="D80" s="29"/>
      <c r="E80" s="30"/>
      <c r="F80" s="29">
        <f>F69</f>
        <v>15</v>
      </c>
      <c r="G80" s="29">
        <f>G69</f>
        <v>20</v>
      </c>
      <c r="H80" s="31">
        <f>H69</f>
        <v>25</v>
      </c>
    </row>
    <row r="81" spans="1:8" x14ac:dyDescent="0.2">
      <c r="A81" s="149" t="s">
        <v>0</v>
      </c>
      <c r="B81" s="150"/>
      <c r="C81" s="150"/>
      <c r="D81" s="150"/>
      <c r="E81" s="151"/>
      <c r="F81" s="45"/>
      <c r="G81" s="45"/>
      <c r="H81" s="46"/>
    </row>
    <row r="82" spans="1:8" x14ac:dyDescent="0.2">
      <c r="A82" s="154" t="s">
        <v>29</v>
      </c>
      <c r="B82" s="155"/>
      <c r="C82" s="155"/>
      <c r="D82" s="155"/>
      <c r="E82" s="155"/>
      <c r="F82" s="47">
        <f>4.2%*F92</f>
        <v>0</v>
      </c>
      <c r="G82" s="47">
        <f>4.2%*G92</f>
        <v>0</v>
      </c>
      <c r="H82" s="48">
        <f>4.2%*H92</f>
        <v>0</v>
      </c>
    </row>
    <row r="83" spans="1:8" x14ac:dyDescent="0.2">
      <c r="A83" s="154" t="s">
        <v>106</v>
      </c>
      <c r="B83" s="155"/>
      <c r="C83" s="155"/>
      <c r="D83" s="155"/>
      <c r="E83" s="171"/>
      <c r="F83" s="47">
        <f>F92*5.5%</f>
        <v>0</v>
      </c>
      <c r="G83" s="47">
        <f>5.5%*G92</f>
        <v>0</v>
      </c>
      <c r="H83" s="48">
        <f>5.5%*H92</f>
        <v>0</v>
      </c>
    </row>
    <row r="84" spans="1:8" ht="17" thickBot="1" x14ac:dyDescent="0.25">
      <c r="A84" s="129" t="s">
        <v>30</v>
      </c>
      <c r="B84" s="130"/>
      <c r="C84" s="130"/>
      <c r="D84" s="130"/>
      <c r="E84" s="131"/>
      <c r="F84" s="168" t="s">
        <v>31</v>
      </c>
      <c r="G84" s="169"/>
      <c r="H84" s="170"/>
    </row>
    <row r="85" spans="1:8" ht="18" thickTop="1" thickBot="1" x14ac:dyDescent="0.25">
      <c r="A85" s="8"/>
      <c r="B85" s="9"/>
      <c r="C85" s="9"/>
      <c r="D85" s="132" t="s">
        <v>46</v>
      </c>
      <c r="E85" s="133"/>
      <c r="F85" s="19">
        <f>F82+F83</f>
        <v>0</v>
      </c>
      <c r="G85" s="19">
        <f>G82+G83</f>
        <v>0</v>
      </c>
      <c r="H85" s="49">
        <f>H82+H83</f>
        <v>0</v>
      </c>
    </row>
    <row r="86" spans="1:8" ht="17" thickBot="1" x14ac:dyDescent="0.25">
      <c r="D86" s="67"/>
      <c r="E86" s="67"/>
      <c r="F86" s="68"/>
      <c r="G86" s="68"/>
      <c r="H86" s="68"/>
    </row>
    <row r="87" spans="1:8" ht="17" thickBot="1" x14ac:dyDescent="0.25">
      <c r="A87" s="1"/>
      <c r="B87" s="1"/>
      <c r="C87" s="174" t="s">
        <v>48</v>
      </c>
      <c r="D87" s="175"/>
      <c r="E87" s="176"/>
      <c r="F87" s="87">
        <f>F78+F85</f>
        <v>0</v>
      </c>
      <c r="G87" s="88">
        <f>G78+G85</f>
        <v>0</v>
      </c>
      <c r="H87" s="89">
        <f>H78+H85</f>
        <v>0</v>
      </c>
    </row>
    <row r="89" spans="1:8" x14ac:dyDescent="0.2">
      <c r="A89" s="1" t="s">
        <v>38</v>
      </c>
    </row>
    <row r="90" spans="1:8" ht="17" thickBot="1" x14ac:dyDescent="0.25"/>
    <row r="91" spans="1:8" ht="17" thickBot="1" x14ac:dyDescent="0.25">
      <c r="A91" s="28" t="s">
        <v>40</v>
      </c>
      <c r="B91" s="29"/>
      <c r="C91" s="29"/>
      <c r="D91" s="29"/>
      <c r="E91" s="69" t="s">
        <v>103</v>
      </c>
      <c r="F91" s="50">
        <f>F69</f>
        <v>15</v>
      </c>
      <c r="G91" s="50">
        <f>G69</f>
        <v>20</v>
      </c>
      <c r="H91" s="51">
        <f>H69</f>
        <v>25</v>
      </c>
    </row>
    <row r="92" spans="1:8" ht="17" thickBot="1" x14ac:dyDescent="0.25">
      <c r="A92" s="8" t="s">
        <v>34</v>
      </c>
      <c r="B92" s="9"/>
      <c r="C92" s="9"/>
      <c r="D92" s="9"/>
      <c r="E92" s="94">
        <f>Questionnaire!B46</f>
        <v>0</v>
      </c>
      <c r="F92" s="52">
        <f>E92*F91</f>
        <v>0</v>
      </c>
      <c r="G92" s="53">
        <f>E92*G91</f>
        <v>0</v>
      </c>
      <c r="H92" s="54">
        <f>E92*H91</f>
        <v>0</v>
      </c>
    </row>
    <row r="93" spans="1:8" ht="17" thickBot="1" x14ac:dyDescent="0.25">
      <c r="F93" s="55"/>
      <c r="G93" s="55"/>
      <c r="H93" s="55"/>
    </row>
    <row r="94" spans="1:8" ht="17" thickBot="1" x14ac:dyDescent="0.25">
      <c r="A94" s="28" t="s">
        <v>50</v>
      </c>
      <c r="B94" s="29"/>
      <c r="C94" s="29"/>
      <c r="D94" s="29"/>
      <c r="E94" s="28"/>
      <c r="F94" s="50">
        <f>F91</f>
        <v>15</v>
      </c>
      <c r="G94" s="50">
        <f>G91</f>
        <v>20</v>
      </c>
      <c r="H94" s="51">
        <f>H91</f>
        <v>25</v>
      </c>
    </row>
    <row r="95" spans="1:8" x14ac:dyDescent="0.2">
      <c r="A95" s="152" t="s">
        <v>42</v>
      </c>
      <c r="B95" s="153"/>
      <c r="C95" s="153"/>
      <c r="D95" s="153"/>
      <c r="E95" s="180"/>
      <c r="F95" s="70">
        <v>5000</v>
      </c>
      <c r="G95" s="70">
        <v>5000</v>
      </c>
      <c r="H95" s="33">
        <v>5000</v>
      </c>
    </row>
    <row r="96" spans="1:8" x14ac:dyDescent="0.2">
      <c r="A96" s="165" t="s">
        <v>52</v>
      </c>
      <c r="B96" s="166"/>
      <c r="C96" s="166"/>
      <c r="D96" s="166"/>
      <c r="E96" s="167"/>
      <c r="F96" s="82">
        <f>Questionnaire!B50</f>
        <v>0</v>
      </c>
      <c r="G96" s="82">
        <f>Questionnaire!B50</f>
        <v>0</v>
      </c>
      <c r="H96" s="71">
        <f>Questionnaire!B50</f>
        <v>0</v>
      </c>
    </row>
    <row r="97" spans="1:8" x14ac:dyDescent="0.2">
      <c r="A97" s="165" t="s">
        <v>81</v>
      </c>
      <c r="B97" s="166"/>
      <c r="C97" s="166"/>
      <c r="D97" s="166"/>
      <c r="E97" s="167"/>
      <c r="F97" s="82">
        <f>Questionnaire!B51</f>
        <v>0</v>
      </c>
      <c r="G97" s="82">
        <f>Questionnaire!B51</f>
        <v>0</v>
      </c>
      <c r="H97" s="71">
        <f>Questionnaire!B51</f>
        <v>0</v>
      </c>
    </row>
    <row r="98" spans="1:8" x14ac:dyDescent="0.2">
      <c r="A98" s="165" t="s">
        <v>82</v>
      </c>
      <c r="B98" s="166"/>
      <c r="C98" s="166"/>
      <c r="D98" s="166"/>
      <c r="E98" s="167"/>
      <c r="F98" s="82">
        <f>Questionnaire!B52</f>
        <v>0</v>
      </c>
      <c r="G98" s="82">
        <f>Questionnaire!B52</f>
        <v>0</v>
      </c>
      <c r="H98" s="83">
        <f>Questionnaire!B52</f>
        <v>0</v>
      </c>
    </row>
    <row r="99" spans="1:8" ht="17" thickBot="1" x14ac:dyDescent="0.25">
      <c r="A99" s="181" t="s">
        <v>83</v>
      </c>
      <c r="B99" s="182"/>
      <c r="C99" s="182"/>
      <c r="D99" s="182"/>
      <c r="E99" s="183"/>
      <c r="F99" s="10">
        <f>Questionnaire!B53</f>
        <v>0</v>
      </c>
      <c r="G99" s="10">
        <f>Questionnaire!B53</f>
        <v>0</v>
      </c>
      <c r="H99" s="84">
        <f>Questionnaire!B53</f>
        <v>0</v>
      </c>
    </row>
    <row r="100" spans="1:8" ht="17" thickBot="1" x14ac:dyDescent="0.25">
      <c r="A100" s="177" t="s">
        <v>6</v>
      </c>
      <c r="B100" s="178"/>
      <c r="C100" s="178"/>
      <c r="D100" s="178"/>
      <c r="E100" s="179"/>
      <c r="F100" s="53">
        <f>SUM(F95:F99)</f>
        <v>5000</v>
      </c>
      <c r="G100" s="53">
        <f>SUM(G95:G99)</f>
        <v>5000</v>
      </c>
      <c r="H100" s="72">
        <f>SUM(H95:H99)</f>
        <v>5000</v>
      </c>
    </row>
    <row r="101" spans="1:8" ht="17" thickBot="1" x14ac:dyDescent="0.25"/>
    <row r="102" spans="1:8" ht="17" thickBot="1" x14ac:dyDescent="0.25">
      <c r="A102" s="1"/>
      <c r="B102" s="1"/>
      <c r="C102" s="1"/>
      <c r="D102" s="163" t="s">
        <v>49</v>
      </c>
      <c r="E102" s="164"/>
      <c r="F102" s="112">
        <f>F92+F100</f>
        <v>5000</v>
      </c>
      <c r="G102" s="85">
        <f>G92+G100</f>
        <v>5000</v>
      </c>
      <c r="H102" s="86">
        <f>H92+H100</f>
        <v>5000</v>
      </c>
    </row>
    <row r="105" spans="1:8" x14ac:dyDescent="0.2">
      <c r="A105" s="1" t="s">
        <v>39</v>
      </c>
    </row>
    <row r="106" spans="1:8" ht="17" thickBot="1" x14ac:dyDescent="0.25"/>
    <row r="107" spans="1:8" ht="17" thickBot="1" x14ac:dyDescent="0.25">
      <c r="A107" s="28" t="s">
        <v>43</v>
      </c>
      <c r="B107" s="29"/>
      <c r="C107" s="29"/>
      <c r="D107" s="29"/>
      <c r="E107" s="114"/>
      <c r="F107" s="50">
        <f>F69</f>
        <v>15</v>
      </c>
      <c r="G107" s="50">
        <f>G69</f>
        <v>20</v>
      </c>
      <c r="H107" s="51">
        <f>H69</f>
        <v>25</v>
      </c>
    </row>
    <row r="108" spans="1:8" ht="17" thickBot="1" x14ac:dyDescent="0.25">
      <c r="A108" s="56" t="s">
        <v>7</v>
      </c>
      <c r="B108" s="9"/>
      <c r="C108" s="9"/>
      <c r="D108" s="9"/>
      <c r="E108" s="9"/>
      <c r="F108" s="92">
        <f>F102-F87</f>
        <v>5000</v>
      </c>
      <c r="G108" s="19">
        <f>G102-G87</f>
        <v>5000</v>
      </c>
      <c r="H108" s="49">
        <f>H102-H87</f>
        <v>5000</v>
      </c>
    </row>
    <row r="110" spans="1:8" x14ac:dyDescent="0.2">
      <c r="A110" s="1" t="s">
        <v>45</v>
      </c>
    </row>
    <row r="111" spans="1:8" ht="17" thickBot="1" x14ac:dyDescent="0.25"/>
    <row r="112" spans="1:8" ht="17" thickBot="1" x14ac:dyDescent="0.25">
      <c r="A112" s="28"/>
      <c r="B112" s="29"/>
      <c r="C112" s="29"/>
      <c r="D112" s="29"/>
      <c r="E112" s="69" t="s">
        <v>41</v>
      </c>
      <c r="F112" s="50">
        <f>F69</f>
        <v>15</v>
      </c>
      <c r="G112" s="50">
        <f>G69</f>
        <v>20</v>
      </c>
      <c r="H112" s="51">
        <f>H69</f>
        <v>25</v>
      </c>
    </row>
    <row r="113" spans="1:8" ht="17" thickBot="1" x14ac:dyDescent="0.25">
      <c r="A113" s="56" t="s">
        <v>44</v>
      </c>
      <c r="B113" s="9"/>
      <c r="C113" s="9"/>
      <c r="D113" s="9"/>
      <c r="E113" s="9"/>
      <c r="F113" s="57">
        <f>F87/F112</f>
        <v>0</v>
      </c>
      <c r="G113" s="58">
        <f>G87/G112</f>
        <v>0</v>
      </c>
      <c r="H113" s="59">
        <f>H87/H112</f>
        <v>0</v>
      </c>
    </row>
  </sheetData>
  <sheetProtection algorithmName="SHA-512" hashValue="Uv4PVlfrD4VosxDV+emlVXk+5sUc4u2FJcPCBsxrzCIK78qfsvFk09QxCXLgkUdFUjuKKYsyd+NG3+68H83Uhg==" saltValue="1dAJgDRSquVPdLC8PRnuVw==" spinCount="100000" sheet="1" objects="1" scenarios="1" selectLockedCells="1" selectUnlockedCells="1"/>
  <mergeCells count="59">
    <mergeCell ref="D102:E102"/>
    <mergeCell ref="D57:E57"/>
    <mergeCell ref="A74:D74"/>
    <mergeCell ref="A75:D75"/>
    <mergeCell ref="A97:E97"/>
    <mergeCell ref="A98:E98"/>
    <mergeCell ref="A61:H61"/>
    <mergeCell ref="F84:H84"/>
    <mergeCell ref="A82:E82"/>
    <mergeCell ref="A83:E83"/>
    <mergeCell ref="C77:E77"/>
    <mergeCell ref="C87:E87"/>
    <mergeCell ref="A100:E100"/>
    <mergeCell ref="A95:E95"/>
    <mergeCell ref="A96:E96"/>
    <mergeCell ref="A99:E99"/>
    <mergeCell ref="D64:E64"/>
    <mergeCell ref="D35:E35"/>
    <mergeCell ref="A7:H7"/>
    <mergeCell ref="A8:E8"/>
    <mergeCell ref="A9:E9"/>
    <mergeCell ref="A10:E10"/>
    <mergeCell ref="A14:E14"/>
    <mergeCell ref="A23:E23"/>
    <mergeCell ref="D24:E24"/>
    <mergeCell ref="A26:H26"/>
    <mergeCell ref="A27:E27"/>
    <mergeCell ref="A28:E28"/>
    <mergeCell ref="A38:E38"/>
    <mergeCell ref="A39:E39"/>
    <mergeCell ref="A40:E40"/>
    <mergeCell ref="A41:E41"/>
    <mergeCell ref="A30:E30"/>
    <mergeCell ref="A21:E21"/>
    <mergeCell ref="A22:E22"/>
    <mergeCell ref="A62:E62"/>
    <mergeCell ref="A63:E63"/>
    <mergeCell ref="D46:E46"/>
    <mergeCell ref="A48:H48"/>
    <mergeCell ref="A49:E49"/>
    <mergeCell ref="A50:E50"/>
    <mergeCell ref="A51:E51"/>
    <mergeCell ref="A52:E52"/>
    <mergeCell ref="A84:E84"/>
    <mergeCell ref="D85:E85"/>
    <mergeCell ref="A3:D3"/>
    <mergeCell ref="D15:E15"/>
    <mergeCell ref="A17:H17"/>
    <mergeCell ref="A18:E18"/>
    <mergeCell ref="A19:E19"/>
    <mergeCell ref="A37:H37"/>
    <mergeCell ref="A20:E20"/>
    <mergeCell ref="D78:E78"/>
    <mergeCell ref="A81:E81"/>
    <mergeCell ref="A71:D71"/>
    <mergeCell ref="A72:D72"/>
    <mergeCell ref="A73:D73"/>
    <mergeCell ref="A76:D76"/>
    <mergeCell ref="A29:E29"/>
  </mergeCells>
  <conditionalFormatting sqref="F108:H108">
    <cfRule type="cellIs" dxfId="1" priority="1" operator="lessThan">
      <formula>0</formula>
    </cfRule>
  </conditionalFormatting>
  <conditionalFormatting sqref="M100">
    <cfRule type="cellIs" dxfId="0" priority="4" operator="lessThan">
      <formula>0</formula>
    </cfRule>
  </conditionalFormatting>
  <pageMargins left="0.7" right="0.7" top="0.75" bottom="0.75" header="0.3" footer="0.3"/>
  <pageSetup paperSize="9" orientation="portrait" horizontalDpi="0" verticalDpi="0"/>
  <ignoredErrors>
    <ignoredError sqref="H31 H42 H5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heetViews>
  <sheetFormatPr baseColWidth="10" defaultRowHeight="16" x14ac:dyDescent="0.2"/>
  <cols>
    <col min="3" max="3" width="30.33203125" customWidth="1"/>
  </cols>
  <sheetData>
    <row r="1" spans="1:5" x14ac:dyDescent="0.2">
      <c r="A1" s="97" t="s">
        <v>54</v>
      </c>
      <c r="B1" s="97"/>
      <c r="C1" s="97" t="s">
        <v>59</v>
      </c>
      <c r="D1" s="97">
        <v>51</v>
      </c>
      <c r="E1" s="97"/>
    </row>
    <row r="2" spans="1:5" x14ac:dyDescent="0.2">
      <c r="A2" s="97" t="s">
        <v>55</v>
      </c>
      <c r="B2" s="97"/>
      <c r="C2" s="97" t="s">
        <v>91</v>
      </c>
      <c r="D2" s="97">
        <v>94</v>
      </c>
      <c r="E2" s="97"/>
    </row>
    <row r="3" spans="1:5" x14ac:dyDescent="0.2">
      <c r="A3" s="97"/>
      <c r="B3" s="97"/>
      <c r="C3" s="97" t="s">
        <v>92</v>
      </c>
      <c r="D3" s="97">
        <v>150</v>
      </c>
      <c r="E3" s="97"/>
    </row>
    <row r="4" spans="1:5" x14ac:dyDescent="0.2">
      <c r="A4" s="97"/>
      <c r="B4" s="97"/>
      <c r="C4" s="97"/>
      <c r="D4" s="97"/>
      <c r="E4" s="97"/>
    </row>
    <row r="5" spans="1:5" x14ac:dyDescent="0.2">
      <c r="A5" s="97"/>
      <c r="B5" s="97"/>
      <c r="C5" s="97"/>
      <c r="D5" s="97"/>
      <c r="E5" s="97"/>
    </row>
    <row r="6" spans="1:5" x14ac:dyDescent="0.2">
      <c r="A6" s="97"/>
      <c r="B6" s="97"/>
      <c r="C6" s="97"/>
      <c r="D6" s="97"/>
      <c r="E6" s="97"/>
    </row>
  </sheetData>
  <sheetProtection algorithmName="SHA-512" hashValue="TKE1EZ7k4jIdNzhi5yNUVbHYrYwDmkMm27plRsBKiitsO/SzmMVDY/NZI3uJjUdtK5GawjGO3xWKqSwT0RQGag==" saltValue="H4Pj4i0388S5Dd700vhaSQ==" spinCount="100000" sheet="1" objects="1" scenarios="1" selectLockedCells="1" selectUnlockedCells="1"/>
  <dataValidations count="1">
    <dataValidation type="list" allowBlank="1" showInputMessage="1" showErrorMessage="1" sqref="A1:A2" xr:uid="{00000000-0002-0000-0200-000000000000}">
      <formula1>$A$1:$A$2</formula1>
    </dataValidation>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50bcfbe2-8b7e-4eb2-a9a1-fcad32936f68" ContentTypeId="0x01010055206DD5EF7340589008BCBDB22BA0300A" PreviousValue="false"/>
</file>

<file path=customXml/item2.xml><?xml version="1.0" encoding="utf-8"?>
<ct:contentTypeSchema xmlns:ct="http://schemas.microsoft.com/office/2006/metadata/contentType" xmlns:ma="http://schemas.microsoft.com/office/2006/metadata/properties/metaAttributes" ct:_="" ma:_="" ma:contentTypeName="Document général RI" ma:contentTypeID="0x01010055206DD5EF7340589008BCBDB22BA0300A00E6C42F38C364144F8FAC1972508119A0" ma:contentTypeVersion="3" ma:contentTypeDescription="Crée un document." ma:contentTypeScope="" ma:versionID="ebb74950ad0c37b83991538400335ceb">
  <xsd:schema xmlns:xsd="http://www.w3.org/2001/XMLSchema" xmlns:xs="http://www.w3.org/2001/XMLSchema" xmlns:p="http://schemas.microsoft.com/office/2006/metadata/properties" xmlns:ns2="eade77ad-ec9a-40f7-964b-a6607f1503ae" xmlns:ns3="a19ed390-d72d-4ef4-aba4-126bb38f41c5" targetNamespace="http://schemas.microsoft.com/office/2006/metadata/properties" ma:root="true" ma:fieldsID="60f68bf7aea14c3067ebef643d3b0f98" ns2:_="" ns3:_="">
    <xsd:import namespace="eade77ad-ec9a-40f7-964b-a6607f1503ae"/>
    <xsd:import namespace="a19ed390-d72d-4ef4-aba4-126bb38f41c5"/>
    <xsd:element name="properties">
      <xsd:complexType>
        <xsd:sequence>
          <xsd:element name="documentManagement">
            <xsd:complexType>
              <xsd:all>
                <xsd:element ref="ns2:GedUnilEditor0" minOccurs="0"/>
                <xsd:element ref="ns2:TaxCatchAll" minOccurs="0"/>
                <xsd:element ref="ns2:TaxCatchAllLabel" minOccurs="0"/>
                <xsd:element ref="ns3:GedUnilProducer0" minOccurs="0"/>
                <xsd:element ref="ns3:GedUnilDocumentStatus0" minOccurs="0"/>
                <xsd:element ref="ns2:GedUnilLevel10" minOccurs="0"/>
                <xsd:element ref="ns2:GedUnilLevel20" minOccurs="0"/>
                <xsd:element ref="ns3:GedUnilClassification0" minOccurs="0"/>
                <xsd:element ref="ns3:GedUnilDossierTypology0" minOccurs="0"/>
                <xsd:element ref="ns3:GedUnilTypology0" minOccurs="0"/>
                <xsd:element ref="ns3:GedUnilThemes0" minOccurs="0"/>
                <xsd:element ref="ns3:GedUnilLanguages0" minOccurs="0"/>
                <xsd:element ref="ns2:GedUnilSource" minOccurs="0"/>
                <xsd:element ref="ns2:GedUnilRelation" minOccurs="0"/>
                <xsd:element ref="ns2:GedUnilBroadcastingRights" minOccurs="0"/>
                <xsd:element ref="ns2:GedUnilComments" minOccurs="0"/>
                <xsd:element ref="ns2:GedUnilBarcode" minOccurs="0"/>
                <xsd:element ref="ns2:GedUnilPhysical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e77ad-ec9a-40f7-964b-a6607f1503ae" elementFormDefault="qualified">
    <xsd:import namespace="http://schemas.microsoft.com/office/2006/documentManagement/types"/>
    <xsd:import namespace="http://schemas.microsoft.com/office/infopath/2007/PartnerControls"/>
    <xsd:element name="GedUnilEditor0" ma:index="8" nillable="true" ma:taxonomy="true" ma:internalName="GedUnilEditor0" ma:taxonomyFieldName="GedUnilEditor" ma:displayName="Editeur" ma:readOnly="false" ma:fieldId="{87afa86f-ffdd-4527-bc99-cd813e08669d}" ma:sspId="50bcfbe2-8b7e-4eb2-a9a1-fcad32936f68" ma:termSetId="8dc9d85e-1a4c-49b5-850a-3ead327fb048"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8a73ef2-531a-4c21-af52-f10d9835ffe8}" ma:internalName="TaxCatchAll" ma:showField="CatchAllData" ma:web="f8e2c1e1-0e2c-4b06-8105-49f17c5de1d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8a73ef2-531a-4c21-af52-f10d9835ffe8}" ma:internalName="TaxCatchAllLabel" ma:readOnly="true" ma:showField="CatchAllDataLabel" ma:web="f8e2c1e1-0e2c-4b06-8105-49f17c5de1d6">
      <xsd:complexType>
        <xsd:complexContent>
          <xsd:extension base="dms:MultiChoiceLookup">
            <xsd:sequence>
              <xsd:element name="Value" type="dms:Lookup" maxOccurs="unbounded" minOccurs="0" nillable="true"/>
            </xsd:sequence>
          </xsd:extension>
        </xsd:complexContent>
      </xsd:complexType>
    </xsd:element>
    <xsd:element name="GedUnilLevel10" ma:index="16" nillable="true" ma:taxonomy="true" ma:internalName="GedUnilLevel10" ma:taxonomyFieldName="GedUnilLevel1" ma:displayName="Plan de classement Niv.1" ma:readOnly="false" ma:fieldId="{995dbfe9-68e0-4718-b210-b8a700fba8f0}" ma:sspId="50bcfbe2-8b7e-4eb2-a9a1-fcad32936f68" ma:termSetId="21e77c8c-a25e-4586-9f8b-b041aaf68151" ma:anchorId="00000000-0000-0000-0000-000000000000" ma:open="false" ma:isKeyword="false">
      <xsd:complexType>
        <xsd:sequence>
          <xsd:element ref="pc:Terms" minOccurs="0" maxOccurs="1"/>
        </xsd:sequence>
      </xsd:complexType>
    </xsd:element>
    <xsd:element name="GedUnilLevel20" ma:index="18" nillable="true" ma:taxonomy="true" ma:internalName="GedUnilLevel20" ma:taxonomyFieldName="GedUnilLevel2" ma:displayName="Plan de classement Niv.2" ma:readOnly="false" ma:fieldId="{748c206b-09dc-485e-be44-7f53c18e68b3}" ma:sspId="50bcfbe2-8b7e-4eb2-a9a1-fcad32936f68" ma:termSetId="21e77c8c-a25e-4586-9f8b-b041aaf68152" ma:anchorId="00000000-0000-0000-0000-000000000000" ma:open="false" ma:isKeyword="false">
      <xsd:complexType>
        <xsd:sequence>
          <xsd:element ref="pc:Terms" minOccurs="0" maxOccurs="1"/>
        </xsd:sequence>
      </xsd:complexType>
    </xsd:element>
    <xsd:element name="GedUnilSource" ma:index="30" nillable="true" ma:displayName="Source" ma:description="Référence à un document à partir duquel le document en cours a été créé." ma:internalName="GedUnilSource">
      <xsd:complexType>
        <xsd:complexContent>
          <xsd:extension base="dms:URL">
            <xsd:sequence>
              <xsd:element name="Url" type="dms:ValidUrl" minOccurs="0" nillable="true"/>
              <xsd:element name="Description" type="xsd:string" nillable="true"/>
            </xsd:sequence>
          </xsd:extension>
        </xsd:complexContent>
      </xsd:complexType>
    </xsd:element>
    <xsd:element name="GedUnilRelation" ma:index="31" nillable="true" ma:displayName="Relation" ma:description="Référence à un autre document, à un autre dossier ou à un site web en relation." ma:internalName="GedUnilRelation">
      <xsd:complexType>
        <xsd:complexContent>
          <xsd:extension base="dms:URL">
            <xsd:sequence>
              <xsd:element name="Url" type="dms:ValidUrl" minOccurs="0" nillable="true"/>
              <xsd:element name="Description" type="xsd:string" nillable="true"/>
            </xsd:sequence>
          </xsd:extension>
        </xsd:complexContent>
      </xsd:complexType>
    </xsd:element>
    <xsd:element name="GedUnilBroadcastingRights" ma:index="32" nillable="true" ma:displayName="Droits" ma:description="Indications sur les droits particuliers relatifs au document (droits d'auteur, protection des données, ...)." ma:internalName="GedUnilBroadcastingRights">
      <xsd:simpleType>
        <xsd:restriction base="dms:Note">
          <xsd:maxLength value="255"/>
        </xsd:restriction>
      </xsd:simpleType>
    </xsd:element>
    <xsd:element name="GedUnilComments" ma:index="33" nillable="true" ma:displayName="Commentaires" ma:description="Commentaires des utilisateurs à propos du document." ma:internalName="GedUnilComments">
      <xsd:simpleType>
        <xsd:restriction base="dms:Note">
          <xsd:maxLength value="255"/>
        </xsd:restriction>
      </xsd:simpleType>
    </xsd:element>
    <xsd:element name="GedUnilBarcode" ma:index="34" nillable="true" ma:displayName="Référence physique" ma:description="Code de référence du document sous sa forme physique." ma:internalName="GedUnilBarcode">
      <xsd:simpleType>
        <xsd:restriction base="dms:Text">
          <xsd:maxLength value="255"/>
        </xsd:restriction>
      </xsd:simpleType>
    </xsd:element>
    <xsd:element name="GedUnilPhysicalLocation" ma:index="35" nillable="true" ma:displayName="Localisation physique" ma:description="Localisation du document sous sa forme physique." ma:internalName="GedUnilPhysicalLoc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9ed390-d72d-4ef4-aba4-126bb38f41c5" elementFormDefault="qualified">
    <xsd:import namespace="http://schemas.microsoft.com/office/2006/documentManagement/types"/>
    <xsd:import namespace="http://schemas.microsoft.com/office/infopath/2007/PartnerControls"/>
    <xsd:element name="GedUnilProducer0" ma:index="12" nillable="true" ma:taxonomy="true" ma:internalName="GedUnilProducer0" ma:taxonomyFieldName="GedUnilProducer" ma:displayName="Producteur" ma:indexed="true" ma:readOnly="false" ma:default="" ma:fieldId="{bc30cde6-9dc0-4690-b82c-83d3e61110bb}" ma:sspId="50bcfbe2-8b7e-4eb2-a9a1-fcad32936f68" ma:termSetId="9c9bc0fb-e7bf-4c18-8a30-79dbaf097648" ma:anchorId="00000000-0000-0000-0000-000000000000" ma:open="true" ma:isKeyword="false">
      <xsd:complexType>
        <xsd:sequence>
          <xsd:element ref="pc:Terms" minOccurs="0" maxOccurs="1"/>
        </xsd:sequence>
      </xsd:complexType>
    </xsd:element>
    <xsd:element name="GedUnilDocumentStatus0" ma:index="14" nillable="true" ma:taxonomy="true" ma:internalName="GedUnilDocumentStatus0" ma:taxonomyFieldName="GedUnilDocumentStatus" ma:displayName="Etat du document" ma:readOnly="false" ma:fieldId="{142f7dab-b8c6-4139-b4b7-41d3baddbdd5}" ma:sspId="50bcfbe2-8b7e-4eb2-a9a1-fcad32936f68" ma:termSetId="a694ab68-292e-4dcc-afa1-61712caf3212" ma:anchorId="00000000-0000-0000-0000-000000000000" ma:open="false" ma:isKeyword="false">
      <xsd:complexType>
        <xsd:sequence>
          <xsd:element ref="pc:Terms" minOccurs="0" maxOccurs="1"/>
        </xsd:sequence>
      </xsd:complexType>
    </xsd:element>
    <xsd:element name="GedUnilClassification0" ma:index="20" nillable="true" ma:taxonomy="true" ma:internalName="GedUnilClassification0" ma:taxonomyFieldName="GedUnilClassification" ma:displayName="Classification" ma:indexed="true" ma:readOnly="false" ma:fieldId="{53757380-5d40-434f-bf72-74280d59170a}" ma:sspId="50bcfbe2-8b7e-4eb2-a9a1-fcad32936f68" ma:termSetId="be76aaa4-19a0-4fc4-b860-d5b6a51d4499" ma:anchorId="00000000-0000-0000-0000-000000000000" ma:open="false" ma:isKeyword="false">
      <xsd:complexType>
        <xsd:sequence>
          <xsd:element ref="pc:Terms" minOccurs="0" maxOccurs="1"/>
        </xsd:sequence>
      </xsd:complexType>
    </xsd:element>
    <xsd:element name="GedUnilDossierTypology0" ma:index="22" nillable="true" ma:taxonomy="true" ma:internalName="GedUnilDossierTypology0" ma:taxonomyFieldName="GedUnilDossierTypology" ma:displayName="Typologie du dossier" ma:readOnly="false" ma:fieldId="{51abbbf2-8dc4-4d36-ba19-618d9a310a60}" ma:sspId="50bcfbe2-8b7e-4eb2-a9a1-fcad32936f68" ma:termSetId="1ef145c2-c732-4e89-98cb-19445e2c6d16" ma:anchorId="00000000-0000-0000-0000-000000000000" ma:open="false" ma:isKeyword="false">
      <xsd:complexType>
        <xsd:sequence>
          <xsd:element ref="pc:Terms" minOccurs="0" maxOccurs="1"/>
        </xsd:sequence>
      </xsd:complexType>
    </xsd:element>
    <xsd:element name="GedUnilTypology0" ma:index="24" nillable="true" ma:taxonomy="true" ma:internalName="GedUnilTypology0" ma:taxonomyFieldName="GedUnilTypology" ma:displayName="Typologie du document" ma:indexed="true" ma:readOnly="false" ma:fieldId="{7b8cb377-b42c-4560-84ea-56f80c357dd2}" ma:sspId="50bcfbe2-8b7e-4eb2-a9a1-fcad32936f68" ma:termSetId="3c89e20a-3c93-435c-bb6a-8295b5a7a80a" ma:anchorId="00000000-0000-0000-0000-000000000000" ma:open="false" ma:isKeyword="false">
      <xsd:complexType>
        <xsd:sequence>
          <xsd:element ref="pc:Terms" minOccurs="0" maxOccurs="1"/>
        </xsd:sequence>
      </xsd:complexType>
    </xsd:element>
    <xsd:element name="GedUnilThemes0" ma:index="26" nillable="true" ma:taxonomy="true" ma:internalName="GedUnilThemes0" ma:taxonomyFieldName="GedUnilThemes" ma:displayName="Thèmes" ma:readOnly="false" ma:default="" ma:fieldId="{9470e2cf-40d4-452f-b21d-674adb1b449c}" ma:taxonomyMulti="true" ma:sspId="50bcfbe2-8b7e-4eb2-a9a1-fcad32936f68" ma:termSetId="3dcd919b-6626-41d4-99e6-48f0e500c6fe" ma:anchorId="00000000-0000-0000-0000-000000000000" ma:open="true" ma:isKeyword="false">
      <xsd:complexType>
        <xsd:sequence>
          <xsd:element ref="pc:Terms" minOccurs="0" maxOccurs="1"/>
        </xsd:sequence>
      </xsd:complexType>
    </xsd:element>
    <xsd:element name="GedUnilLanguages0" ma:index="28" nillable="true" ma:taxonomy="true" ma:internalName="GedUnilLanguages0" ma:taxonomyFieldName="GedUnilLanguages" ma:displayName="Langues" ma:readOnly="false" ma:fieldId="{63ea7701-ab85-4af1-ae83-c3792f2c5535}" ma:taxonomyMulti="true" ma:sspId="50bcfbe2-8b7e-4eb2-a9a1-fcad32936f68" ma:termSetId="0bf98d10-7e32-42a8-b892-546ace81383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edUnilComments xmlns="eade77ad-ec9a-40f7-964b-a6607f1503ae" xsi:nil="true"/>
    <GedUnilSource xmlns="eade77ad-ec9a-40f7-964b-a6607f1503ae">
      <Url xsi:nil="true"/>
      <Description xsi:nil="true"/>
    </GedUnilSource>
    <GedUnilBroadcastingRights xmlns="eade77ad-ec9a-40f7-964b-a6607f1503ae" xsi:nil="true"/>
    <TaxCatchAll xmlns="eade77ad-ec9a-40f7-964b-a6607f1503ae">
      <Value>50</Value>
      <Value>29</Value>
      <Value>51</Value>
      <Value>36</Value>
    </TaxCatchAll>
    <GedUnilThemes0 xmlns="a19ed390-d72d-4ef4-aba4-126bb38f41c5">
      <Terms xmlns="http://schemas.microsoft.com/office/infopath/2007/PartnerControls"/>
    </GedUnilThemes0>
    <GedUnilLanguages0 xmlns="a19ed390-d72d-4ef4-aba4-126bb38f41c5">
      <Terms xmlns="http://schemas.microsoft.com/office/infopath/2007/PartnerControls"/>
    </GedUnilLanguages0>
    <GedUnilTypology0 xmlns="a19ed390-d72d-4ef4-aba4-126bb38f41c5">
      <Terms xmlns="http://schemas.microsoft.com/office/infopath/2007/PartnerControls"/>
    </GedUnilTypology0>
    <GedUnilRelation xmlns="eade77ad-ec9a-40f7-964b-a6607f1503ae">
      <Url xsi:nil="true"/>
      <Description xsi:nil="true"/>
    </GedUnilRelation>
    <GedUnilBarcode xmlns="eade77ad-ec9a-40f7-964b-a6607f1503ae" xsi:nil="true"/>
    <GedUnilDossierTypology0 xmlns="a19ed390-d72d-4ef4-aba4-126bb38f41c5">
      <Terms xmlns="http://schemas.microsoft.com/office/infopath/2007/PartnerControls"/>
    </GedUnilDossierTypology0>
    <GedUnilDocumentStatus0 xmlns="a19ed390-d72d-4ef4-aba4-126bb38f41c5">
      <Terms xmlns="http://schemas.microsoft.com/office/infopath/2007/PartnerControls"/>
    </GedUnilDocumentStatus0>
    <GedUnilLevel20 xmlns="eade77ad-ec9a-40f7-964b-a6607f1503ae">
      <Terms xmlns="http://schemas.microsoft.com/office/infopath/2007/PartnerControls">
        <TermInfo xmlns="http://schemas.microsoft.com/office/infopath/2007/PartnerControls">
          <TermName xmlns="http://schemas.microsoft.com/office/infopath/2007/PartnerControls">0.030 - Organisation générale</TermName>
          <TermId xmlns="http://schemas.microsoft.com/office/infopath/2007/PartnerControls">f4a93590-17a7-4de7-8525-76dbc71dd618</TermId>
        </TermInfo>
      </Terms>
    </GedUnilLevel20>
    <GedUnilLevel10 xmlns="eade77ad-ec9a-40f7-964b-a6607f1503ae">
      <Terms xmlns="http://schemas.microsoft.com/office/infopath/2007/PartnerControls">
        <TermInfo xmlns="http://schemas.microsoft.com/office/infopath/2007/PartnerControls">
          <TermName xmlns="http://schemas.microsoft.com/office/infopath/2007/PartnerControls">0 - Enseignement / Formation continue</TermName>
          <TermId xmlns="http://schemas.microsoft.com/office/infopath/2007/PartnerControls">21e77c8c-a25e-4586-9f8b-b041aaf68160</TermId>
        </TermInfo>
      </Terms>
    </GedUnilLevel10>
    <GedUnilPhysicalLocation xmlns="eade77ad-ec9a-40f7-964b-a6607f1503ae" xsi:nil="true"/>
    <GedUnilProducer0 xmlns="a19ed390-d72d-4ef4-aba4-126bb38f41c5">
      <Terms xmlns="http://schemas.microsoft.com/office/infopath/2007/PartnerControls"/>
    </GedUnilProducer0>
    <GedUnilEditor0 xmlns="eade77ad-ec9a-40f7-964b-a6607f1503ae">
      <Terms xmlns="http://schemas.microsoft.com/office/infopath/2007/PartnerControls">
        <TermInfo xmlns="http://schemas.microsoft.com/office/infopath/2007/PartnerControls">
          <TermName xmlns="http://schemas.microsoft.com/office/infopath/2007/PartnerControls">RI</TermName>
          <TermId xmlns="http://schemas.microsoft.com/office/infopath/2007/PartnerControls">c9ee2953-cc08-40e5-b710-0f7fe3c9c472</TermId>
        </TermInfo>
      </Terms>
    </GedUnilEditor0>
    <GedUnilClassification0 xmlns="a19ed390-d72d-4ef4-aba4-126bb38f41c5">
      <Terms xmlns="http://schemas.microsoft.com/office/infopath/2007/PartnerControls">
        <TermInfo xmlns="http://schemas.microsoft.com/office/infopath/2007/PartnerControls">
          <TermName xmlns="http://schemas.microsoft.com/office/infopath/2007/PartnerControls">Interne UNIL</TermName>
          <TermId xmlns="http://schemas.microsoft.com/office/infopath/2007/PartnerControls">7ed23fbd-47a3-4777-b22f-de582cad3bac</TermId>
        </TermInfo>
      </Terms>
    </GedUnilClassification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D817D-6BC9-4B14-85E4-D4904CA87D5D}">
  <ds:schemaRefs>
    <ds:schemaRef ds:uri="Microsoft.SharePoint.Taxonomy.ContentTypeSync"/>
  </ds:schemaRefs>
</ds:datastoreItem>
</file>

<file path=customXml/itemProps2.xml><?xml version="1.0" encoding="utf-8"?>
<ds:datastoreItem xmlns:ds="http://schemas.openxmlformats.org/officeDocument/2006/customXml" ds:itemID="{46674AB4-B562-4561-B46C-9CC83D734D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de77ad-ec9a-40f7-964b-a6607f1503ae"/>
    <ds:schemaRef ds:uri="a19ed390-d72d-4ef4-aba4-126bb38f4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D9FFAC-E24C-473F-8151-B8E956E28C72}">
  <ds:schemaRefs>
    <ds:schemaRef ds:uri="http://schemas.microsoft.com/office/2006/metadata/properties"/>
    <ds:schemaRef ds:uri="http://schemas.microsoft.com/office/infopath/2007/PartnerControls"/>
    <ds:schemaRef ds:uri="eade77ad-ec9a-40f7-964b-a6607f1503ae"/>
    <ds:schemaRef ds:uri="a19ed390-d72d-4ef4-aba4-126bb38f41c5"/>
  </ds:schemaRefs>
</ds:datastoreItem>
</file>

<file path=customXml/itemProps4.xml><?xml version="1.0" encoding="utf-8"?>
<ds:datastoreItem xmlns:ds="http://schemas.openxmlformats.org/officeDocument/2006/customXml" ds:itemID="{B6923039-412E-457A-8DB6-0F6E618D0A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Questionnaire</vt:lpstr>
      <vt:lpstr>Budget</vt:lpstr>
      <vt:lpstr>Données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BU_TYPE.xlsx</dc:title>
  <dc:creator>Utilisateur de Microsoft Office</dc:creator>
  <cp:lastModifiedBy>Emmanuel Cenuse</cp:lastModifiedBy>
  <cp:lastPrinted>2023-02-28T13:50:14Z</cp:lastPrinted>
  <dcterms:created xsi:type="dcterms:W3CDTF">2017-05-05T08:49:35Z</dcterms:created>
  <dcterms:modified xsi:type="dcterms:W3CDTF">2024-03-04T09:48:36Z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0x01010055206DD5EF7340589008BCBDB22BA0300A00E6C42F38C364144F8FAC1972508119A0</vt:lpwstr>
  </property>
  <property fmtid="{D5CDD505-2E9C-101B-9397-08002B2CF9AE}" pid="3" name="GedUnilProducer">
    <vt:lpwstr/>
  </property>
  <property fmtid="{D5CDD505-2E9C-101B-9397-08002B2CF9AE}" pid="4" name="GedUnilDossierTypology">
    <vt:lpwstr/>
  </property>
  <property fmtid="{D5CDD505-2E9C-101B-9397-08002B2CF9AE}" pid="5" name="GedUnilClassification">
    <vt:lpwstr>29;#Interne UNIL|7ed23fbd-47a3-4777-b22f-de582cad3bac</vt:lpwstr>
  </property>
  <property fmtid="{D5CDD505-2E9C-101B-9397-08002B2CF9AE}" pid="6" name="GedUnilLevel2">
    <vt:lpwstr>51;#0.030 - Organisation générale|f4a93590-17a7-4de7-8525-76dbc71dd618</vt:lpwstr>
  </property>
  <property fmtid="{D5CDD505-2E9C-101B-9397-08002B2CF9AE}" pid="7" name="GedUnilEditor">
    <vt:lpwstr>50;#RI|c9ee2953-cc08-40e5-b710-0f7fe3c9c472</vt:lpwstr>
  </property>
  <property fmtid="{D5CDD505-2E9C-101B-9397-08002B2CF9AE}" pid="8" name="GedUnilDocumentStatus">
    <vt:lpwstr/>
  </property>
  <property fmtid="{D5CDD505-2E9C-101B-9397-08002B2CF9AE}" pid="9" name="GedUnilThemes">
    <vt:lpwstr/>
  </property>
  <property fmtid="{D5CDD505-2E9C-101B-9397-08002B2CF9AE}" pid="10" name="GedUnilLanguages">
    <vt:lpwstr/>
  </property>
  <property fmtid="{D5CDD505-2E9C-101B-9397-08002B2CF9AE}" pid="11" name="GedUnilTypology">
    <vt:lpwstr/>
  </property>
  <property fmtid="{D5CDD505-2E9C-101B-9397-08002B2CF9AE}" pid="12" name="GedUnilLevel1">
    <vt:lpwstr>36;#0 - Enseignement / Formation continue|21e77c8c-a25e-4586-9f8b-b041aaf68160</vt:lpwstr>
  </property>
  <property fmtid="{D5CDD505-2E9C-101B-9397-08002B2CF9AE}" pid="13" name="URL">
    <vt:lpwstr/>
  </property>
  <property fmtid="{D5CDD505-2E9C-101B-9397-08002B2CF9AE}" pid="14" name="DocumentSetDescription">
    <vt:lpwstr/>
  </property>
  <property fmtid="{D5CDD505-2E9C-101B-9397-08002B2CF9AE}" pid="15" name="GedUnilMailContent">
    <vt:lpwstr/>
  </property>
  <property fmtid="{D5CDD505-2E9C-101B-9397-08002B2CF9AE}" pid="16" name="GedUnilMailSender">
    <vt:lpwstr/>
  </property>
  <property fmtid="{D5CDD505-2E9C-101B-9397-08002B2CF9AE}" pid="17" name="GedUnilMailForInfo">
    <vt:lpwstr/>
  </property>
  <property fmtid="{D5CDD505-2E9C-101B-9397-08002B2CF9AE}" pid="18" name="GedUnilMeetingNumber">
    <vt:lpwstr/>
  </property>
  <property fmtid="{D5CDD505-2E9C-101B-9397-08002B2CF9AE}" pid="19" name="_docset_NoMedatataSyncRequired">
    <vt:lpwstr>False</vt:lpwstr>
  </property>
</Properties>
</file>