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18\Collecte des données\"/>
    </mc:Choice>
  </mc:AlternateContent>
  <bookViews>
    <workbookView xWindow="0" yWindow="0" windowWidth="25200" windowHeight="11385" tabRatio="875"/>
  </bookViews>
  <sheets>
    <sheet name="Intro " sheetId="53" r:id="rId1"/>
    <sheet name="K1_I1 " sheetId="74" r:id="rId2"/>
    <sheet name="K2_I2 " sheetId="75" r:id="rId3"/>
    <sheet name="K3_I3" sheetId="76" r:id="rId4"/>
    <sheet name="K4_I4" sheetId="77" r:id="rId5"/>
    <sheet name="K5_I5" sheetId="78" r:id="rId6"/>
    <sheet name="K6_I6 " sheetId="79" r:id="rId7"/>
    <sheet name="K7_I7" sheetId="80" r:id="rId8"/>
    <sheet name="K8_I8 " sheetId="81" r:id="rId9"/>
    <sheet name="K9_I9" sheetId="82" r:id="rId10"/>
    <sheet name="K10_I10" sheetId="83" r:id="rId11"/>
    <sheet name="K11_I11" sheetId="85" r:id="rId12"/>
    <sheet name="K12_I12" sheetId="86" r:id="rId13"/>
    <sheet name="K13_I13" sheetId="87" r:id="rId14"/>
    <sheet name="K14_I14" sheetId="88" r:id="rId15"/>
    <sheet name="K15_I15" sheetId="89" r:id="rId16"/>
    <sheet name="Berechnung_Formules " sheetId="84" r:id="rId17"/>
    <sheet name="Gewichtung_Pondération" sheetId="33" r:id="rId18"/>
  </sheets>
  <externalReferences>
    <externalReference r:id="rId19"/>
  </externalReference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'!$A$15:$Y$146</definedName>
    <definedName name="_xlnm.Print_Area" localSheetId="10">K10_I10!$A$15:$Y$146</definedName>
    <definedName name="_xlnm.Print_Area" localSheetId="11">K11_I11!$A$15:$Y$146</definedName>
    <definedName name="_xlnm.Print_Area" localSheetId="12">K12_I12!$A$15:$Y$146</definedName>
    <definedName name="_xlnm.Print_Area" localSheetId="13">K13_I13!$A$15:$Y$146</definedName>
    <definedName name="_xlnm.Print_Area" localSheetId="14">K14_I14!$A$15:$Y$146</definedName>
    <definedName name="_xlnm.Print_Area" localSheetId="15">K15_I15!$A$15:$Y$146</definedName>
    <definedName name="_xlnm.Print_Area" localSheetId="2">'K2_I2 '!$A$15:$Y$146</definedName>
    <definedName name="_xlnm.Print_Area" localSheetId="3">K3_I3!$A$15:$Y$146</definedName>
    <definedName name="_xlnm.Print_Area" localSheetId="4">K4_I4!$A$15:$Y$146</definedName>
    <definedName name="_xlnm.Print_Area" localSheetId="5">K5_I5!$A$15:$Y$146</definedName>
    <definedName name="_xlnm.Print_Area" localSheetId="6">'K6_I6 '!$A$15:$Y$146</definedName>
    <definedName name="_xlnm.Print_Area" localSheetId="7">K7_I7!$A$15:$Y$146</definedName>
    <definedName name="_xlnm.Print_Area" localSheetId="8">'K8_I8 '!$A$15:$Y$146</definedName>
    <definedName name="_xlnm.Print_Area" localSheetId="9">K9_I9!$A$15:$Y$146</definedName>
  </definedNames>
  <calcPr calcId="152511"/>
</workbook>
</file>

<file path=xl/calcChain.xml><?xml version="1.0" encoding="utf-8"?>
<calcChain xmlns="http://schemas.openxmlformats.org/spreadsheetml/2006/main">
  <c r="A4" i="85" l="1"/>
  <c r="A2" i="85"/>
  <c r="A4" i="86"/>
  <c r="A2" i="86"/>
  <c r="A4" i="87"/>
  <c r="A2" i="87"/>
  <c r="A4" i="88"/>
  <c r="A2" i="88"/>
  <c r="A4" i="89"/>
  <c r="A106" i="89" s="1"/>
  <c r="A2" i="89"/>
  <c r="A104" i="89" s="1"/>
  <c r="A1" i="89"/>
  <c r="A1" i="88"/>
  <c r="A1" i="87"/>
  <c r="A1" i="86"/>
  <c r="A1" i="85"/>
  <c r="U143" i="89"/>
  <c r="T143" i="89"/>
  <c r="S143" i="89"/>
  <c r="R143" i="89"/>
  <c r="Q143" i="89"/>
  <c r="P143" i="89"/>
  <c r="O143" i="89"/>
  <c r="N143" i="89"/>
  <c r="M143" i="89"/>
  <c r="L143" i="89"/>
  <c r="K143" i="89"/>
  <c r="U142" i="89"/>
  <c r="T142" i="89"/>
  <c r="S142" i="89"/>
  <c r="R142" i="89"/>
  <c r="Q142" i="89"/>
  <c r="P142" i="89"/>
  <c r="O142" i="89"/>
  <c r="N142" i="89"/>
  <c r="M142" i="89"/>
  <c r="L142" i="89"/>
  <c r="K142" i="89"/>
  <c r="V141" i="89"/>
  <c r="V140" i="89"/>
  <c r="V139" i="89"/>
  <c r="V138" i="89"/>
  <c r="U137" i="89"/>
  <c r="T137" i="89"/>
  <c r="S137" i="89"/>
  <c r="R137" i="89"/>
  <c r="Q137" i="89"/>
  <c r="P137" i="89"/>
  <c r="O137" i="89"/>
  <c r="N137" i="89"/>
  <c r="M137" i="89"/>
  <c r="L137" i="89"/>
  <c r="K137" i="89"/>
  <c r="U136" i="89"/>
  <c r="T136" i="89"/>
  <c r="S136" i="89"/>
  <c r="R136" i="89"/>
  <c r="Q136" i="89"/>
  <c r="P136" i="89"/>
  <c r="O136" i="89"/>
  <c r="N136" i="89"/>
  <c r="M136" i="89"/>
  <c r="L136" i="89"/>
  <c r="K136" i="89"/>
  <c r="U135" i="89"/>
  <c r="T135" i="89"/>
  <c r="S135" i="89"/>
  <c r="R135" i="89"/>
  <c r="Q135" i="89"/>
  <c r="P135" i="89"/>
  <c r="O135" i="89"/>
  <c r="N135" i="89"/>
  <c r="M135" i="89"/>
  <c r="L135" i="89"/>
  <c r="K135" i="89"/>
  <c r="U134" i="89"/>
  <c r="T134" i="89"/>
  <c r="S134" i="89"/>
  <c r="R134" i="89"/>
  <c r="Q134" i="89"/>
  <c r="P134" i="89"/>
  <c r="O134" i="89"/>
  <c r="N134" i="89"/>
  <c r="M134" i="89"/>
  <c r="L134" i="89"/>
  <c r="K134" i="89"/>
  <c r="U133" i="89"/>
  <c r="T133" i="89"/>
  <c r="S133" i="89"/>
  <c r="R133" i="89"/>
  <c r="Q133" i="89"/>
  <c r="P133" i="89"/>
  <c r="O133" i="89"/>
  <c r="N133" i="89"/>
  <c r="M133" i="89"/>
  <c r="L133" i="89"/>
  <c r="K133" i="89"/>
  <c r="U132" i="89"/>
  <c r="T132" i="89"/>
  <c r="S132" i="89"/>
  <c r="R132" i="89"/>
  <c r="Q132" i="89"/>
  <c r="P132" i="89"/>
  <c r="O132" i="89"/>
  <c r="N132" i="89"/>
  <c r="M132" i="89"/>
  <c r="L132" i="89"/>
  <c r="K132" i="89"/>
  <c r="U131" i="89"/>
  <c r="T131" i="89"/>
  <c r="S131" i="89"/>
  <c r="R131" i="89"/>
  <c r="Q131" i="89"/>
  <c r="P131" i="89"/>
  <c r="O131" i="89"/>
  <c r="N131" i="89"/>
  <c r="M131" i="89"/>
  <c r="L131" i="89"/>
  <c r="K131" i="89"/>
  <c r="U130" i="89"/>
  <c r="T130" i="89"/>
  <c r="S130" i="89"/>
  <c r="R130" i="89"/>
  <c r="Q130" i="89"/>
  <c r="P130" i="89"/>
  <c r="O130" i="89"/>
  <c r="N130" i="89"/>
  <c r="M130" i="89"/>
  <c r="L130" i="89"/>
  <c r="K130" i="89"/>
  <c r="U129" i="89"/>
  <c r="T129" i="89"/>
  <c r="S129" i="89"/>
  <c r="R129" i="89"/>
  <c r="Q129" i="89"/>
  <c r="P129" i="89"/>
  <c r="O129" i="89"/>
  <c r="N129" i="89"/>
  <c r="M129" i="89"/>
  <c r="L129" i="89"/>
  <c r="K129" i="89"/>
  <c r="U128" i="89"/>
  <c r="T128" i="89"/>
  <c r="S128" i="89"/>
  <c r="R128" i="89"/>
  <c r="Q128" i="89"/>
  <c r="P128" i="89"/>
  <c r="O128" i="89"/>
  <c r="N128" i="89"/>
  <c r="M128" i="89"/>
  <c r="L128" i="89"/>
  <c r="K128" i="89"/>
  <c r="U127" i="89"/>
  <c r="T127" i="89"/>
  <c r="S127" i="89"/>
  <c r="R127" i="89"/>
  <c r="Q127" i="89"/>
  <c r="P127" i="89"/>
  <c r="O127" i="89"/>
  <c r="N127" i="89"/>
  <c r="M127" i="89"/>
  <c r="L127" i="89"/>
  <c r="K127" i="89"/>
  <c r="U126" i="89"/>
  <c r="T126" i="89"/>
  <c r="S126" i="89"/>
  <c r="R126" i="89"/>
  <c r="Q126" i="89"/>
  <c r="P126" i="89"/>
  <c r="O126" i="89"/>
  <c r="N126" i="89"/>
  <c r="M126" i="89"/>
  <c r="L126" i="89"/>
  <c r="K126" i="89"/>
  <c r="U125" i="89"/>
  <c r="T125" i="89"/>
  <c r="S125" i="89"/>
  <c r="R125" i="89"/>
  <c r="Q125" i="89"/>
  <c r="P125" i="89"/>
  <c r="O125" i="89"/>
  <c r="N125" i="89"/>
  <c r="M125" i="89"/>
  <c r="L125" i="89"/>
  <c r="K125" i="89"/>
  <c r="U124" i="89"/>
  <c r="T124" i="89"/>
  <c r="S124" i="89"/>
  <c r="R124" i="89"/>
  <c r="Q124" i="89"/>
  <c r="P124" i="89"/>
  <c r="O124" i="89"/>
  <c r="N124" i="89"/>
  <c r="M124" i="89"/>
  <c r="L124" i="89"/>
  <c r="K124" i="89"/>
  <c r="U123" i="89"/>
  <c r="T123" i="89"/>
  <c r="S123" i="89"/>
  <c r="R123" i="89"/>
  <c r="Q123" i="89"/>
  <c r="P123" i="89"/>
  <c r="O123" i="89"/>
  <c r="N123" i="89"/>
  <c r="M123" i="89"/>
  <c r="L123" i="89"/>
  <c r="K123" i="89"/>
  <c r="U122" i="89"/>
  <c r="T122" i="89"/>
  <c r="S122" i="89"/>
  <c r="R122" i="89"/>
  <c r="Q122" i="89"/>
  <c r="P122" i="89"/>
  <c r="O122" i="89"/>
  <c r="N122" i="89"/>
  <c r="M122" i="89"/>
  <c r="L122" i="89"/>
  <c r="K122" i="89"/>
  <c r="U121" i="89"/>
  <c r="T121" i="89"/>
  <c r="S121" i="89"/>
  <c r="R121" i="89"/>
  <c r="Q121" i="89"/>
  <c r="P121" i="89"/>
  <c r="O121" i="89"/>
  <c r="N121" i="89"/>
  <c r="M121" i="89"/>
  <c r="L121" i="89"/>
  <c r="K121" i="89"/>
  <c r="U120" i="89"/>
  <c r="T120" i="89"/>
  <c r="S120" i="89"/>
  <c r="R120" i="89"/>
  <c r="Q120" i="89"/>
  <c r="P120" i="89"/>
  <c r="O120" i="89"/>
  <c r="N120" i="89"/>
  <c r="M120" i="89"/>
  <c r="L120" i="89"/>
  <c r="K120" i="89"/>
  <c r="U119" i="89"/>
  <c r="T119" i="89"/>
  <c r="S119" i="89"/>
  <c r="R119" i="89"/>
  <c r="Q119" i="89"/>
  <c r="P119" i="89"/>
  <c r="O119" i="89"/>
  <c r="N119" i="89"/>
  <c r="M119" i="89"/>
  <c r="L119" i="89"/>
  <c r="K119" i="89"/>
  <c r="U118" i="89"/>
  <c r="T118" i="89"/>
  <c r="S118" i="89"/>
  <c r="R118" i="89"/>
  <c r="Q118" i="89"/>
  <c r="P118" i="89"/>
  <c r="O118" i="89"/>
  <c r="N118" i="89"/>
  <c r="M118" i="89"/>
  <c r="L118" i="89"/>
  <c r="K118" i="89"/>
  <c r="U117" i="89"/>
  <c r="T117" i="89"/>
  <c r="S117" i="89"/>
  <c r="R117" i="89"/>
  <c r="Q117" i="89"/>
  <c r="P117" i="89"/>
  <c r="O117" i="89"/>
  <c r="N117" i="89"/>
  <c r="M117" i="89"/>
  <c r="L117" i="89"/>
  <c r="K117" i="89"/>
  <c r="U116" i="89"/>
  <c r="T116" i="89"/>
  <c r="S116" i="89"/>
  <c r="R116" i="89"/>
  <c r="Q116" i="89"/>
  <c r="P116" i="89"/>
  <c r="O116" i="89"/>
  <c r="N116" i="89"/>
  <c r="M116" i="89"/>
  <c r="L116" i="89"/>
  <c r="K116" i="89"/>
  <c r="U115" i="89"/>
  <c r="T115" i="89"/>
  <c r="S115" i="89"/>
  <c r="R115" i="89"/>
  <c r="Q115" i="89"/>
  <c r="P115" i="89"/>
  <c r="O115" i="89"/>
  <c r="N115" i="89"/>
  <c r="M115" i="89"/>
  <c r="L115" i="89"/>
  <c r="K115" i="89"/>
  <c r="U114" i="89"/>
  <c r="U141" i="89" s="1"/>
  <c r="T114" i="89"/>
  <c r="S114" i="89"/>
  <c r="R114" i="89"/>
  <c r="Q114" i="89"/>
  <c r="Q141" i="89" s="1"/>
  <c r="P114" i="89"/>
  <c r="O114" i="89"/>
  <c r="N114" i="89"/>
  <c r="M114" i="89"/>
  <c r="M141" i="89" s="1"/>
  <c r="L114" i="89"/>
  <c r="K114" i="89"/>
  <c r="U113" i="89"/>
  <c r="T113" i="89"/>
  <c r="S113" i="89"/>
  <c r="R113" i="89"/>
  <c r="Q113" i="89"/>
  <c r="P113" i="89"/>
  <c r="O113" i="89"/>
  <c r="N113" i="89"/>
  <c r="M113" i="89"/>
  <c r="L113" i="89"/>
  <c r="K113" i="89"/>
  <c r="U112" i="89"/>
  <c r="T112" i="89"/>
  <c r="S112" i="89"/>
  <c r="S141" i="89" s="1"/>
  <c r="R112" i="89"/>
  <c r="Q112" i="89"/>
  <c r="P112" i="89"/>
  <c r="O112" i="89"/>
  <c r="O141" i="89" s="1"/>
  <c r="N112" i="89"/>
  <c r="M112" i="89"/>
  <c r="L112" i="89"/>
  <c r="K112" i="89"/>
  <c r="K141" i="89" s="1"/>
  <c r="V107" i="89"/>
  <c r="J107" i="89"/>
  <c r="A107" i="89"/>
  <c r="V105" i="89"/>
  <c r="J105" i="89"/>
  <c r="A105" i="89"/>
  <c r="K103" i="89"/>
  <c r="B103" i="89"/>
  <c r="U99" i="89"/>
  <c r="T99" i="89"/>
  <c r="S99" i="89"/>
  <c r="R99" i="89"/>
  <c r="Q99" i="89"/>
  <c r="P99" i="89"/>
  <c r="O99" i="89"/>
  <c r="N99" i="89"/>
  <c r="M99" i="89"/>
  <c r="L99" i="89"/>
  <c r="K99" i="89"/>
  <c r="J99" i="89"/>
  <c r="I99" i="89"/>
  <c r="H99" i="89"/>
  <c r="G99" i="89"/>
  <c r="F99" i="89"/>
  <c r="E99" i="89"/>
  <c r="D99" i="89"/>
  <c r="U98" i="89"/>
  <c r="T98" i="89"/>
  <c r="S98" i="89"/>
  <c r="R98" i="89"/>
  <c r="Q98" i="89"/>
  <c r="P98" i="89"/>
  <c r="O98" i="89"/>
  <c r="N98" i="89"/>
  <c r="M98" i="89"/>
  <c r="L98" i="89"/>
  <c r="K98" i="89"/>
  <c r="J98" i="89"/>
  <c r="I98" i="89"/>
  <c r="H98" i="89"/>
  <c r="G98" i="89"/>
  <c r="F98" i="89"/>
  <c r="E98" i="89"/>
  <c r="D98" i="89"/>
  <c r="V97" i="89"/>
  <c r="T97" i="89"/>
  <c r="D97" i="89"/>
  <c r="V96" i="89"/>
  <c r="V95" i="89"/>
  <c r="N95" i="89"/>
  <c r="V94" i="89"/>
  <c r="U93" i="89"/>
  <c r="T93" i="89"/>
  <c r="S93" i="89"/>
  <c r="R93" i="89"/>
  <c r="Q93" i="89"/>
  <c r="P93" i="89"/>
  <c r="O93" i="89"/>
  <c r="N93" i="89"/>
  <c r="M93" i="89"/>
  <c r="L93" i="89"/>
  <c r="K93" i="89"/>
  <c r="J93" i="89"/>
  <c r="I93" i="89"/>
  <c r="H93" i="89"/>
  <c r="G93" i="89"/>
  <c r="F93" i="89"/>
  <c r="E93" i="89"/>
  <c r="D93" i="89"/>
  <c r="U92" i="89"/>
  <c r="T92" i="89"/>
  <c r="S92" i="89"/>
  <c r="R92" i="89"/>
  <c r="Q92" i="89"/>
  <c r="P92" i="89"/>
  <c r="O92" i="89"/>
  <c r="N92" i="89"/>
  <c r="M92" i="89"/>
  <c r="L92" i="89"/>
  <c r="K92" i="89"/>
  <c r="J92" i="89"/>
  <c r="I92" i="89"/>
  <c r="H92" i="89"/>
  <c r="G92" i="89"/>
  <c r="F92" i="89"/>
  <c r="E92" i="89"/>
  <c r="D92" i="89"/>
  <c r="U91" i="89"/>
  <c r="T91" i="89"/>
  <c r="S91" i="89"/>
  <c r="R91" i="89"/>
  <c r="Q91" i="89"/>
  <c r="P91" i="89"/>
  <c r="O91" i="89"/>
  <c r="N91" i="89"/>
  <c r="M91" i="89"/>
  <c r="L91" i="89"/>
  <c r="K91" i="89"/>
  <c r="J91" i="89"/>
  <c r="I91" i="89"/>
  <c r="H91" i="89"/>
  <c r="G91" i="89"/>
  <c r="F91" i="89"/>
  <c r="E91" i="89"/>
  <c r="D91" i="89"/>
  <c r="U90" i="89"/>
  <c r="T90" i="89"/>
  <c r="S90" i="89"/>
  <c r="R90" i="89"/>
  <c r="Q90" i="89"/>
  <c r="P90" i="89"/>
  <c r="O90" i="89"/>
  <c r="N90" i="89"/>
  <c r="M90" i="89"/>
  <c r="L90" i="89"/>
  <c r="K90" i="89"/>
  <c r="J90" i="89"/>
  <c r="I90" i="89"/>
  <c r="H90" i="89"/>
  <c r="G90" i="89"/>
  <c r="F90" i="89"/>
  <c r="E90" i="89"/>
  <c r="D90" i="89"/>
  <c r="U89" i="89"/>
  <c r="T89" i="89"/>
  <c r="S89" i="89"/>
  <c r="R89" i="89"/>
  <c r="Q89" i="89"/>
  <c r="P89" i="89"/>
  <c r="O89" i="89"/>
  <c r="N89" i="89"/>
  <c r="M89" i="89"/>
  <c r="L89" i="89"/>
  <c r="K89" i="89"/>
  <c r="J89" i="89"/>
  <c r="I89" i="89"/>
  <c r="H89" i="89"/>
  <c r="G89" i="89"/>
  <c r="F89" i="89"/>
  <c r="E89" i="89"/>
  <c r="D89" i="89"/>
  <c r="U88" i="89"/>
  <c r="T88" i="89"/>
  <c r="S88" i="89"/>
  <c r="R88" i="89"/>
  <c r="Q88" i="89"/>
  <c r="P88" i="89"/>
  <c r="O88" i="89"/>
  <c r="N88" i="89"/>
  <c r="M88" i="89"/>
  <c r="L88" i="89"/>
  <c r="K88" i="89"/>
  <c r="J88" i="89"/>
  <c r="I88" i="89"/>
  <c r="H88" i="89"/>
  <c r="G88" i="89"/>
  <c r="F88" i="89"/>
  <c r="E88" i="89"/>
  <c r="D88" i="89"/>
  <c r="U87" i="89"/>
  <c r="T87" i="89"/>
  <c r="S87" i="89"/>
  <c r="R87" i="89"/>
  <c r="Q87" i="89"/>
  <c r="P87" i="89"/>
  <c r="O87" i="89"/>
  <c r="N87" i="89"/>
  <c r="M87" i="89"/>
  <c r="L87" i="89"/>
  <c r="K87" i="89"/>
  <c r="J87" i="89"/>
  <c r="I87" i="89"/>
  <c r="H87" i="89"/>
  <c r="G87" i="89"/>
  <c r="F87" i="89"/>
  <c r="E87" i="89"/>
  <c r="D87" i="89"/>
  <c r="U86" i="89"/>
  <c r="T86" i="89"/>
  <c r="S86" i="89"/>
  <c r="R86" i="89"/>
  <c r="Q86" i="89"/>
  <c r="P86" i="89"/>
  <c r="O86" i="89"/>
  <c r="N86" i="89"/>
  <c r="M86" i="89"/>
  <c r="L86" i="89"/>
  <c r="K86" i="89"/>
  <c r="J86" i="89"/>
  <c r="I86" i="89"/>
  <c r="H86" i="89"/>
  <c r="G86" i="89"/>
  <c r="F86" i="89"/>
  <c r="E86" i="89"/>
  <c r="D86" i="89"/>
  <c r="U85" i="89"/>
  <c r="T85" i="89"/>
  <c r="S85" i="89"/>
  <c r="R85" i="89"/>
  <c r="Q85" i="89"/>
  <c r="P85" i="89"/>
  <c r="O85" i="89"/>
  <c r="N85" i="89"/>
  <c r="M85" i="89"/>
  <c r="L85" i="89"/>
  <c r="K85" i="89"/>
  <c r="J85" i="89"/>
  <c r="I85" i="89"/>
  <c r="H85" i="89"/>
  <c r="G85" i="89"/>
  <c r="F85" i="89"/>
  <c r="E85" i="89"/>
  <c r="D85" i="89"/>
  <c r="U84" i="89"/>
  <c r="T84" i="89"/>
  <c r="S84" i="89"/>
  <c r="R84" i="89"/>
  <c r="Q84" i="89"/>
  <c r="P84" i="89"/>
  <c r="O84" i="89"/>
  <c r="N84" i="89"/>
  <c r="M84" i="89"/>
  <c r="L84" i="89"/>
  <c r="K84" i="89"/>
  <c r="J84" i="89"/>
  <c r="I84" i="89"/>
  <c r="H84" i="89"/>
  <c r="G84" i="89"/>
  <c r="F84" i="89"/>
  <c r="E84" i="89"/>
  <c r="D84" i="89"/>
  <c r="U83" i="89"/>
  <c r="T83" i="89"/>
  <c r="S83" i="89"/>
  <c r="R83" i="89"/>
  <c r="Q83" i="89"/>
  <c r="P83" i="89"/>
  <c r="O83" i="89"/>
  <c r="N83" i="89"/>
  <c r="M83" i="89"/>
  <c r="L83" i="89"/>
  <c r="K83" i="89"/>
  <c r="J83" i="89"/>
  <c r="I83" i="89"/>
  <c r="H83" i="89"/>
  <c r="G83" i="89"/>
  <c r="F83" i="89"/>
  <c r="E83" i="89"/>
  <c r="D83" i="89"/>
  <c r="U82" i="89"/>
  <c r="T82" i="89"/>
  <c r="S82" i="89"/>
  <c r="R82" i="89"/>
  <c r="Q82" i="89"/>
  <c r="P82" i="89"/>
  <c r="O82" i="89"/>
  <c r="N82" i="89"/>
  <c r="M82" i="89"/>
  <c r="L82" i="89"/>
  <c r="K82" i="89"/>
  <c r="J82" i="89"/>
  <c r="I82" i="89"/>
  <c r="H82" i="89"/>
  <c r="G82" i="89"/>
  <c r="F82" i="89"/>
  <c r="E82" i="89"/>
  <c r="D82" i="89"/>
  <c r="U81" i="89"/>
  <c r="T81" i="89"/>
  <c r="S81" i="89"/>
  <c r="R81" i="89"/>
  <c r="Q81" i="89"/>
  <c r="P81" i="89"/>
  <c r="O81" i="89"/>
  <c r="N81" i="89"/>
  <c r="M81" i="89"/>
  <c r="L81" i="89"/>
  <c r="K81" i="89"/>
  <c r="J81" i="89"/>
  <c r="I81" i="89"/>
  <c r="H81" i="89"/>
  <c r="G81" i="89"/>
  <c r="F81" i="89"/>
  <c r="E81" i="89"/>
  <c r="D81" i="89"/>
  <c r="U80" i="89"/>
  <c r="T80" i="89"/>
  <c r="S80" i="89"/>
  <c r="R80" i="89"/>
  <c r="Q80" i="89"/>
  <c r="P80" i="89"/>
  <c r="O80" i="89"/>
  <c r="N80" i="89"/>
  <c r="M80" i="89"/>
  <c r="L80" i="89"/>
  <c r="K80" i="89"/>
  <c r="J80" i="89"/>
  <c r="I80" i="89"/>
  <c r="H80" i="89"/>
  <c r="G80" i="89"/>
  <c r="F80" i="89"/>
  <c r="E80" i="89"/>
  <c r="D80" i="89"/>
  <c r="U79" i="89"/>
  <c r="T79" i="89"/>
  <c r="S79" i="89"/>
  <c r="R79" i="89"/>
  <c r="Q79" i="89"/>
  <c r="P79" i="89"/>
  <c r="O79" i="89"/>
  <c r="N79" i="89"/>
  <c r="M79" i="89"/>
  <c r="L79" i="89"/>
  <c r="K79" i="89"/>
  <c r="J79" i="89"/>
  <c r="I79" i="89"/>
  <c r="H79" i="89"/>
  <c r="G79" i="89"/>
  <c r="F79" i="89"/>
  <c r="E79" i="89"/>
  <c r="D79" i="89"/>
  <c r="U78" i="89"/>
  <c r="T78" i="89"/>
  <c r="S78" i="89"/>
  <c r="R78" i="89"/>
  <c r="Q78" i="89"/>
  <c r="P78" i="89"/>
  <c r="O78" i="89"/>
  <c r="N78" i="89"/>
  <c r="M78" i="89"/>
  <c r="L78" i="89"/>
  <c r="K78" i="89"/>
  <c r="J78" i="89"/>
  <c r="I78" i="89"/>
  <c r="H78" i="89"/>
  <c r="G78" i="89"/>
  <c r="F78" i="89"/>
  <c r="E78" i="89"/>
  <c r="D78" i="89"/>
  <c r="U77" i="89"/>
  <c r="T77" i="89"/>
  <c r="S77" i="89"/>
  <c r="R77" i="89"/>
  <c r="Q77" i="89"/>
  <c r="P77" i="89"/>
  <c r="O77" i="89"/>
  <c r="N77" i="89"/>
  <c r="M77" i="89"/>
  <c r="L77" i="89"/>
  <c r="K77" i="89"/>
  <c r="J77" i="89"/>
  <c r="I77" i="89"/>
  <c r="H77" i="89"/>
  <c r="G77" i="89"/>
  <c r="F77" i="89"/>
  <c r="E77" i="89"/>
  <c r="D77" i="89"/>
  <c r="U76" i="89"/>
  <c r="T76" i="89"/>
  <c r="S76" i="89"/>
  <c r="R76" i="89"/>
  <c r="Q76" i="89"/>
  <c r="P76" i="89"/>
  <c r="O76" i="89"/>
  <c r="N76" i="89"/>
  <c r="M76" i="89"/>
  <c r="L76" i="89"/>
  <c r="K76" i="89"/>
  <c r="J76" i="89"/>
  <c r="I76" i="89"/>
  <c r="H76" i="89"/>
  <c r="G76" i="89"/>
  <c r="F76" i="89"/>
  <c r="E76" i="89"/>
  <c r="D76" i="89"/>
  <c r="U75" i="89"/>
  <c r="T75" i="89"/>
  <c r="S75" i="89"/>
  <c r="R75" i="89"/>
  <c r="Q75" i="89"/>
  <c r="P75" i="89"/>
  <c r="O75" i="89"/>
  <c r="N75" i="89"/>
  <c r="M75" i="89"/>
  <c r="L75" i="89"/>
  <c r="K75" i="89"/>
  <c r="J75" i="89"/>
  <c r="I75" i="89"/>
  <c r="H75" i="89"/>
  <c r="G75" i="89"/>
  <c r="F75" i="89"/>
  <c r="E75" i="89"/>
  <c r="D75" i="89"/>
  <c r="U74" i="89"/>
  <c r="T74" i="89"/>
  <c r="S74" i="89"/>
  <c r="R74" i="89"/>
  <c r="Q74" i="89"/>
  <c r="P74" i="89"/>
  <c r="O74" i="89"/>
  <c r="N74" i="89"/>
  <c r="M74" i="89"/>
  <c r="L74" i="89"/>
  <c r="K74" i="89"/>
  <c r="J74" i="89"/>
  <c r="I74" i="89"/>
  <c r="H74" i="89"/>
  <c r="G74" i="89"/>
  <c r="F74" i="89"/>
  <c r="E74" i="89"/>
  <c r="D74" i="89"/>
  <c r="U73" i="89"/>
  <c r="T73" i="89"/>
  <c r="S73" i="89"/>
  <c r="R73" i="89"/>
  <c r="Q73" i="89"/>
  <c r="P73" i="89"/>
  <c r="O73" i="89"/>
  <c r="N73" i="89"/>
  <c r="M73" i="89"/>
  <c r="L73" i="89"/>
  <c r="K73" i="89"/>
  <c r="J73" i="89"/>
  <c r="I73" i="89"/>
  <c r="H73" i="89"/>
  <c r="G73" i="89"/>
  <c r="F73" i="89"/>
  <c r="E73" i="89"/>
  <c r="D73" i="89"/>
  <c r="U72" i="89"/>
  <c r="T72" i="89"/>
  <c r="S72" i="89"/>
  <c r="R72" i="89"/>
  <c r="Q72" i="89"/>
  <c r="P72" i="89"/>
  <c r="O72" i="89"/>
  <c r="N72" i="89"/>
  <c r="M72" i="89"/>
  <c r="L72" i="89"/>
  <c r="K72" i="89"/>
  <c r="J72" i="89"/>
  <c r="I72" i="89"/>
  <c r="H72" i="89"/>
  <c r="G72" i="89"/>
  <c r="F72" i="89"/>
  <c r="E72" i="89"/>
  <c r="D72" i="89"/>
  <c r="U71" i="89"/>
  <c r="T71" i="89"/>
  <c r="S71" i="89"/>
  <c r="R71" i="89"/>
  <c r="Q71" i="89"/>
  <c r="P71" i="89"/>
  <c r="O71" i="89"/>
  <c r="N71" i="89"/>
  <c r="M71" i="89"/>
  <c r="L71" i="89"/>
  <c r="K71" i="89"/>
  <c r="J71" i="89"/>
  <c r="I71" i="89"/>
  <c r="H71" i="89"/>
  <c r="G71" i="89"/>
  <c r="F71" i="89"/>
  <c r="E71" i="89"/>
  <c r="D71" i="89"/>
  <c r="U70" i="89"/>
  <c r="T70" i="89"/>
  <c r="S70" i="89"/>
  <c r="R70" i="89"/>
  <c r="Q70" i="89"/>
  <c r="P70" i="89"/>
  <c r="O70" i="89"/>
  <c r="N70" i="89"/>
  <c r="M70" i="89"/>
  <c r="L70" i="89"/>
  <c r="K70" i="89"/>
  <c r="J70" i="89"/>
  <c r="I70" i="89"/>
  <c r="H70" i="89"/>
  <c r="G70" i="89"/>
  <c r="F70" i="89"/>
  <c r="E70" i="89"/>
  <c r="D70" i="89"/>
  <c r="U69" i="89"/>
  <c r="T69" i="89"/>
  <c r="S69" i="89"/>
  <c r="R69" i="89"/>
  <c r="R95" i="89" s="1"/>
  <c r="Q69" i="89"/>
  <c r="P69" i="89"/>
  <c r="O69" i="89"/>
  <c r="N69" i="89"/>
  <c r="M69" i="89"/>
  <c r="L69" i="89"/>
  <c r="K69" i="89"/>
  <c r="J69" i="89"/>
  <c r="I69" i="89"/>
  <c r="H69" i="89"/>
  <c r="G69" i="89"/>
  <c r="F69" i="89"/>
  <c r="F95" i="89" s="1"/>
  <c r="E69" i="89"/>
  <c r="D69" i="89"/>
  <c r="U68" i="89"/>
  <c r="T68" i="89"/>
  <c r="T94" i="89" s="1"/>
  <c r="S68" i="89"/>
  <c r="S97" i="89" s="1"/>
  <c r="R68" i="89"/>
  <c r="Q68" i="89"/>
  <c r="P68" i="89"/>
  <c r="P94" i="89" s="1"/>
  <c r="O68" i="89"/>
  <c r="O97" i="89" s="1"/>
  <c r="N68" i="89"/>
  <c r="M68" i="89"/>
  <c r="L68" i="89"/>
  <c r="L94" i="89" s="1"/>
  <c r="K68" i="89"/>
  <c r="K97" i="89" s="1"/>
  <c r="J68" i="89"/>
  <c r="I68" i="89"/>
  <c r="H68" i="89"/>
  <c r="H94" i="89" s="1"/>
  <c r="G68" i="89"/>
  <c r="G97" i="89" s="1"/>
  <c r="F68" i="89"/>
  <c r="E68" i="89"/>
  <c r="D68" i="89"/>
  <c r="D94" i="89" s="1"/>
  <c r="V63" i="89"/>
  <c r="J63" i="89"/>
  <c r="A63" i="89"/>
  <c r="V61" i="89"/>
  <c r="J61" i="89"/>
  <c r="A61" i="89"/>
  <c r="K59" i="89"/>
  <c r="I59" i="89"/>
  <c r="AE55" i="89"/>
  <c r="AD55" i="89"/>
  <c r="AC55" i="89"/>
  <c r="AB55" i="89"/>
  <c r="AA55" i="89"/>
  <c r="Z55" i="89"/>
  <c r="Y55" i="89"/>
  <c r="X55" i="89"/>
  <c r="AE54" i="89"/>
  <c r="AD54" i="89"/>
  <c r="AC54" i="89"/>
  <c r="AB54" i="89"/>
  <c r="AA54" i="89"/>
  <c r="Z54" i="89"/>
  <c r="Y54" i="89"/>
  <c r="X54" i="89"/>
  <c r="AE53" i="89"/>
  <c r="AD53" i="89"/>
  <c r="AC53" i="89"/>
  <c r="AB53" i="89"/>
  <c r="AA53" i="89"/>
  <c r="Z53" i="89"/>
  <c r="Y53" i="89"/>
  <c r="X53" i="89"/>
  <c r="V53" i="89"/>
  <c r="AE52" i="89"/>
  <c r="AD52" i="89"/>
  <c r="AC52" i="89"/>
  <c r="AB52" i="89"/>
  <c r="AA52" i="89"/>
  <c r="Z52" i="89"/>
  <c r="Y52" i="89"/>
  <c r="X52" i="89"/>
  <c r="V52" i="89"/>
  <c r="AE51" i="89"/>
  <c r="AD51" i="89"/>
  <c r="AC51" i="89"/>
  <c r="AB51" i="89"/>
  <c r="AA51" i="89"/>
  <c r="Z51" i="89"/>
  <c r="Y51" i="89"/>
  <c r="X51" i="89"/>
  <c r="V51" i="89"/>
  <c r="AE50" i="89"/>
  <c r="AD50" i="89"/>
  <c r="AC50" i="89"/>
  <c r="AB50" i="89"/>
  <c r="AA50" i="89"/>
  <c r="Z50" i="89"/>
  <c r="Y50" i="89"/>
  <c r="X50" i="89"/>
  <c r="V50" i="89"/>
  <c r="AE49" i="89"/>
  <c r="AD49" i="89"/>
  <c r="AC49" i="89"/>
  <c r="AB49" i="89"/>
  <c r="AA49" i="89"/>
  <c r="Z49" i="89"/>
  <c r="Y49" i="89"/>
  <c r="X49" i="89"/>
  <c r="AE48" i="89"/>
  <c r="AD48" i="89"/>
  <c r="AC48" i="89"/>
  <c r="AB48" i="89"/>
  <c r="AA48" i="89"/>
  <c r="Z48" i="89"/>
  <c r="Y48" i="89"/>
  <c r="X48" i="89"/>
  <c r="AE47" i="89"/>
  <c r="AD47" i="89"/>
  <c r="AC47" i="89"/>
  <c r="AB47" i="89"/>
  <c r="AA47" i="89"/>
  <c r="Z47" i="89"/>
  <c r="Y47" i="89"/>
  <c r="X47" i="89"/>
  <c r="AE46" i="89"/>
  <c r="AD46" i="89"/>
  <c r="AC46" i="89"/>
  <c r="AB46" i="89"/>
  <c r="AA46" i="89"/>
  <c r="Z46" i="89"/>
  <c r="Y46" i="89"/>
  <c r="X46" i="89"/>
  <c r="AE45" i="89"/>
  <c r="AD45" i="89"/>
  <c r="AC45" i="89"/>
  <c r="AB45" i="89"/>
  <c r="AA45" i="89"/>
  <c r="Z45" i="89"/>
  <c r="Y45" i="89"/>
  <c r="X45" i="89"/>
  <c r="AE44" i="89"/>
  <c r="AD44" i="89"/>
  <c r="AC44" i="89"/>
  <c r="AB44" i="89"/>
  <c r="AA44" i="89"/>
  <c r="Z44" i="89"/>
  <c r="Y44" i="89"/>
  <c r="X44" i="89"/>
  <c r="AE43" i="89"/>
  <c r="AD43" i="89"/>
  <c r="AC43" i="89"/>
  <c r="AB43" i="89"/>
  <c r="AA43" i="89"/>
  <c r="Z43" i="89"/>
  <c r="Y43" i="89"/>
  <c r="X43" i="89"/>
  <c r="AE42" i="89"/>
  <c r="AD42" i="89"/>
  <c r="AC42" i="89"/>
  <c r="AB42" i="89"/>
  <c r="AA42" i="89"/>
  <c r="Z42" i="89"/>
  <c r="Y42" i="89"/>
  <c r="X42" i="89"/>
  <c r="AE41" i="89"/>
  <c r="AD41" i="89"/>
  <c r="AC41" i="89"/>
  <c r="AB41" i="89"/>
  <c r="AA41" i="89"/>
  <c r="Z41" i="89"/>
  <c r="Y41" i="89"/>
  <c r="X41" i="89"/>
  <c r="AE40" i="89"/>
  <c r="AD40" i="89"/>
  <c r="AC40" i="89"/>
  <c r="AB40" i="89"/>
  <c r="AA40" i="89"/>
  <c r="Z40" i="89"/>
  <c r="Y40" i="89"/>
  <c r="X40" i="89"/>
  <c r="AE39" i="89"/>
  <c r="AD39" i="89"/>
  <c r="AC39" i="89"/>
  <c r="AB39" i="89"/>
  <c r="AA39" i="89"/>
  <c r="Z39" i="89"/>
  <c r="Y39" i="89"/>
  <c r="X39" i="89"/>
  <c r="AE38" i="89"/>
  <c r="AD38" i="89"/>
  <c r="AC38" i="89"/>
  <c r="AB38" i="89"/>
  <c r="AA38" i="89"/>
  <c r="Z38" i="89"/>
  <c r="Y38" i="89"/>
  <c r="X38" i="89"/>
  <c r="AE37" i="89"/>
  <c r="AD37" i="89"/>
  <c r="AC37" i="89"/>
  <c r="AB37" i="89"/>
  <c r="AA37" i="89"/>
  <c r="Z37" i="89"/>
  <c r="Y37" i="89"/>
  <c r="X37" i="89"/>
  <c r="AE36" i="89"/>
  <c r="AD36" i="89"/>
  <c r="AC36" i="89"/>
  <c r="AB36" i="89"/>
  <c r="AA36" i="89"/>
  <c r="Z36" i="89"/>
  <c r="Y36" i="89"/>
  <c r="X36" i="89"/>
  <c r="AE35" i="89"/>
  <c r="AD35" i="89"/>
  <c r="AC35" i="89"/>
  <c r="AB35" i="89"/>
  <c r="AA35" i="89"/>
  <c r="Z35" i="89"/>
  <c r="Y35" i="89"/>
  <c r="X35" i="89"/>
  <c r="AE34" i="89"/>
  <c r="AD34" i="89"/>
  <c r="AC34" i="89"/>
  <c r="AB34" i="89"/>
  <c r="AA34" i="89"/>
  <c r="Z34" i="89"/>
  <c r="Y34" i="89"/>
  <c r="X34" i="89"/>
  <c r="AE33" i="89"/>
  <c r="AD33" i="89"/>
  <c r="AC33" i="89"/>
  <c r="AB33" i="89"/>
  <c r="AA33" i="89"/>
  <c r="Z33" i="89"/>
  <c r="Y33" i="89"/>
  <c r="X33" i="89"/>
  <c r="AE32" i="89"/>
  <c r="AD32" i="89"/>
  <c r="AC32" i="89"/>
  <c r="AB32" i="89"/>
  <c r="AA32" i="89"/>
  <c r="Z32" i="89"/>
  <c r="Y32" i="89"/>
  <c r="X32" i="89"/>
  <c r="AE31" i="89"/>
  <c r="AD31" i="89"/>
  <c r="AC31" i="89"/>
  <c r="AB31" i="89"/>
  <c r="AA31" i="89"/>
  <c r="Z31" i="89"/>
  <c r="Y31" i="89"/>
  <c r="X31" i="89"/>
  <c r="AE30" i="89"/>
  <c r="AD30" i="89"/>
  <c r="AC30" i="89"/>
  <c r="AB30" i="89"/>
  <c r="AA30" i="89"/>
  <c r="Z30" i="89"/>
  <c r="Y30" i="89"/>
  <c r="X30" i="89"/>
  <c r="AE29" i="89"/>
  <c r="AD29" i="89"/>
  <c r="AC29" i="89"/>
  <c r="AB29" i="89"/>
  <c r="AA29" i="89"/>
  <c r="Z29" i="89"/>
  <c r="Y29" i="89"/>
  <c r="X29" i="89"/>
  <c r="AE28" i="89"/>
  <c r="AD28" i="89"/>
  <c r="AC28" i="89"/>
  <c r="AB28" i="89"/>
  <c r="AA28" i="89"/>
  <c r="Z28" i="89"/>
  <c r="Y28" i="89"/>
  <c r="X28" i="89"/>
  <c r="AE27" i="89"/>
  <c r="AD27" i="89"/>
  <c r="AC27" i="89"/>
  <c r="AB27" i="89"/>
  <c r="AA27" i="89"/>
  <c r="Z27" i="89"/>
  <c r="Y27" i="89"/>
  <c r="X27" i="89"/>
  <c r="AE26" i="89"/>
  <c r="AD26" i="89"/>
  <c r="AC26" i="89"/>
  <c r="AB26" i="89"/>
  <c r="AA26" i="89"/>
  <c r="Z26" i="89"/>
  <c r="Y26" i="89"/>
  <c r="X26" i="89"/>
  <c r="AE25" i="89"/>
  <c r="AD25" i="89"/>
  <c r="AC25" i="89"/>
  <c r="AB25" i="89"/>
  <c r="AA25" i="89"/>
  <c r="Z25" i="89"/>
  <c r="Y25" i="89"/>
  <c r="X25" i="89"/>
  <c r="AE24" i="89"/>
  <c r="AD24" i="89"/>
  <c r="AC24" i="89"/>
  <c r="AB24" i="89"/>
  <c r="AA24" i="89"/>
  <c r="Z24" i="89"/>
  <c r="Y24" i="89"/>
  <c r="X24" i="89"/>
  <c r="C22" i="89"/>
  <c r="D22" i="89" s="1"/>
  <c r="E22" i="89" s="1"/>
  <c r="F22" i="89" s="1"/>
  <c r="G22" i="89" s="1"/>
  <c r="H22" i="89" s="1"/>
  <c r="I22" i="89" s="1"/>
  <c r="J22" i="89" s="1"/>
  <c r="V19" i="89"/>
  <c r="J19" i="89"/>
  <c r="A19" i="89"/>
  <c r="A18" i="89"/>
  <c r="V17" i="89"/>
  <c r="J17" i="89"/>
  <c r="A17" i="89"/>
  <c r="A16" i="89"/>
  <c r="K15" i="89"/>
  <c r="J15" i="89"/>
  <c r="B15" i="89"/>
  <c r="V5" i="89"/>
  <c r="A62" i="89"/>
  <c r="V3" i="89"/>
  <c r="A60" i="89"/>
  <c r="K1" i="89"/>
  <c r="J1" i="89"/>
  <c r="J103" i="89" s="1"/>
  <c r="I1" i="89"/>
  <c r="I15" i="89" s="1"/>
  <c r="B1" i="89"/>
  <c r="B59" i="89" s="1"/>
  <c r="A103" i="89"/>
  <c r="U143" i="88"/>
  <c r="T143" i="88"/>
  <c r="S143" i="88"/>
  <c r="R143" i="88"/>
  <c r="Q143" i="88"/>
  <c r="P143" i="88"/>
  <c r="O143" i="88"/>
  <c r="N143" i="88"/>
  <c r="M143" i="88"/>
  <c r="L143" i="88"/>
  <c r="K143" i="88"/>
  <c r="U142" i="88"/>
  <c r="T142" i="88"/>
  <c r="S142" i="88"/>
  <c r="R142" i="88"/>
  <c r="Q142" i="88"/>
  <c r="P142" i="88"/>
  <c r="O142" i="88"/>
  <c r="N142" i="88"/>
  <c r="M142" i="88"/>
  <c r="L142" i="88"/>
  <c r="K142" i="88"/>
  <c r="V141" i="88"/>
  <c r="V140" i="88"/>
  <c r="V139" i="88"/>
  <c r="V138" i="88"/>
  <c r="U137" i="88"/>
  <c r="T137" i="88"/>
  <c r="S137" i="88"/>
  <c r="R137" i="88"/>
  <c r="Q137" i="88"/>
  <c r="P137" i="88"/>
  <c r="O137" i="88"/>
  <c r="N137" i="88"/>
  <c r="M137" i="88"/>
  <c r="L137" i="88"/>
  <c r="K137" i="88"/>
  <c r="U136" i="88"/>
  <c r="T136" i="88"/>
  <c r="S136" i="88"/>
  <c r="R136" i="88"/>
  <c r="Q136" i="88"/>
  <c r="P136" i="88"/>
  <c r="O136" i="88"/>
  <c r="N136" i="88"/>
  <c r="M136" i="88"/>
  <c r="L136" i="88"/>
  <c r="K136" i="88"/>
  <c r="U135" i="88"/>
  <c r="T135" i="88"/>
  <c r="S135" i="88"/>
  <c r="R135" i="88"/>
  <c r="Q135" i="88"/>
  <c r="P135" i="88"/>
  <c r="O135" i="88"/>
  <c r="N135" i="88"/>
  <c r="M135" i="88"/>
  <c r="L135" i="88"/>
  <c r="K135" i="88"/>
  <c r="U134" i="88"/>
  <c r="T134" i="88"/>
  <c r="S134" i="88"/>
  <c r="R134" i="88"/>
  <c r="Q134" i="88"/>
  <c r="P134" i="88"/>
  <c r="O134" i="88"/>
  <c r="N134" i="88"/>
  <c r="M134" i="88"/>
  <c r="L134" i="88"/>
  <c r="K134" i="88"/>
  <c r="U133" i="88"/>
  <c r="T133" i="88"/>
  <c r="S133" i="88"/>
  <c r="R133" i="88"/>
  <c r="Q133" i="88"/>
  <c r="P133" i="88"/>
  <c r="O133" i="88"/>
  <c r="N133" i="88"/>
  <c r="M133" i="88"/>
  <c r="L133" i="88"/>
  <c r="K133" i="88"/>
  <c r="U132" i="88"/>
  <c r="T132" i="88"/>
  <c r="S132" i="88"/>
  <c r="R132" i="88"/>
  <c r="Q132" i="88"/>
  <c r="P132" i="88"/>
  <c r="O132" i="88"/>
  <c r="N132" i="88"/>
  <c r="M132" i="88"/>
  <c r="L132" i="88"/>
  <c r="K132" i="88"/>
  <c r="U131" i="88"/>
  <c r="T131" i="88"/>
  <c r="S131" i="88"/>
  <c r="R131" i="88"/>
  <c r="Q131" i="88"/>
  <c r="P131" i="88"/>
  <c r="O131" i="88"/>
  <c r="N131" i="88"/>
  <c r="M131" i="88"/>
  <c r="L131" i="88"/>
  <c r="K131" i="88"/>
  <c r="U130" i="88"/>
  <c r="T130" i="88"/>
  <c r="S130" i="88"/>
  <c r="R130" i="88"/>
  <c r="Q130" i="88"/>
  <c r="P130" i="88"/>
  <c r="O130" i="88"/>
  <c r="N130" i="88"/>
  <c r="M130" i="88"/>
  <c r="L130" i="88"/>
  <c r="K130" i="88"/>
  <c r="U129" i="88"/>
  <c r="T129" i="88"/>
  <c r="S129" i="88"/>
  <c r="R129" i="88"/>
  <c r="Q129" i="88"/>
  <c r="P129" i="88"/>
  <c r="O129" i="88"/>
  <c r="N129" i="88"/>
  <c r="M129" i="88"/>
  <c r="L129" i="88"/>
  <c r="K129" i="88"/>
  <c r="U128" i="88"/>
  <c r="T128" i="88"/>
  <c r="S128" i="88"/>
  <c r="R128" i="88"/>
  <c r="Q128" i="88"/>
  <c r="P128" i="88"/>
  <c r="O128" i="88"/>
  <c r="N128" i="88"/>
  <c r="M128" i="88"/>
  <c r="L128" i="88"/>
  <c r="K128" i="88"/>
  <c r="U127" i="88"/>
  <c r="T127" i="88"/>
  <c r="S127" i="88"/>
  <c r="R127" i="88"/>
  <c r="Q127" i="88"/>
  <c r="P127" i="88"/>
  <c r="O127" i="88"/>
  <c r="N127" i="88"/>
  <c r="M127" i="88"/>
  <c r="L127" i="88"/>
  <c r="K127" i="88"/>
  <c r="U126" i="88"/>
  <c r="T126" i="88"/>
  <c r="S126" i="88"/>
  <c r="R126" i="88"/>
  <c r="Q126" i="88"/>
  <c r="P126" i="88"/>
  <c r="O126" i="88"/>
  <c r="N126" i="88"/>
  <c r="M126" i="88"/>
  <c r="L126" i="88"/>
  <c r="K126" i="88"/>
  <c r="U125" i="88"/>
  <c r="T125" i="88"/>
  <c r="S125" i="88"/>
  <c r="R125" i="88"/>
  <c r="Q125" i="88"/>
  <c r="P125" i="88"/>
  <c r="O125" i="88"/>
  <c r="N125" i="88"/>
  <c r="M125" i="88"/>
  <c r="L125" i="88"/>
  <c r="K125" i="88"/>
  <c r="U124" i="88"/>
  <c r="T124" i="88"/>
  <c r="S124" i="88"/>
  <c r="R124" i="88"/>
  <c r="Q124" i="88"/>
  <c r="P124" i="88"/>
  <c r="O124" i="88"/>
  <c r="N124" i="88"/>
  <c r="M124" i="88"/>
  <c r="L124" i="88"/>
  <c r="K124" i="88"/>
  <c r="U123" i="88"/>
  <c r="T123" i="88"/>
  <c r="S123" i="88"/>
  <c r="R123" i="88"/>
  <c r="Q123" i="88"/>
  <c r="P123" i="88"/>
  <c r="O123" i="88"/>
  <c r="N123" i="88"/>
  <c r="M123" i="88"/>
  <c r="L123" i="88"/>
  <c r="K123" i="88"/>
  <c r="U122" i="88"/>
  <c r="T122" i="88"/>
  <c r="S122" i="88"/>
  <c r="R122" i="88"/>
  <c r="Q122" i="88"/>
  <c r="P122" i="88"/>
  <c r="O122" i="88"/>
  <c r="N122" i="88"/>
  <c r="M122" i="88"/>
  <c r="L122" i="88"/>
  <c r="K122" i="88"/>
  <c r="U121" i="88"/>
  <c r="T121" i="88"/>
  <c r="S121" i="88"/>
  <c r="R121" i="88"/>
  <c r="Q121" i="88"/>
  <c r="P121" i="88"/>
  <c r="O121" i="88"/>
  <c r="N121" i="88"/>
  <c r="M121" i="88"/>
  <c r="L121" i="88"/>
  <c r="K121" i="88"/>
  <c r="U120" i="88"/>
  <c r="T120" i="88"/>
  <c r="S120" i="88"/>
  <c r="R120" i="88"/>
  <c r="Q120" i="88"/>
  <c r="P120" i="88"/>
  <c r="O120" i="88"/>
  <c r="N120" i="88"/>
  <c r="M120" i="88"/>
  <c r="L120" i="88"/>
  <c r="K120" i="88"/>
  <c r="U119" i="88"/>
  <c r="T119" i="88"/>
  <c r="S119" i="88"/>
  <c r="R119" i="88"/>
  <c r="Q119" i="88"/>
  <c r="P119" i="88"/>
  <c r="O119" i="88"/>
  <c r="N119" i="88"/>
  <c r="M119" i="88"/>
  <c r="L119" i="88"/>
  <c r="K119" i="88"/>
  <c r="U118" i="88"/>
  <c r="T118" i="88"/>
  <c r="S118" i="88"/>
  <c r="R118" i="88"/>
  <c r="Q118" i="88"/>
  <c r="P118" i="88"/>
  <c r="O118" i="88"/>
  <c r="N118" i="88"/>
  <c r="M118" i="88"/>
  <c r="L118" i="88"/>
  <c r="K118" i="88"/>
  <c r="U117" i="88"/>
  <c r="T117" i="88"/>
  <c r="S117" i="88"/>
  <c r="R117" i="88"/>
  <c r="Q117" i="88"/>
  <c r="P117" i="88"/>
  <c r="O117" i="88"/>
  <c r="N117" i="88"/>
  <c r="M117" i="88"/>
  <c r="L117" i="88"/>
  <c r="K117" i="88"/>
  <c r="U116" i="88"/>
  <c r="T116" i="88"/>
  <c r="S116" i="88"/>
  <c r="R116" i="88"/>
  <c r="Q116" i="88"/>
  <c r="P116" i="88"/>
  <c r="O116" i="88"/>
  <c r="N116" i="88"/>
  <c r="M116" i="88"/>
  <c r="L116" i="88"/>
  <c r="K116" i="88"/>
  <c r="U115" i="88"/>
  <c r="T115" i="88"/>
  <c r="S115" i="88"/>
  <c r="R115" i="88"/>
  <c r="Q115" i="88"/>
  <c r="P115" i="88"/>
  <c r="O115" i="88"/>
  <c r="N115" i="88"/>
  <c r="M115" i="88"/>
  <c r="L115" i="88"/>
  <c r="K115" i="88"/>
  <c r="U114" i="88"/>
  <c r="U141" i="88" s="1"/>
  <c r="T114" i="88"/>
  <c r="S114" i="88"/>
  <c r="R114" i="88"/>
  <c r="Q114" i="88"/>
  <c r="Q139" i="88" s="1"/>
  <c r="P114" i="88"/>
  <c r="O114" i="88"/>
  <c r="N114" i="88"/>
  <c r="M114" i="88"/>
  <c r="M140" i="88" s="1"/>
  <c r="L114" i="88"/>
  <c r="K114" i="88"/>
  <c r="U113" i="88"/>
  <c r="T113" i="88"/>
  <c r="S113" i="88"/>
  <c r="R113" i="88"/>
  <c r="Q113" i="88"/>
  <c r="P113" i="88"/>
  <c r="O113" i="88"/>
  <c r="N113" i="88"/>
  <c r="M113" i="88"/>
  <c r="L113" i="88"/>
  <c r="K113" i="88"/>
  <c r="U112" i="88"/>
  <c r="T112" i="88"/>
  <c r="S112" i="88"/>
  <c r="S141" i="88" s="1"/>
  <c r="R112" i="88"/>
  <c r="Q112" i="88"/>
  <c r="P112" i="88"/>
  <c r="O112" i="88"/>
  <c r="O141" i="88" s="1"/>
  <c r="N112" i="88"/>
  <c r="M112" i="88"/>
  <c r="L112" i="88"/>
  <c r="K112" i="88"/>
  <c r="K141" i="88" s="1"/>
  <c r="V107" i="88"/>
  <c r="J107" i="88"/>
  <c r="A107" i="88"/>
  <c r="A106" i="88"/>
  <c r="V105" i="88"/>
  <c r="J105" i="88"/>
  <c r="A105" i="88"/>
  <c r="A104" i="88"/>
  <c r="K103" i="88"/>
  <c r="I103" i="88"/>
  <c r="B103" i="88"/>
  <c r="U99" i="88"/>
  <c r="T99" i="88"/>
  <c r="S99" i="88"/>
  <c r="R99" i="88"/>
  <c r="Q99" i="88"/>
  <c r="P99" i="88"/>
  <c r="O99" i="88"/>
  <c r="N99" i="88"/>
  <c r="M99" i="88"/>
  <c r="L99" i="88"/>
  <c r="K99" i="88"/>
  <c r="J99" i="88"/>
  <c r="I99" i="88"/>
  <c r="H99" i="88"/>
  <c r="G99" i="88"/>
  <c r="F99" i="88"/>
  <c r="E99" i="88"/>
  <c r="D99" i="88"/>
  <c r="U98" i="88"/>
  <c r="T98" i="88"/>
  <c r="S98" i="88"/>
  <c r="R98" i="88"/>
  <c r="Q98" i="88"/>
  <c r="P98" i="88"/>
  <c r="O98" i="88"/>
  <c r="N98" i="88"/>
  <c r="M98" i="88"/>
  <c r="L98" i="88"/>
  <c r="K98" i="88"/>
  <c r="J98" i="88"/>
  <c r="I98" i="88"/>
  <c r="H98" i="88"/>
  <c r="G98" i="88"/>
  <c r="F98" i="88"/>
  <c r="E98" i="88"/>
  <c r="D98" i="88"/>
  <c r="V97" i="88"/>
  <c r="V96" i="88"/>
  <c r="V95" i="88"/>
  <c r="V94" i="88"/>
  <c r="U93" i="88"/>
  <c r="T93" i="88"/>
  <c r="S93" i="88"/>
  <c r="R93" i="88"/>
  <c r="Q93" i="88"/>
  <c r="P93" i="88"/>
  <c r="O93" i="88"/>
  <c r="N93" i="88"/>
  <c r="M93" i="88"/>
  <c r="L93" i="88"/>
  <c r="K93" i="88"/>
  <c r="J93" i="88"/>
  <c r="I93" i="88"/>
  <c r="H93" i="88"/>
  <c r="G93" i="88"/>
  <c r="F93" i="88"/>
  <c r="E93" i="88"/>
  <c r="D93" i="88"/>
  <c r="U92" i="88"/>
  <c r="T92" i="88"/>
  <c r="S92" i="88"/>
  <c r="R92" i="88"/>
  <c r="Q92" i="88"/>
  <c r="P92" i="88"/>
  <c r="O92" i="88"/>
  <c r="N92" i="88"/>
  <c r="M92" i="88"/>
  <c r="L92" i="88"/>
  <c r="K92" i="88"/>
  <c r="J92" i="88"/>
  <c r="I92" i="88"/>
  <c r="H92" i="88"/>
  <c r="G92" i="88"/>
  <c r="F92" i="88"/>
  <c r="E92" i="88"/>
  <c r="D92" i="88"/>
  <c r="U91" i="88"/>
  <c r="T91" i="88"/>
  <c r="S91" i="88"/>
  <c r="R91" i="88"/>
  <c r="Q91" i="88"/>
  <c r="P91" i="88"/>
  <c r="O91" i="88"/>
  <c r="N91" i="88"/>
  <c r="M91" i="88"/>
  <c r="L91" i="88"/>
  <c r="K91" i="88"/>
  <c r="J91" i="88"/>
  <c r="I91" i="88"/>
  <c r="H91" i="88"/>
  <c r="G91" i="88"/>
  <c r="F91" i="88"/>
  <c r="E91" i="88"/>
  <c r="D91" i="88"/>
  <c r="U90" i="88"/>
  <c r="T90" i="88"/>
  <c r="S90" i="88"/>
  <c r="R90" i="88"/>
  <c r="Q90" i="88"/>
  <c r="P90" i="88"/>
  <c r="O90" i="88"/>
  <c r="N90" i="88"/>
  <c r="M90" i="88"/>
  <c r="L90" i="88"/>
  <c r="K90" i="88"/>
  <c r="J90" i="88"/>
  <c r="I90" i="88"/>
  <c r="H90" i="88"/>
  <c r="G90" i="88"/>
  <c r="F90" i="88"/>
  <c r="E90" i="88"/>
  <c r="D90" i="88"/>
  <c r="U89" i="88"/>
  <c r="T89" i="88"/>
  <c r="S89" i="88"/>
  <c r="R89" i="88"/>
  <c r="Q89" i="88"/>
  <c r="P89" i="88"/>
  <c r="O89" i="88"/>
  <c r="N89" i="88"/>
  <c r="M89" i="88"/>
  <c r="L89" i="88"/>
  <c r="K89" i="88"/>
  <c r="J89" i="88"/>
  <c r="I89" i="88"/>
  <c r="H89" i="88"/>
  <c r="G89" i="88"/>
  <c r="F89" i="88"/>
  <c r="E89" i="88"/>
  <c r="D89" i="88"/>
  <c r="U88" i="88"/>
  <c r="T88" i="88"/>
  <c r="S88" i="88"/>
  <c r="R88" i="88"/>
  <c r="Q88" i="88"/>
  <c r="P88" i="88"/>
  <c r="O88" i="88"/>
  <c r="N88" i="88"/>
  <c r="M88" i="88"/>
  <c r="L88" i="88"/>
  <c r="K88" i="88"/>
  <c r="J88" i="88"/>
  <c r="I88" i="88"/>
  <c r="H88" i="88"/>
  <c r="G88" i="88"/>
  <c r="F88" i="88"/>
  <c r="E88" i="88"/>
  <c r="D88" i="88"/>
  <c r="U87" i="88"/>
  <c r="T87" i="88"/>
  <c r="S87" i="88"/>
  <c r="R87" i="88"/>
  <c r="Q87" i="88"/>
  <c r="P87" i="88"/>
  <c r="O87" i="88"/>
  <c r="N87" i="88"/>
  <c r="M87" i="88"/>
  <c r="L87" i="88"/>
  <c r="K87" i="88"/>
  <c r="J87" i="88"/>
  <c r="I87" i="88"/>
  <c r="H87" i="88"/>
  <c r="G87" i="88"/>
  <c r="F87" i="88"/>
  <c r="E87" i="88"/>
  <c r="D87" i="88"/>
  <c r="U86" i="88"/>
  <c r="T86" i="88"/>
  <c r="S86" i="88"/>
  <c r="R86" i="88"/>
  <c r="Q86" i="88"/>
  <c r="P86" i="88"/>
  <c r="O86" i="88"/>
  <c r="N86" i="88"/>
  <c r="M86" i="88"/>
  <c r="L86" i="88"/>
  <c r="K86" i="88"/>
  <c r="J86" i="88"/>
  <c r="I86" i="88"/>
  <c r="H86" i="88"/>
  <c r="G86" i="88"/>
  <c r="F86" i="88"/>
  <c r="E86" i="88"/>
  <c r="D86" i="88"/>
  <c r="U85" i="88"/>
  <c r="T85" i="88"/>
  <c r="S85" i="88"/>
  <c r="R85" i="88"/>
  <c r="Q85" i="88"/>
  <c r="P85" i="88"/>
  <c r="O85" i="88"/>
  <c r="N85" i="88"/>
  <c r="M85" i="88"/>
  <c r="L85" i="88"/>
  <c r="K85" i="88"/>
  <c r="J85" i="88"/>
  <c r="I85" i="88"/>
  <c r="H85" i="88"/>
  <c r="G85" i="88"/>
  <c r="F85" i="88"/>
  <c r="E85" i="88"/>
  <c r="D85" i="88"/>
  <c r="U84" i="88"/>
  <c r="T84" i="88"/>
  <c r="S84" i="88"/>
  <c r="R84" i="88"/>
  <c r="Q84" i="88"/>
  <c r="P84" i="88"/>
  <c r="O84" i="88"/>
  <c r="N84" i="88"/>
  <c r="M84" i="88"/>
  <c r="L84" i="88"/>
  <c r="K84" i="88"/>
  <c r="J84" i="88"/>
  <c r="I84" i="88"/>
  <c r="H84" i="88"/>
  <c r="G84" i="88"/>
  <c r="F84" i="88"/>
  <c r="E84" i="88"/>
  <c r="D84" i="88"/>
  <c r="U83" i="88"/>
  <c r="T83" i="88"/>
  <c r="S83" i="88"/>
  <c r="R83" i="88"/>
  <c r="Q83" i="88"/>
  <c r="P83" i="88"/>
  <c r="O83" i="88"/>
  <c r="N83" i="88"/>
  <c r="M83" i="88"/>
  <c r="L83" i="88"/>
  <c r="K83" i="88"/>
  <c r="J83" i="88"/>
  <c r="I83" i="88"/>
  <c r="H83" i="88"/>
  <c r="G83" i="88"/>
  <c r="F83" i="88"/>
  <c r="E83" i="88"/>
  <c r="D83" i="88"/>
  <c r="U82" i="88"/>
  <c r="T82" i="88"/>
  <c r="S82" i="88"/>
  <c r="R82" i="88"/>
  <c r="Q82" i="88"/>
  <c r="P82" i="88"/>
  <c r="O82" i="88"/>
  <c r="N82" i="88"/>
  <c r="M82" i="88"/>
  <c r="L82" i="88"/>
  <c r="K82" i="88"/>
  <c r="J82" i="88"/>
  <c r="I82" i="88"/>
  <c r="H82" i="88"/>
  <c r="G82" i="88"/>
  <c r="F82" i="88"/>
  <c r="E82" i="88"/>
  <c r="D82" i="88"/>
  <c r="U81" i="88"/>
  <c r="T81" i="88"/>
  <c r="S81" i="88"/>
  <c r="R81" i="88"/>
  <c r="Q81" i="88"/>
  <c r="P81" i="88"/>
  <c r="O81" i="88"/>
  <c r="N81" i="88"/>
  <c r="M81" i="88"/>
  <c r="L81" i="88"/>
  <c r="K81" i="88"/>
  <c r="J81" i="88"/>
  <c r="I81" i="88"/>
  <c r="H81" i="88"/>
  <c r="G81" i="88"/>
  <c r="F81" i="88"/>
  <c r="E81" i="88"/>
  <c r="D81" i="88"/>
  <c r="U80" i="88"/>
  <c r="T80" i="88"/>
  <c r="S80" i="88"/>
  <c r="R80" i="88"/>
  <c r="Q80" i="88"/>
  <c r="P80" i="88"/>
  <c r="O80" i="88"/>
  <c r="N80" i="88"/>
  <c r="M80" i="88"/>
  <c r="L80" i="88"/>
  <c r="K80" i="88"/>
  <c r="J80" i="88"/>
  <c r="I80" i="88"/>
  <c r="H80" i="88"/>
  <c r="G80" i="88"/>
  <c r="F80" i="88"/>
  <c r="E80" i="88"/>
  <c r="D80" i="88"/>
  <c r="U79" i="88"/>
  <c r="T79" i="88"/>
  <c r="S79" i="88"/>
  <c r="R79" i="88"/>
  <c r="Q79" i="88"/>
  <c r="P79" i="88"/>
  <c r="O79" i="88"/>
  <c r="N79" i="88"/>
  <c r="M79" i="88"/>
  <c r="L79" i="88"/>
  <c r="K79" i="88"/>
  <c r="J79" i="88"/>
  <c r="I79" i="88"/>
  <c r="H79" i="88"/>
  <c r="G79" i="88"/>
  <c r="F79" i="88"/>
  <c r="E79" i="88"/>
  <c r="D79" i="88"/>
  <c r="U78" i="88"/>
  <c r="T78" i="88"/>
  <c r="S78" i="88"/>
  <c r="R78" i="88"/>
  <c r="Q78" i="88"/>
  <c r="P78" i="88"/>
  <c r="O78" i="88"/>
  <c r="N78" i="88"/>
  <c r="M78" i="88"/>
  <c r="L78" i="88"/>
  <c r="K78" i="88"/>
  <c r="J78" i="88"/>
  <c r="I78" i="88"/>
  <c r="H78" i="88"/>
  <c r="G78" i="88"/>
  <c r="F78" i="88"/>
  <c r="E78" i="88"/>
  <c r="D78" i="88"/>
  <c r="U77" i="88"/>
  <c r="T77" i="88"/>
  <c r="S77" i="88"/>
  <c r="R77" i="88"/>
  <c r="Q77" i="88"/>
  <c r="P77" i="88"/>
  <c r="O77" i="88"/>
  <c r="N77" i="88"/>
  <c r="M77" i="88"/>
  <c r="L77" i="88"/>
  <c r="K77" i="88"/>
  <c r="J77" i="88"/>
  <c r="I77" i="88"/>
  <c r="H77" i="88"/>
  <c r="G77" i="88"/>
  <c r="F77" i="88"/>
  <c r="E77" i="88"/>
  <c r="D77" i="88"/>
  <c r="U76" i="88"/>
  <c r="T76" i="88"/>
  <c r="S76" i="88"/>
  <c r="R76" i="88"/>
  <c r="Q76" i="88"/>
  <c r="P76" i="88"/>
  <c r="O76" i="88"/>
  <c r="N76" i="88"/>
  <c r="M76" i="88"/>
  <c r="L76" i="88"/>
  <c r="K76" i="88"/>
  <c r="J76" i="88"/>
  <c r="I76" i="88"/>
  <c r="H76" i="88"/>
  <c r="G76" i="88"/>
  <c r="F76" i="88"/>
  <c r="E76" i="88"/>
  <c r="D76" i="88"/>
  <c r="U75" i="88"/>
  <c r="T75" i="88"/>
  <c r="S75" i="88"/>
  <c r="R75" i="88"/>
  <c r="Q75" i="88"/>
  <c r="P75" i="88"/>
  <c r="O75" i="88"/>
  <c r="N75" i="88"/>
  <c r="M75" i="88"/>
  <c r="L75" i="88"/>
  <c r="K75" i="88"/>
  <c r="J75" i="88"/>
  <c r="I75" i="88"/>
  <c r="H75" i="88"/>
  <c r="G75" i="88"/>
  <c r="F75" i="88"/>
  <c r="E75" i="88"/>
  <c r="D75" i="88"/>
  <c r="U74" i="88"/>
  <c r="T74" i="88"/>
  <c r="S74" i="88"/>
  <c r="R74" i="88"/>
  <c r="Q74" i="88"/>
  <c r="P74" i="88"/>
  <c r="O74" i="88"/>
  <c r="N74" i="88"/>
  <c r="M74" i="88"/>
  <c r="L74" i="88"/>
  <c r="K74" i="88"/>
  <c r="J74" i="88"/>
  <c r="I74" i="88"/>
  <c r="H74" i="88"/>
  <c r="G74" i="88"/>
  <c r="F74" i="88"/>
  <c r="E74" i="88"/>
  <c r="D74" i="88"/>
  <c r="U73" i="88"/>
  <c r="T73" i="88"/>
  <c r="S73" i="88"/>
  <c r="R73" i="88"/>
  <c r="Q73" i="88"/>
  <c r="P73" i="88"/>
  <c r="O73" i="88"/>
  <c r="N73" i="88"/>
  <c r="M73" i="88"/>
  <c r="L73" i="88"/>
  <c r="K73" i="88"/>
  <c r="J73" i="88"/>
  <c r="I73" i="88"/>
  <c r="H73" i="88"/>
  <c r="G73" i="88"/>
  <c r="F73" i="88"/>
  <c r="E73" i="88"/>
  <c r="D73" i="88"/>
  <c r="U72" i="88"/>
  <c r="T72" i="88"/>
  <c r="S72" i="88"/>
  <c r="R72" i="88"/>
  <c r="Q72" i="88"/>
  <c r="P72" i="88"/>
  <c r="O72" i="88"/>
  <c r="N72" i="88"/>
  <c r="M72" i="88"/>
  <c r="L72" i="88"/>
  <c r="K72" i="88"/>
  <c r="J72" i="88"/>
  <c r="I72" i="88"/>
  <c r="H72" i="88"/>
  <c r="G72" i="88"/>
  <c r="F72" i="88"/>
  <c r="E72" i="88"/>
  <c r="D72" i="88"/>
  <c r="U71" i="88"/>
  <c r="T71" i="88"/>
  <c r="S71" i="88"/>
  <c r="R71" i="88"/>
  <c r="Q71" i="88"/>
  <c r="P71" i="88"/>
  <c r="O71" i="88"/>
  <c r="N71" i="88"/>
  <c r="M71" i="88"/>
  <c r="L71" i="88"/>
  <c r="K71" i="88"/>
  <c r="J71" i="88"/>
  <c r="I71" i="88"/>
  <c r="H71" i="88"/>
  <c r="G71" i="88"/>
  <c r="F71" i="88"/>
  <c r="E71" i="88"/>
  <c r="D71" i="88"/>
  <c r="U70" i="88"/>
  <c r="T70" i="88"/>
  <c r="S70" i="88"/>
  <c r="R70" i="88"/>
  <c r="Q70" i="88"/>
  <c r="P70" i="88"/>
  <c r="O70" i="88"/>
  <c r="N70" i="88"/>
  <c r="M70" i="88"/>
  <c r="L70" i="88"/>
  <c r="K70" i="88"/>
  <c r="J70" i="88"/>
  <c r="I70" i="88"/>
  <c r="H70" i="88"/>
  <c r="G70" i="88"/>
  <c r="F70" i="88"/>
  <c r="E70" i="88"/>
  <c r="D70" i="88"/>
  <c r="U69" i="88"/>
  <c r="T69" i="88"/>
  <c r="S69" i="88"/>
  <c r="R69" i="88"/>
  <c r="R95" i="88" s="1"/>
  <c r="Q69" i="88"/>
  <c r="P69" i="88"/>
  <c r="O69" i="88"/>
  <c r="N69" i="88"/>
  <c r="M69" i="88"/>
  <c r="L69" i="88"/>
  <c r="K69" i="88"/>
  <c r="J69" i="88"/>
  <c r="I69" i="88"/>
  <c r="H69" i="88"/>
  <c r="G69" i="88"/>
  <c r="F69" i="88"/>
  <c r="E69" i="88"/>
  <c r="D69" i="88"/>
  <c r="U68" i="88"/>
  <c r="U95" i="88" s="1"/>
  <c r="T68" i="88"/>
  <c r="T94" i="88" s="1"/>
  <c r="S68" i="88"/>
  <c r="S97" i="88" s="1"/>
  <c r="R68" i="88"/>
  <c r="Q68" i="88"/>
  <c r="Q95" i="88" s="1"/>
  <c r="P68" i="88"/>
  <c r="P94" i="88" s="1"/>
  <c r="O68" i="88"/>
  <c r="O97" i="88" s="1"/>
  <c r="N68" i="88"/>
  <c r="M68" i="88"/>
  <c r="M95" i="88" s="1"/>
  <c r="L68" i="88"/>
  <c r="L94" i="88" s="1"/>
  <c r="K68" i="88"/>
  <c r="K97" i="88" s="1"/>
  <c r="J68" i="88"/>
  <c r="I68" i="88"/>
  <c r="I95" i="88" s="1"/>
  <c r="H68" i="88"/>
  <c r="H94" i="88" s="1"/>
  <c r="G68" i="88"/>
  <c r="G97" i="88" s="1"/>
  <c r="F68" i="88"/>
  <c r="F95" i="88" s="1"/>
  <c r="E68" i="88"/>
  <c r="E95" i="88" s="1"/>
  <c r="D68" i="88"/>
  <c r="D94" i="88" s="1"/>
  <c r="V63" i="88"/>
  <c r="J63" i="88"/>
  <c r="A63" i="88"/>
  <c r="V61" i="88"/>
  <c r="J61" i="88"/>
  <c r="A61" i="88"/>
  <c r="K59" i="88"/>
  <c r="J59" i="88"/>
  <c r="I59" i="88"/>
  <c r="AE55" i="88"/>
  <c r="AD55" i="88"/>
  <c r="AC55" i="88"/>
  <c r="AB55" i="88"/>
  <c r="AA55" i="88"/>
  <c r="Z55" i="88"/>
  <c r="Y55" i="88"/>
  <c r="X55" i="88"/>
  <c r="AE54" i="88"/>
  <c r="AD54" i="88"/>
  <c r="AC54" i="88"/>
  <c r="AB54" i="88"/>
  <c r="AA54" i="88"/>
  <c r="Z54" i="88"/>
  <c r="Y54" i="88"/>
  <c r="X54" i="88"/>
  <c r="AE53" i="88"/>
  <c r="AD53" i="88"/>
  <c r="AC53" i="88"/>
  <c r="AB53" i="88"/>
  <c r="AA53" i="88"/>
  <c r="Z53" i="88"/>
  <c r="Y53" i="88"/>
  <c r="X53" i="88"/>
  <c r="V53" i="88"/>
  <c r="AE52" i="88"/>
  <c r="AD52" i="88"/>
  <c r="AC52" i="88"/>
  <c r="AB52" i="88"/>
  <c r="AA52" i="88"/>
  <c r="Z52" i="88"/>
  <c r="Y52" i="88"/>
  <c r="X52" i="88"/>
  <c r="V52" i="88"/>
  <c r="AE51" i="88"/>
  <c r="AD51" i="88"/>
  <c r="AC51" i="88"/>
  <c r="AB51" i="88"/>
  <c r="AA51" i="88"/>
  <c r="Z51" i="88"/>
  <c r="Y51" i="88"/>
  <c r="X51" i="88"/>
  <c r="V51" i="88"/>
  <c r="AE50" i="88"/>
  <c r="AD50" i="88"/>
  <c r="AC50" i="88"/>
  <c r="AB50" i="88"/>
  <c r="AA50" i="88"/>
  <c r="Z50" i="88"/>
  <c r="Y50" i="88"/>
  <c r="X50" i="88"/>
  <c r="V50" i="88"/>
  <c r="AE49" i="88"/>
  <c r="AD49" i="88"/>
  <c r="AC49" i="88"/>
  <c r="AB49" i="88"/>
  <c r="AA49" i="88"/>
  <c r="Z49" i="88"/>
  <c r="Y49" i="88"/>
  <c r="X49" i="88"/>
  <c r="AE48" i="88"/>
  <c r="AD48" i="88"/>
  <c r="AC48" i="88"/>
  <c r="AB48" i="88"/>
  <c r="AA48" i="88"/>
  <c r="Z48" i="88"/>
  <c r="Y48" i="88"/>
  <c r="X48" i="88"/>
  <c r="AE47" i="88"/>
  <c r="AD47" i="88"/>
  <c r="AC47" i="88"/>
  <c r="AB47" i="88"/>
  <c r="AA47" i="88"/>
  <c r="Z47" i="88"/>
  <c r="Y47" i="88"/>
  <c r="X47" i="88"/>
  <c r="AE46" i="88"/>
  <c r="AD46" i="88"/>
  <c r="AC46" i="88"/>
  <c r="AB46" i="88"/>
  <c r="AA46" i="88"/>
  <c r="Z46" i="88"/>
  <c r="Y46" i="88"/>
  <c r="X46" i="88"/>
  <c r="AE45" i="88"/>
  <c r="AD45" i="88"/>
  <c r="AC45" i="88"/>
  <c r="AB45" i="88"/>
  <c r="AA45" i="88"/>
  <c r="Z45" i="88"/>
  <c r="Y45" i="88"/>
  <c r="X45" i="88"/>
  <c r="AE44" i="88"/>
  <c r="AD44" i="88"/>
  <c r="AC44" i="88"/>
  <c r="AB44" i="88"/>
  <c r="AA44" i="88"/>
  <c r="Z44" i="88"/>
  <c r="Y44" i="88"/>
  <c r="X44" i="88"/>
  <c r="AE43" i="88"/>
  <c r="AD43" i="88"/>
  <c r="AC43" i="88"/>
  <c r="AB43" i="88"/>
  <c r="AA43" i="88"/>
  <c r="Z43" i="88"/>
  <c r="Y43" i="88"/>
  <c r="X43" i="88"/>
  <c r="AE42" i="88"/>
  <c r="AD42" i="88"/>
  <c r="AC42" i="88"/>
  <c r="AB42" i="88"/>
  <c r="AA42" i="88"/>
  <c r="Z42" i="88"/>
  <c r="Y42" i="88"/>
  <c r="X42" i="88"/>
  <c r="AE41" i="88"/>
  <c r="AD41" i="88"/>
  <c r="AC41" i="88"/>
  <c r="AB41" i="88"/>
  <c r="AA41" i="88"/>
  <c r="Z41" i="88"/>
  <c r="Y41" i="88"/>
  <c r="X41" i="88"/>
  <c r="AE40" i="88"/>
  <c r="AD40" i="88"/>
  <c r="AC40" i="88"/>
  <c r="AB40" i="88"/>
  <c r="AA40" i="88"/>
  <c r="Z40" i="88"/>
  <c r="Y40" i="88"/>
  <c r="X40" i="88"/>
  <c r="AE39" i="88"/>
  <c r="AD39" i="88"/>
  <c r="AC39" i="88"/>
  <c r="AB39" i="88"/>
  <c r="AA39" i="88"/>
  <c r="Z39" i="88"/>
  <c r="Y39" i="88"/>
  <c r="X39" i="88"/>
  <c r="AE38" i="88"/>
  <c r="AD38" i="88"/>
  <c r="AC38" i="88"/>
  <c r="AB38" i="88"/>
  <c r="AA38" i="88"/>
  <c r="Z38" i="88"/>
  <c r="Y38" i="88"/>
  <c r="X38" i="88"/>
  <c r="AE37" i="88"/>
  <c r="AD37" i="88"/>
  <c r="AC37" i="88"/>
  <c r="AB37" i="88"/>
  <c r="AA37" i="88"/>
  <c r="Z37" i="88"/>
  <c r="Y37" i="88"/>
  <c r="X37" i="88"/>
  <c r="AE36" i="88"/>
  <c r="AD36" i="88"/>
  <c r="AC36" i="88"/>
  <c r="AB36" i="88"/>
  <c r="AA36" i="88"/>
  <c r="Z36" i="88"/>
  <c r="Y36" i="88"/>
  <c r="X36" i="88"/>
  <c r="AE35" i="88"/>
  <c r="AD35" i="88"/>
  <c r="AC35" i="88"/>
  <c r="AB35" i="88"/>
  <c r="AA35" i="88"/>
  <c r="Z35" i="88"/>
  <c r="Y35" i="88"/>
  <c r="X35" i="88"/>
  <c r="AE34" i="88"/>
  <c r="AD34" i="88"/>
  <c r="AC34" i="88"/>
  <c r="AB34" i="88"/>
  <c r="AA34" i="88"/>
  <c r="Z34" i="88"/>
  <c r="Y34" i="88"/>
  <c r="X34" i="88"/>
  <c r="AE33" i="88"/>
  <c r="AD33" i="88"/>
  <c r="AC33" i="88"/>
  <c r="AB33" i="88"/>
  <c r="AA33" i="88"/>
  <c r="Z33" i="88"/>
  <c r="Y33" i="88"/>
  <c r="X33" i="88"/>
  <c r="AE32" i="88"/>
  <c r="AD32" i="88"/>
  <c r="AC32" i="88"/>
  <c r="AB32" i="88"/>
  <c r="AA32" i="88"/>
  <c r="Z32" i="88"/>
  <c r="Y32" i="88"/>
  <c r="X32" i="88"/>
  <c r="AE31" i="88"/>
  <c r="AD31" i="88"/>
  <c r="AC31" i="88"/>
  <c r="AB31" i="88"/>
  <c r="AA31" i="88"/>
  <c r="Z31" i="88"/>
  <c r="Y31" i="88"/>
  <c r="X31" i="88"/>
  <c r="AE30" i="88"/>
  <c r="AD30" i="88"/>
  <c r="AC30" i="88"/>
  <c r="AB30" i="88"/>
  <c r="AA30" i="88"/>
  <c r="Z30" i="88"/>
  <c r="Y30" i="88"/>
  <c r="X30" i="88"/>
  <c r="AE29" i="88"/>
  <c r="AD29" i="88"/>
  <c r="AC29" i="88"/>
  <c r="AB29" i="88"/>
  <c r="AA29" i="88"/>
  <c r="Z29" i="88"/>
  <c r="Y29" i="88"/>
  <c r="X29" i="88"/>
  <c r="AE28" i="88"/>
  <c r="AD28" i="88"/>
  <c r="AC28" i="88"/>
  <c r="AB28" i="88"/>
  <c r="AA28" i="88"/>
  <c r="Z28" i="88"/>
  <c r="Y28" i="88"/>
  <c r="X28" i="88"/>
  <c r="AE27" i="88"/>
  <c r="AD27" i="88"/>
  <c r="AC27" i="88"/>
  <c r="AB27" i="88"/>
  <c r="AA27" i="88"/>
  <c r="Z27" i="88"/>
  <c r="Y27" i="88"/>
  <c r="X27" i="88"/>
  <c r="AE26" i="88"/>
  <c r="AD26" i="88"/>
  <c r="AC26" i="88"/>
  <c r="AB26" i="88"/>
  <c r="AA26" i="88"/>
  <c r="Z26" i="88"/>
  <c r="Y26" i="88"/>
  <c r="X26" i="88"/>
  <c r="AE25" i="88"/>
  <c r="AD25" i="88"/>
  <c r="AC25" i="88"/>
  <c r="AB25" i="88"/>
  <c r="AA25" i="88"/>
  <c r="Z25" i="88"/>
  <c r="Y25" i="88"/>
  <c r="X25" i="88"/>
  <c r="AE24" i="88"/>
  <c r="AD24" i="88"/>
  <c r="AC24" i="88"/>
  <c r="AB24" i="88"/>
  <c r="AA24" i="88"/>
  <c r="Z24" i="88"/>
  <c r="Y24" i="88"/>
  <c r="X24" i="88"/>
  <c r="E22" i="88"/>
  <c r="F22" i="88" s="1"/>
  <c r="G22" i="88" s="1"/>
  <c r="H22" i="88" s="1"/>
  <c r="I22" i="88" s="1"/>
  <c r="J22" i="88" s="1"/>
  <c r="D22" i="88"/>
  <c r="C22" i="88"/>
  <c r="V19" i="88"/>
  <c r="J19" i="88"/>
  <c r="A19" i="88"/>
  <c r="V17" i="88"/>
  <c r="J17" i="88"/>
  <c r="A17" i="88"/>
  <c r="K15" i="88"/>
  <c r="J15" i="88"/>
  <c r="I15" i="88"/>
  <c r="V5" i="88"/>
  <c r="A62" i="88"/>
  <c r="V3" i="88"/>
  <c r="A60" i="88"/>
  <c r="K1" i="88"/>
  <c r="J1" i="88"/>
  <c r="J103" i="88" s="1"/>
  <c r="I1" i="88"/>
  <c r="B1" i="88"/>
  <c r="B59" i="88" s="1"/>
  <c r="A103" i="88"/>
  <c r="U143" i="87"/>
  <c r="T143" i="87"/>
  <c r="S143" i="87"/>
  <c r="R143" i="87"/>
  <c r="Q143" i="87"/>
  <c r="P143" i="87"/>
  <c r="O143" i="87"/>
  <c r="N143" i="87"/>
  <c r="M143" i="87"/>
  <c r="L143" i="87"/>
  <c r="K143" i="87"/>
  <c r="U142" i="87"/>
  <c r="T142" i="87"/>
  <c r="S142" i="87"/>
  <c r="R142" i="87"/>
  <c r="Q142" i="87"/>
  <c r="P142" i="87"/>
  <c r="O142" i="87"/>
  <c r="N142" i="87"/>
  <c r="M142" i="87"/>
  <c r="L142" i="87"/>
  <c r="K142" i="87"/>
  <c r="V141" i="87"/>
  <c r="V140" i="87"/>
  <c r="V139" i="87"/>
  <c r="V138" i="87"/>
  <c r="U137" i="87"/>
  <c r="T137" i="87"/>
  <c r="S137" i="87"/>
  <c r="R137" i="87"/>
  <c r="Q137" i="87"/>
  <c r="P137" i="87"/>
  <c r="O137" i="87"/>
  <c r="N137" i="87"/>
  <c r="M137" i="87"/>
  <c r="L137" i="87"/>
  <c r="K137" i="87"/>
  <c r="U136" i="87"/>
  <c r="T136" i="87"/>
  <c r="S136" i="87"/>
  <c r="R136" i="87"/>
  <c r="Q136" i="87"/>
  <c r="P136" i="87"/>
  <c r="O136" i="87"/>
  <c r="N136" i="87"/>
  <c r="M136" i="87"/>
  <c r="L136" i="87"/>
  <c r="K136" i="87"/>
  <c r="U135" i="87"/>
  <c r="T135" i="87"/>
  <c r="S135" i="87"/>
  <c r="R135" i="87"/>
  <c r="Q135" i="87"/>
  <c r="P135" i="87"/>
  <c r="O135" i="87"/>
  <c r="N135" i="87"/>
  <c r="M135" i="87"/>
  <c r="L135" i="87"/>
  <c r="K135" i="87"/>
  <c r="U134" i="87"/>
  <c r="T134" i="87"/>
  <c r="S134" i="87"/>
  <c r="R134" i="87"/>
  <c r="Q134" i="87"/>
  <c r="P134" i="87"/>
  <c r="O134" i="87"/>
  <c r="N134" i="87"/>
  <c r="M134" i="87"/>
  <c r="L134" i="87"/>
  <c r="K134" i="87"/>
  <c r="U133" i="87"/>
  <c r="T133" i="87"/>
  <c r="S133" i="87"/>
  <c r="R133" i="87"/>
  <c r="Q133" i="87"/>
  <c r="P133" i="87"/>
  <c r="O133" i="87"/>
  <c r="N133" i="87"/>
  <c r="M133" i="87"/>
  <c r="L133" i="87"/>
  <c r="K133" i="87"/>
  <c r="U132" i="87"/>
  <c r="T132" i="87"/>
  <c r="S132" i="87"/>
  <c r="R132" i="87"/>
  <c r="Q132" i="87"/>
  <c r="P132" i="87"/>
  <c r="O132" i="87"/>
  <c r="N132" i="87"/>
  <c r="M132" i="87"/>
  <c r="L132" i="87"/>
  <c r="K132" i="87"/>
  <c r="U131" i="87"/>
  <c r="T131" i="87"/>
  <c r="S131" i="87"/>
  <c r="R131" i="87"/>
  <c r="Q131" i="87"/>
  <c r="P131" i="87"/>
  <c r="O131" i="87"/>
  <c r="N131" i="87"/>
  <c r="M131" i="87"/>
  <c r="L131" i="87"/>
  <c r="K131" i="87"/>
  <c r="U130" i="87"/>
  <c r="T130" i="87"/>
  <c r="S130" i="87"/>
  <c r="R130" i="87"/>
  <c r="Q130" i="87"/>
  <c r="P130" i="87"/>
  <c r="O130" i="87"/>
  <c r="N130" i="87"/>
  <c r="M130" i="87"/>
  <c r="L130" i="87"/>
  <c r="K130" i="87"/>
  <c r="U129" i="87"/>
  <c r="T129" i="87"/>
  <c r="S129" i="87"/>
  <c r="R129" i="87"/>
  <c r="Q129" i="87"/>
  <c r="P129" i="87"/>
  <c r="O129" i="87"/>
  <c r="N129" i="87"/>
  <c r="M129" i="87"/>
  <c r="L129" i="87"/>
  <c r="K129" i="87"/>
  <c r="U128" i="87"/>
  <c r="T128" i="87"/>
  <c r="S128" i="87"/>
  <c r="R128" i="87"/>
  <c r="Q128" i="87"/>
  <c r="P128" i="87"/>
  <c r="O128" i="87"/>
  <c r="N128" i="87"/>
  <c r="M128" i="87"/>
  <c r="L128" i="87"/>
  <c r="K128" i="87"/>
  <c r="U127" i="87"/>
  <c r="T127" i="87"/>
  <c r="S127" i="87"/>
  <c r="R127" i="87"/>
  <c r="Q127" i="87"/>
  <c r="P127" i="87"/>
  <c r="O127" i="87"/>
  <c r="N127" i="87"/>
  <c r="M127" i="87"/>
  <c r="L127" i="87"/>
  <c r="K127" i="87"/>
  <c r="U126" i="87"/>
  <c r="T126" i="87"/>
  <c r="S126" i="87"/>
  <c r="R126" i="87"/>
  <c r="Q126" i="87"/>
  <c r="P126" i="87"/>
  <c r="O126" i="87"/>
  <c r="N126" i="87"/>
  <c r="M126" i="87"/>
  <c r="L126" i="87"/>
  <c r="K126" i="87"/>
  <c r="U125" i="87"/>
  <c r="T125" i="87"/>
  <c r="S125" i="87"/>
  <c r="R125" i="87"/>
  <c r="Q125" i="87"/>
  <c r="P125" i="87"/>
  <c r="O125" i="87"/>
  <c r="N125" i="87"/>
  <c r="M125" i="87"/>
  <c r="L125" i="87"/>
  <c r="K125" i="87"/>
  <c r="U124" i="87"/>
  <c r="T124" i="87"/>
  <c r="S124" i="87"/>
  <c r="R124" i="87"/>
  <c r="Q124" i="87"/>
  <c r="P124" i="87"/>
  <c r="O124" i="87"/>
  <c r="N124" i="87"/>
  <c r="M124" i="87"/>
  <c r="L124" i="87"/>
  <c r="K124" i="87"/>
  <c r="U123" i="87"/>
  <c r="T123" i="87"/>
  <c r="S123" i="87"/>
  <c r="R123" i="87"/>
  <c r="Q123" i="87"/>
  <c r="P123" i="87"/>
  <c r="O123" i="87"/>
  <c r="N123" i="87"/>
  <c r="M123" i="87"/>
  <c r="L123" i="87"/>
  <c r="K123" i="87"/>
  <c r="U122" i="87"/>
  <c r="T122" i="87"/>
  <c r="S122" i="87"/>
  <c r="R122" i="87"/>
  <c r="Q122" i="87"/>
  <c r="P122" i="87"/>
  <c r="O122" i="87"/>
  <c r="N122" i="87"/>
  <c r="M122" i="87"/>
  <c r="L122" i="87"/>
  <c r="K122" i="87"/>
  <c r="U121" i="87"/>
  <c r="T121" i="87"/>
  <c r="S121" i="87"/>
  <c r="R121" i="87"/>
  <c r="Q121" i="87"/>
  <c r="P121" i="87"/>
  <c r="O121" i="87"/>
  <c r="N121" i="87"/>
  <c r="M121" i="87"/>
  <c r="L121" i="87"/>
  <c r="K121" i="87"/>
  <c r="U120" i="87"/>
  <c r="T120" i="87"/>
  <c r="S120" i="87"/>
  <c r="R120" i="87"/>
  <c r="Q120" i="87"/>
  <c r="P120" i="87"/>
  <c r="O120" i="87"/>
  <c r="N120" i="87"/>
  <c r="M120" i="87"/>
  <c r="L120" i="87"/>
  <c r="K120" i="87"/>
  <c r="U119" i="87"/>
  <c r="T119" i="87"/>
  <c r="S119" i="87"/>
  <c r="R119" i="87"/>
  <c r="Q119" i="87"/>
  <c r="P119" i="87"/>
  <c r="O119" i="87"/>
  <c r="N119" i="87"/>
  <c r="M119" i="87"/>
  <c r="L119" i="87"/>
  <c r="K119" i="87"/>
  <c r="U118" i="87"/>
  <c r="T118" i="87"/>
  <c r="S118" i="87"/>
  <c r="R118" i="87"/>
  <c r="Q118" i="87"/>
  <c r="P118" i="87"/>
  <c r="O118" i="87"/>
  <c r="N118" i="87"/>
  <c r="M118" i="87"/>
  <c r="L118" i="87"/>
  <c r="K118" i="87"/>
  <c r="U117" i="87"/>
  <c r="T117" i="87"/>
  <c r="S117" i="87"/>
  <c r="R117" i="87"/>
  <c r="Q117" i="87"/>
  <c r="P117" i="87"/>
  <c r="O117" i="87"/>
  <c r="N117" i="87"/>
  <c r="M117" i="87"/>
  <c r="L117" i="87"/>
  <c r="K117" i="87"/>
  <c r="U116" i="87"/>
  <c r="T116" i="87"/>
  <c r="S116" i="87"/>
  <c r="R116" i="87"/>
  <c r="Q116" i="87"/>
  <c r="P116" i="87"/>
  <c r="O116" i="87"/>
  <c r="N116" i="87"/>
  <c r="M116" i="87"/>
  <c r="L116" i="87"/>
  <c r="K116" i="87"/>
  <c r="U115" i="87"/>
  <c r="T115" i="87"/>
  <c r="S115" i="87"/>
  <c r="R115" i="87"/>
  <c r="Q115" i="87"/>
  <c r="P115" i="87"/>
  <c r="O115" i="87"/>
  <c r="N115" i="87"/>
  <c r="M115" i="87"/>
  <c r="L115" i="87"/>
  <c r="K115" i="87"/>
  <c r="U114" i="87"/>
  <c r="T114" i="87"/>
  <c r="S114" i="87"/>
  <c r="R114" i="87"/>
  <c r="Q114" i="87"/>
  <c r="P114" i="87"/>
  <c r="O114" i="87"/>
  <c r="N114" i="87"/>
  <c r="M114" i="87"/>
  <c r="L114" i="87"/>
  <c r="K114" i="87"/>
  <c r="U113" i="87"/>
  <c r="T113" i="87"/>
  <c r="S113" i="87"/>
  <c r="R113" i="87"/>
  <c r="Q113" i="87"/>
  <c r="P113" i="87"/>
  <c r="O113" i="87"/>
  <c r="N113" i="87"/>
  <c r="M113" i="87"/>
  <c r="L113" i="87"/>
  <c r="K113" i="87"/>
  <c r="U112" i="87"/>
  <c r="T112" i="87"/>
  <c r="S112" i="87"/>
  <c r="R112" i="87"/>
  <c r="Q112" i="87"/>
  <c r="P112" i="87"/>
  <c r="O112" i="87"/>
  <c r="N112" i="87"/>
  <c r="M112" i="87"/>
  <c r="L112" i="87"/>
  <c r="K112" i="87"/>
  <c r="V107" i="87"/>
  <c r="J107" i="87"/>
  <c r="A107" i="87"/>
  <c r="A106" i="87"/>
  <c r="V105" i="87"/>
  <c r="J105" i="87"/>
  <c r="A105" i="87"/>
  <c r="A104" i="87"/>
  <c r="K103" i="87"/>
  <c r="I103" i="87"/>
  <c r="B103" i="87"/>
  <c r="U99" i="87"/>
  <c r="T99" i="87"/>
  <c r="S99" i="87"/>
  <c r="R99" i="87"/>
  <c r="Q99" i="87"/>
  <c r="P99" i="87"/>
  <c r="O99" i="87"/>
  <c r="N99" i="87"/>
  <c r="M99" i="87"/>
  <c r="L99" i="87"/>
  <c r="K99" i="87"/>
  <c r="J99" i="87"/>
  <c r="I99" i="87"/>
  <c r="H99" i="87"/>
  <c r="G99" i="87"/>
  <c r="F99" i="87"/>
  <c r="E99" i="87"/>
  <c r="D99" i="87"/>
  <c r="U98" i="87"/>
  <c r="T98" i="87"/>
  <c r="S98" i="87"/>
  <c r="R98" i="87"/>
  <c r="Q98" i="87"/>
  <c r="P98" i="87"/>
  <c r="O98" i="87"/>
  <c r="N98" i="87"/>
  <c r="M98" i="87"/>
  <c r="L98" i="87"/>
  <c r="K98" i="87"/>
  <c r="J98" i="87"/>
  <c r="I98" i="87"/>
  <c r="H98" i="87"/>
  <c r="G98" i="87"/>
  <c r="F98" i="87"/>
  <c r="E98" i="87"/>
  <c r="D98" i="87"/>
  <c r="V97" i="87"/>
  <c r="P97" i="87"/>
  <c r="V96" i="87"/>
  <c r="V95" i="87"/>
  <c r="F95" i="87"/>
  <c r="V94" i="87"/>
  <c r="U93" i="87"/>
  <c r="T93" i="87"/>
  <c r="S93" i="87"/>
  <c r="R93" i="87"/>
  <c r="Q93" i="87"/>
  <c r="P93" i="87"/>
  <c r="O93" i="87"/>
  <c r="N93" i="87"/>
  <c r="M93" i="87"/>
  <c r="L93" i="87"/>
  <c r="K93" i="87"/>
  <c r="J93" i="87"/>
  <c r="I93" i="87"/>
  <c r="H93" i="87"/>
  <c r="G93" i="87"/>
  <c r="F93" i="87"/>
  <c r="E93" i="87"/>
  <c r="D93" i="87"/>
  <c r="U92" i="87"/>
  <c r="T92" i="87"/>
  <c r="S92" i="87"/>
  <c r="R92" i="87"/>
  <c r="Q92" i="87"/>
  <c r="P92" i="87"/>
  <c r="O92" i="87"/>
  <c r="N92" i="87"/>
  <c r="M92" i="87"/>
  <c r="L92" i="87"/>
  <c r="K92" i="87"/>
  <c r="J92" i="87"/>
  <c r="I92" i="87"/>
  <c r="H92" i="87"/>
  <c r="G92" i="87"/>
  <c r="F92" i="87"/>
  <c r="E92" i="87"/>
  <c r="D92" i="87"/>
  <c r="U91" i="87"/>
  <c r="T91" i="87"/>
  <c r="S91" i="87"/>
  <c r="R91" i="87"/>
  <c r="Q91" i="87"/>
  <c r="P91" i="87"/>
  <c r="O91" i="87"/>
  <c r="N91" i="87"/>
  <c r="M91" i="87"/>
  <c r="L91" i="87"/>
  <c r="K91" i="87"/>
  <c r="J91" i="87"/>
  <c r="I91" i="87"/>
  <c r="H91" i="87"/>
  <c r="G91" i="87"/>
  <c r="F91" i="87"/>
  <c r="E91" i="87"/>
  <c r="D91" i="87"/>
  <c r="U90" i="87"/>
  <c r="T90" i="87"/>
  <c r="S90" i="87"/>
  <c r="R90" i="87"/>
  <c r="Q90" i="87"/>
  <c r="P90" i="87"/>
  <c r="O90" i="87"/>
  <c r="N90" i="87"/>
  <c r="M90" i="87"/>
  <c r="L90" i="87"/>
  <c r="K90" i="87"/>
  <c r="J90" i="87"/>
  <c r="I90" i="87"/>
  <c r="H90" i="87"/>
  <c r="G90" i="87"/>
  <c r="F90" i="87"/>
  <c r="E90" i="87"/>
  <c r="D90" i="87"/>
  <c r="U89" i="87"/>
  <c r="T89" i="87"/>
  <c r="S89" i="87"/>
  <c r="R89" i="87"/>
  <c r="Q89" i="87"/>
  <c r="P89" i="87"/>
  <c r="O89" i="87"/>
  <c r="N89" i="87"/>
  <c r="M89" i="87"/>
  <c r="L89" i="87"/>
  <c r="K89" i="87"/>
  <c r="J89" i="87"/>
  <c r="I89" i="87"/>
  <c r="H89" i="87"/>
  <c r="G89" i="87"/>
  <c r="F89" i="87"/>
  <c r="E89" i="87"/>
  <c r="D89" i="87"/>
  <c r="U88" i="87"/>
  <c r="T88" i="87"/>
  <c r="S88" i="87"/>
  <c r="R88" i="87"/>
  <c r="Q88" i="87"/>
  <c r="P88" i="87"/>
  <c r="O88" i="87"/>
  <c r="N88" i="87"/>
  <c r="M88" i="87"/>
  <c r="L88" i="87"/>
  <c r="K88" i="87"/>
  <c r="J88" i="87"/>
  <c r="I88" i="87"/>
  <c r="H88" i="87"/>
  <c r="G88" i="87"/>
  <c r="F88" i="87"/>
  <c r="E88" i="87"/>
  <c r="D88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U86" i="87"/>
  <c r="T86" i="87"/>
  <c r="S86" i="87"/>
  <c r="R86" i="87"/>
  <c r="Q86" i="87"/>
  <c r="P86" i="87"/>
  <c r="O86" i="87"/>
  <c r="N86" i="87"/>
  <c r="M86" i="87"/>
  <c r="L86" i="87"/>
  <c r="K86" i="87"/>
  <c r="J86" i="87"/>
  <c r="I86" i="87"/>
  <c r="H86" i="87"/>
  <c r="G86" i="87"/>
  <c r="F86" i="87"/>
  <c r="E86" i="87"/>
  <c r="D86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U84" i="87"/>
  <c r="T84" i="87"/>
  <c r="S84" i="87"/>
  <c r="R84" i="87"/>
  <c r="Q84" i="87"/>
  <c r="P84" i="87"/>
  <c r="O84" i="87"/>
  <c r="N84" i="87"/>
  <c r="M84" i="87"/>
  <c r="L84" i="87"/>
  <c r="K84" i="87"/>
  <c r="J84" i="87"/>
  <c r="I84" i="87"/>
  <c r="H84" i="87"/>
  <c r="G84" i="87"/>
  <c r="F84" i="87"/>
  <c r="E84" i="87"/>
  <c r="D84" i="87"/>
  <c r="U83" i="87"/>
  <c r="T83" i="87"/>
  <c r="S83" i="87"/>
  <c r="R83" i="87"/>
  <c r="Q83" i="87"/>
  <c r="P83" i="87"/>
  <c r="O83" i="87"/>
  <c r="N83" i="87"/>
  <c r="M83" i="87"/>
  <c r="L83" i="87"/>
  <c r="K83" i="87"/>
  <c r="J83" i="87"/>
  <c r="I83" i="87"/>
  <c r="H83" i="87"/>
  <c r="G83" i="87"/>
  <c r="F83" i="87"/>
  <c r="E83" i="87"/>
  <c r="D83" i="87"/>
  <c r="U82" i="87"/>
  <c r="T82" i="87"/>
  <c r="S82" i="87"/>
  <c r="R82" i="87"/>
  <c r="Q82" i="87"/>
  <c r="P82" i="87"/>
  <c r="O82" i="87"/>
  <c r="N82" i="87"/>
  <c r="M82" i="87"/>
  <c r="L82" i="87"/>
  <c r="K82" i="87"/>
  <c r="J82" i="87"/>
  <c r="I82" i="87"/>
  <c r="H82" i="87"/>
  <c r="G82" i="87"/>
  <c r="F82" i="87"/>
  <c r="E82" i="87"/>
  <c r="D82" i="87"/>
  <c r="U81" i="87"/>
  <c r="T81" i="87"/>
  <c r="S81" i="87"/>
  <c r="R81" i="87"/>
  <c r="Q81" i="87"/>
  <c r="P81" i="87"/>
  <c r="O81" i="87"/>
  <c r="N81" i="87"/>
  <c r="M81" i="87"/>
  <c r="L81" i="87"/>
  <c r="K81" i="87"/>
  <c r="J81" i="87"/>
  <c r="I81" i="87"/>
  <c r="H81" i="87"/>
  <c r="G81" i="87"/>
  <c r="F81" i="87"/>
  <c r="E81" i="87"/>
  <c r="D81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U79" i="87"/>
  <c r="T79" i="87"/>
  <c r="S79" i="87"/>
  <c r="R79" i="87"/>
  <c r="Q79" i="87"/>
  <c r="P79" i="87"/>
  <c r="O79" i="87"/>
  <c r="N79" i="87"/>
  <c r="M79" i="87"/>
  <c r="L79" i="87"/>
  <c r="K79" i="87"/>
  <c r="J79" i="87"/>
  <c r="I79" i="87"/>
  <c r="H79" i="87"/>
  <c r="G79" i="87"/>
  <c r="F79" i="87"/>
  <c r="E79" i="87"/>
  <c r="D79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U77" i="87"/>
  <c r="T77" i="87"/>
  <c r="S77" i="87"/>
  <c r="R77" i="87"/>
  <c r="Q77" i="87"/>
  <c r="P77" i="87"/>
  <c r="O77" i="87"/>
  <c r="N77" i="87"/>
  <c r="M77" i="87"/>
  <c r="L77" i="87"/>
  <c r="K77" i="87"/>
  <c r="J77" i="87"/>
  <c r="I77" i="87"/>
  <c r="H77" i="87"/>
  <c r="G77" i="87"/>
  <c r="F77" i="87"/>
  <c r="E77" i="87"/>
  <c r="D77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U75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H75" i="87"/>
  <c r="G75" i="87"/>
  <c r="F75" i="87"/>
  <c r="E75" i="87"/>
  <c r="D75" i="87"/>
  <c r="U74" i="87"/>
  <c r="T74" i="87"/>
  <c r="S74" i="87"/>
  <c r="R74" i="87"/>
  <c r="Q74" i="87"/>
  <c r="P74" i="87"/>
  <c r="O74" i="87"/>
  <c r="N74" i="87"/>
  <c r="M74" i="87"/>
  <c r="L74" i="87"/>
  <c r="K74" i="87"/>
  <c r="J74" i="87"/>
  <c r="I74" i="87"/>
  <c r="H74" i="87"/>
  <c r="G74" i="87"/>
  <c r="F74" i="87"/>
  <c r="E74" i="87"/>
  <c r="D74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U72" i="87"/>
  <c r="T72" i="87"/>
  <c r="S72" i="87"/>
  <c r="R72" i="87"/>
  <c r="Q72" i="87"/>
  <c r="P72" i="87"/>
  <c r="O72" i="87"/>
  <c r="N72" i="87"/>
  <c r="M72" i="87"/>
  <c r="L72" i="87"/>
  <c r="K72" i="87"/>
  <c r="J72" i="87"/>
  <c r="I72" i="87"/>
  <c r="H72" i="87"/>
  <c r="G72" i="87"/>
  <c r="F72" i="87"/>
  <c r="E72" i="87"/>
  <c r="D72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F70" i="87"/>
  <c r="E70" i="87"/>
  <c r="D70" i="87"/>
  <c r="U69" i="87"/>
  <c r="T69" i="87"/>
  <c r="T96" i="87" s="1"/>
  <c r="S69" i="87"/>
  <c r="S95" i="87" s="1"/>
  <c r="R69" i="87"/>
  <c r="Q69" i="87"/>
  <c r="P69" i="87"/>
  <c r="P96" i="87" s="1"/>
  <c r="O69" i="87"/>
  <c r="O95" i="87" s="1"/>
  <c r="N69" i="87"/>
  <c r="M69" i="87"/>
  <c r="L69" i="87"/>
  <c r="L96" i="87" s="1"/>
  <c r="K69" i="87"/>
  <c r="K95" i="87" s="1"/>
  <c r="J69" i="87"/>
  <c r="I69" i="87"/>
  <c r="H69" i="87"/>
  <c r="H96" i="87" s="1"/>
  <c r="G69" i="87"/>
  <c r="G95" i="87" s="1"/>
  <c r="F69" i="87"/>
  <c r="E69" i="87"/>
  <c r="D69" i="87"/>
  <c r="D96" i="87" s="1"/>
  <c r="U68" i="87"/>
  <c r="U95" i="87" s="1"/>
  <c r="T68" i="87"/>
  <c r="S68" i="87"/>
  <c r="R68" i="87"/>
  <c r="R96" i="87" s="1"/>
  <c r="Q68" i="87"/>
  <c r="Q95" i="87" s="1"/>
  <c r="P68" i="87"/>
  <c r="O68" i="87"/>
  <c r="N68" i="87"/>
  <c r="N96" i="87" s="1"/>
  <c r="M68" i="87"/>
  <c r="M95" i="87" s="1"/>
  <c r="L68" i="87"/>
  <c r="K68" i="87"/>
  <c r="J68" i="87"/>
  <c r="J96" i="87" s="1"/>
  <c r="I68" i="87"/>
  <c r="I95" i="87" s="1"/>
  <c r="H68" i="87"/>
  <c r="G68" i="87"/>
  <c r="F68" i="87"/>
  <c r="F96" i="87" s="1"/>
  <c r="E68" i="87"/>
  <c r="E95" i="87" s="1"/>
  <c r="D68" i="87"/>
  <c r="V63" i="87"/>
  <c r="J63" i="87"/>
  <c r="A63" i="87"/>
  <c r="V61" i="87"/>
  <c r="J61" i="87"/>
  <c r="A61" i="87"/>
  <c r="K59" i="87"/>
  <c r="J59" i="87"/>
  <c r="I59" i="87"/>
  <c r="AE55" i="87"/>
  <c r="AD55" i="87"/>
  <c r="AC55" i="87"/>
  <c r="AB55" i="87"/>
  <c r="AA55" i="87"/>
  <c r="Z55" i="87"/>
  <c r="Y55" i="87"/>
  <c r="X55" i="87"/>
  <c r="AE54" i="87"/>
  <c r="AD54" i="87"/>
  <c r="AC54" i="87"/>
  <c r="AB54" i="87"/>
  <c r="AA54" i="87"/>
  <c r="Z54" i="87"/>
  <c r="Y54" i="87"/>
  <c r="X54" i="87"/>
  <c r="AE53" i="87"/>
  <c r="AD53" i="87"/>
  <c r="AC53" i="87"/>
  <c r="AB53" i="87"/>
  <c r="AA53" i="87"/>
  <c r="Z53" i="87"/>
  <c r="Y53" i="87"/>
  <c r="X53" i="87"/>
  <c r="V53" i="87"/>
  <c r="AE52" i="87"/>
  <c r="AD52" i="87"/>
  <c r="AC52" i="87"/>
  <c r="AB52" i="87"/>
  <c r="AA52" i="87"/>
  <c r="Z52" i="87"/>
  <c r="Y52" i="87"/>
  <c r="X52" i="87"/>
  <c r="V52" i="87"/>
  <c r="AE51" i="87"/>
  <c r="AD51" i="87"/>
  <c r="AC51" i="87"/>
  <c r="AB51" i="87"/>
  <c r="AA51" i="87"/>
  <c r="Z51" i="87"/>
  <c r="Y51" i="87"/>
  <c r="X51" i="87"/>
  <c r="V51" i="87"/>
  <c r="AE50" i="87"/>
  <c r="AD50" i="87"/>
  <c r="AC50" i="87"/>
  <c r="AB50" i="87"/>
  <c r="AA50" i="87"/>
  <c r="Z50" i="87"/>
  <c r="Y50" i="87"/>
  <c r="X50" i="87"/>
  <c r="V50" i="87"/>
  <c r="AE49" i="87"/>
  <c r="AD49" i="87"/>
  <c r="AC49" i="87"/>
  <c r="AB49" i="87"/>
  <c r="AA49" i="87"/>
  <c r="Z49" i="87"/>
  <c r="Y49" i="87"/>
  <c r="X49" i="87"/>
  <c r="AE48" i="87"/>
  <c r="AD48" i="87"/>
  <c r="AC48" i="87"/>
  <c r="AB48" i="87"/>
  <c r="AA48" i="87"/>
  <c r="Z48" i="87"/>
  <c r="Y48" i="87"/>
  <c r="X48" i="87"/>
  <c r="AE47" i="87"/>
  <c r="AD47" i="87"/>
  <c r="AC47" i="87"/>
  <c r="AB47" i="87"/>
  <c r="AA47" i="87"/>
  <c r="Z47" i="87"/>
  <c r="Y47" i="87"/>
  <c r="X47" i="87"/>
  <c r="AE46" i="87"/>
  <c r="AD46" i="87"/>
  <c r="AC46" i="87"/>
  <c r="AB46" i="87"/>
  <c r="AA46" i="87"/>
  <c r="Z46" i="87"/>
  <c r="Y46" i="87"/>
  <c r="X46" i="87"/>
  <c r="AE45" i="87"/>
  <c r="AD45" i="87"/>
  <c r="AC45" i="87"/>
  <c r="AB45" i="87"/>
  <c r="AA45" i="87"/>
  <c r="Z45" i="87"/>
  <c r="Y45" i="87"/>
  <c r="X45" i="87"/>
  <c r="AE44" i="87"/>
  <c r="AD44" i="87"/>
  <c r="AC44" i="87"/>
  <c r="AB44" i="87"/>
  <c r="AA44" i="87"/>
  <c r="Z44" i="87"/>
  <c r="Y44" i="87"/>
  <c r="X44" i="87"/>
  <c r="AE43" i="87"/>
  <c r="AD43" i="87"/>
  <c r="AC43" i="87"/>
  <c r="AB43" i="87"/>
  <c r="AA43" i="87"/>
  <c r="Z43" i="87"/>
  <c r="Y43" i="87"/>
  <c r="X43" i="87"/>
  <c r="AE42" i="87"/>
  <c r="AD42" i="87"/>
  <c r="AC42" i="87"/>
  <c r="AB42" i="87"/>
  <c r="AA42" i="87"/>
  <c r="Z42" i="87"/>
  <c r="Y42" i="87"/>
  <c r="X42" i="87"/>
  <c r="AE41" i="87"/>
  <c r="AD41" i="87"/>
  <c r="AC41" i="87"/>
  <c r="AB41" i="87"/>
  <c r="AA41" i="87"/>
  <c r="Z41" i="87"/>
  <c r="Y41" i="87"/>
  <c r="X41" i="87"/>
  <c r="AE40" i="87"/>
  <c r="AD40" i="87"/>
  <c r="AC40" i="87"/>
  <c r="AB40" i="87"/>
  <c r="AA40" i="87"/>
  <c r="Z40" i="87"/>
  <c r="Y40" i="87"/>
  <c r="X40" i="87"/>
  <c r="AE39" i="87"/>
  <c r="AD39" i="87"/>
  <c r="AC39" i="87"/>
  <c r="AB39" i="87"/>
  <c r="AA39" i="87"/>
  <c r="Z39" i="87"/>
  <c r="Y39" i="87"/>
  <c r="X39" i="87"/>
  <c r="AE38" i="87"/>
  <c r="AD38" i="87"/>
  <c r="AC38" i="87"/>
  <c r="AB38" i="87"/>
  <c r="AA38" i="87"/>
  <c r="Z38" i="87"/>
  <c r="Y38" i="87"/>
  <c r="X38" i="87"/>
  <c r="AE37" i="87"/>
  <c r="AD37" i="87"/>
  <c r="AC37" i="87"/>
  <c r="AB37" i="87"/>
  <c r="AA37" i="87"/>
  <c r="Z37" i="87"/>
  <c r="Y37" i="87"/>
  <c r="X37" i="87"/>
  <c r="AE36" i="87"/>
  <c r="AD36" i="87"/>
  <c r="AC36" i="87"/>
  <c r="AB36" i="87"/>
  <c r="AA36" i="87"/>
  <c r="Z36" i="87"/>
  <c r="Y36" i="87"/>
  <c r="X36" i="87"/>
  <c r="AE35" i="87"/>
  <c r="AD35" i="87"/>
  <c r="AC35" i="87"/>
  <c r="AB35" i="87"/>
  <c r="AA35" i="87"/>
  <c r="Z35" i="87"/>
  <c r="Y35" i="87"/>
  <c r="X35" i="87"/>
  <c r="AE34" i="87"/>
  <c r="AD34" i="87"/>
  <c r="AC34" i="87"/>
  <c r="AB34" i="87"/>
  <c r="AA34" i="87"/>
  <c r="Z34" i="87"/>
  <c r="Y34" i="87"/>
  <c r="X34" i="87"/>
  <c r="AE33" i="87"/>
  <c r="AD33" i="87"/>
  <c r="AC33" i="87"/>
  <c r="AB33" i="87"/>
  <c r="AA33" i="87"/>
  <c r="Z33" i="87"/>
  <c r="Y33" i="87"/>
  <c r="X33" i="87"/>
  <c r="AE32" i="87"/>
  <c r="AD32" i="87"/>
  <c r="AC32" i="87"/>
  <c r="AB32" i="87"/>
  <c r="AA32" i="87"/>
  <c r="Z32" i="87"/>
  <c r="Y32" i="87"/>
  <c r="X32" i="87"/>
  <c r="AE31" i="87"/>
  <c r="AD31" i="87"/>
  <c r="AC31" i="87"/>
  <c r="AB31" i="87"/>
  <c r="AA31" i="87"/>
  <c r="Z31" i="87"/>
  <c r="Y31" i="87"/>
  <c r="X31" i="87"/>
  <c r="AE30" i="87"/>
  <c r="AD30" i="87"/>
  <c r="AC30" i="87"/>
  <c r="AB30" i="87"/>
  <c r="AA30" i="87"/>
  <c r="Z30" i="87"/>
  <c r="Y30" i="87"/>
  <c r="X30" i="87"/>
  <c r="AE29" i="87"/>
  <c r="AD29" i="87"/>
  <c r="AC29" i="87"/>
  <c r="AB29" i="87"/>
  <c r="AA29" i="87"/>
  <c r="Z29" i="87"/>
  <c r="Y29" i="87"/>
  <c r="X29" i="87"/>
  <c r="AE28" i="87"/>
  <c r="AD28" i="87"/>
  <c r="AC28" i="87"/>
  <c r="AB28" i="87"/>
  <c r="AA28" i="87"/>
  <c r="Z28" i="87"/>
  <c r="Y28" i="87"/>
  <c r="X28" i="87"/>
  <c r="AE27" i="87"/>
  <c r="AD27" i="87"/>
  <c r="AC27" i="87"/>
  <c r="AB27" i="87"/>
  <c r="AA27" i="87"/>
  <c r="Z27" i="87"/>
  <c r="Y27" i="87"/>
  <c r="X27" i="87"/>
  <c r="AE26" i="87"/>
  <c r="AD26" i="87"/>
  <c r="AC26" i="87"/>
  <c r="AB26" i="87"/>
  <c r="AA26" i="87"/>
  <c r="Z26" i="87"/>
  <c r="Y26" i="87"/>
  <c r="X26" i="87"/>
  <c r="AE25" i="87"/>
  <c r="AD25" i="87"/>
  <c r="AC25" i="87"/>
  <c r="AB25" i="87"/>
  <c r="AA25" i="87"/>
  <c r="Z25" i="87"/>
  <c r="Y25" i="87"/>
  <c r="X25" i="87"/>
  <c r="AE24" i="87"/>
  <c r="AD24" i="87"/>
  <c r="AC24" i="87"/>
  <c r="AB24" i="87"/>
  <c r="AA24" i="87"/>
  <c r="Z24" i="87"/>
  <c r="Y24" i="87"/>
  <c r="X24" i="87"/>
  <c r="C22" i="87"/>
  <c r="D22" i="87" s="1"/>
  <c r="E22" i="87" s="1"/>
  <c r="F22" i="87" s="1"/>
  <c r="G22" i="87" s="1"/>
  <c r="H22" i="87" s="1"/>
  <c r="I22" i="87" s="1"/>
  <c r="J22" i="87" s="1"/>
  <c r="V19" i="87"/>
  <c r="J19" i="87"/>
  <c r="A19" i="87"/>
  <c r="A18" i="87"/>
  <c r="V17" i="87"/>
  <c r="J17" i="87"/>
  <c r="A17" i="87"/>
  <c r="K15" i="87"/>
  <c r="J15" i="87"/>
  <c r="V5" i="87"/>
  <c r="A62" i="87"/>
  <c r="V3" i="87"/>
  <c r="A60" i="87"/>
  <c r="K1" i="87"/>
  <c r="J1" i="87"/>
  <c r="J103" i="87" s="1"/>
  <c r="I1" i="87"/>
  <c r="I15" i="87" s="1"/>
  <c r="B1" i="87"/>
  <c r="B59" i="87" s="1"/>
  <c r="A103" i="87"/>
  <c r="U143" i="86"/>
  <c r="T143" i="86"/>
  <c r="S143" i="86"/>
  <c r="R143" i="86"/>
  <c r="Q143" i="86"/>
  <c r="P143" i="86"/>
  <c r="O143" i="86"/>
  <c r="N143" i="86"/>
  <c r="M143" i="86"/>
  <c r="L143" i="86"/>
  <c r="K143" i="86"/>
  <c r="U142" i="86"/>
  <c r="T142" i="86"/>
  <c r="S142" i="86"/>
  <c r="R142" i="86"/>
  <c r="Q142" i="86"/>
  <c r="P142" i="86"/>
  <c r="O142" i="86"/>
  <c r="N142" i="86"/>
  <c r="M142" i="86"/>
  <c r="L142" i="86"/>
  <c r="K142" i="86"/>
  <c r="V141" i="86"/>
  <c r="V140" i="86"/>
  <c r="V139" i="86"/>
  <c r="V138" i="86"/>
  <c r="U137" i="86"/>
  <c r="T137" i="86"/>
  <c r="S137" i="86"/>
  <c r="R137" i="86"/>
  <c r="Q137" i="86"/>
  <c r="P137" i="86"/>
  <c r="O137" i="86"/>
  <c r="N137" i="86"/>
  <c r="M137" i="86"/>
  <c r="L137" i="86"/>
  <c r="K137" i="86"/>
  <c r="U136" i="86"/>
  <c r="T136" i="86"/>
  <c r="S136" i="86"/>
  <c r="R136" i="86"/>
  <c r="Q136" i="86"/>
  <c r="P136" i="86"/>
  <c r="O136" i="86"/>
  <c r="N136" i="86"/>
  <c r="M136" i="86"/>
  <c r="L136" i="86"/>
  <c r="K136" i="86"/>
  <c r="U135" i="86"/>
  <c r="T135" i="86"/>
  <c r="S135" i="86"/>
  <c r="R135" i="86"/>
  <c r="Q135" i="86"/>
  <c r="P135" i="86"/>
  <c r="O135" i="86"/>
  <c r="N135" i="86"/>
  <c r="M135" i="86"/>
  <c r="L135" i="86"/>
  <c r="K135" i="86"/>
  <c r="U134" i="86"/>
  <c r="T134" i="86"/>
  <c r="S134" i="86"/>
  <c r="R134" i="86"/>
  <c r="Q134" i="86"/>
  <c r="P134" i="86"/>
  <c r="O134" i="86"/>
  <c r="N134" i="86"/>
  <c r="M134" i="86"/>
  <c r="L134" i="86"/>
  <c r="K134" i="86"/>
  <c r="U133" i="86"/>
  <c r="T133" i="86"/>
  <c r="S133" i="86"/>
  <c r="R133" i="86"/>
  <c r="Q133" i="86"/>
  <c r="P133" i="86"/>
  <c r="O133" i="86"/>
  <c r="N133" i="86"/>
  <c r="M133" i="86"/>
  <c r="L133" i="86"/>
  <c r="K133" i="86"/>
  <c r="U132" i="86"/>
  <c r="T132" i="86"/>
  <c r="S132" i="86"/>
  <c r="R132" i="86"/>
  <c r="Q132" i="86"/>
  <c r="P132" i="86"/>
  <c r="O132" i="86"/>
  <c r="N132" i="86"/>
  <c r="M132" i="86"/>
  <c r="L132" i="86"/>
  <c r="K132" i="86"/>
  <c r="U131" i="86"/>
  <c r="T131" i="86"/>
  <c r="S131" i="86"/>
  <c r="R131" i="86"/>
  <c r="Q131" i="86"/>
  <c r="P131" i="86"/>
  <c r="O131" i="86"/>
  <c r="N131" i="86"/>
  <c r="M131" i="86"/>
  <c r="L131" i="86"/>
  <c r="K131" i="86"/>
  <c r="U130" i="86"/>
  <c r="T130" i="86"/>
  <c r="S130" i="86"/>
  <c r="R130" i="86"/>
  <c r="Q130" i="86"/>
  <c r="P130" i="86"/>
  <c r="O130" i="86"/>
  <c r="N130" i="86"/>
  <c r="M130" i="86"/>
  <c r="L130" i="86"/>
  <c r="K130" i="86"/>
  <c r="U129" i="86"/>
  <c r="T129" i="86"/>
  <c r="S129" i="86"/>
  <c r="R129" i="86"/>
  <c r="Q129" i="86"/>
  <c r="P129" i="86"/>
  <c r="O129" i="86"/>
  <c r="N129" i="86"/>
  <c r="M129" i="86"/>
  <c r="L129" i="86"/>
  <c r="K129" i="86"/>
  <c r="U128" i="86"/>
  <c r="T128" i="86"/>
  <c r="S128" i="86"/>
  <c r="R128" i="86"/>
  <c r="Q128" i="86"/>
  <c r="P128" i="86"/>
  <c r="O128" i="86"/>
  <c r="N128" i="86"/>
  <c r="M128" i="86"/>
  <c r="L128" i="86"/>
  <c r="K128" i="86"/>
  <c r="U127" i="86"/>
  <c r="T127" i="86"/>
  <c r="S127" i="86"/>
  <c r="R127" i="86"/>
  <c r="Q127" i="86"/>
  <c r="P127" i="86"/>
  <c r="O127" i="86"/>
  <c r="N127" i="86"/>
  <c r="M127" i="86"/>
  <c r="L127" i="86"/>
  <c r="K127" i="86"/>
  <c r="U126" i="86"/>
  <c r="T126" i="86"/>
  <c r="S126" i="86"/>
  <c r="R126" i="86"/>
  <c r="Q126" i="86"/>
  <c r="P126" i="86"/>
  <c r="O126" i="86"/>
  <c r="N126" i="86"/>
  <c r="M126" i="86"/>
  <c r="L126" i="86"/>
  <c r="K126" i="86"/>
  <c r="U125" i="86"/>
  <c r="T125" i="86"/>
  <c r="S125" i="86"/>
  <c r="R125" i="86"/>
  <c r="Q125" i="86"/>
  <c r="P125" i="86"/>
  <c r="O125" i="86"/>
  <c r="N125" i="86"/>
  <c r="M125" i="86"/>
  <c r="L125" i="86"/>
  <c r="K125" i="86"/>
  <c r="U124" i="86"/>
  <c r="T124" i="86"/>
  <c r="S124" i="86"/>
  <c r="R124" i="86"/>
  <c r="Q124" i="86"/>
  <c r="P124" i="86"/>
  <c r="O124" i="86"/>
  <c r="N124" i="86"/>
  <c r="M124" i="86"/>
  <c r="L124" i="86"/>
  <c r="K124" i="86"/>
  <c r="U123" i="86"/>
  <c r="T123" i="86"/>
  <c r="S123" i="86"/>
  <c r="R123" i="86"/>
  <c r="Q123" i="86"/>
  <c r="P123" i="86"/>
  <c r="O123" i="86"/>
  <c r="N123" i="86"/>
  <c r="M123" i="86"/>
  <c r="L123" i="86"/>
  <c r="K123" i="86"/>
  <c r="U122" i="86"/>
  <c r="T122" i="86"/>
  <c r="S122" i="86"/>
  <c r="R122" i="86"/>
  <c r="Q122" i="86"/>
  <c r="P122" i="86"/>
  <c r="O122" i="86"/>
  <c r="N122" i="86"/>
  <c r="M122" i="86"/>
  <c r="L122" i="86"/>
  <c r="K122" i="86"/>
  <c r="U121" i="86"/>
  <c r="T121" i="86"/>
  <c r="S121" i="86"/>
  <c r="R121" i="86"/>
  <c r="Q121" i="86"/>
  <c r="P121" i="86"/>
  <c r="O121" i="86"/>
  <c r="N121" i="86"/>
  <c r="M121" i="86"/>
  <c r="L121" i="86"/>
  <c r="K121" i="86"/>
  <c r="U120" i="86"/>
  <c r="T120" i="86"/>
  <c r="S120" i="86"/>
  <c r="R120" i="86"/>
  <c r="Q120" i="86"/>
  <c r="P120" i="86"/>
  <c r="O120" i="86"/>
  <c r="N120" i="86"/>
  <c r="M120" i="86"/>
  <c r="L120" i="86"/>
  <c r="K120" i="86"/>
  <c r="U119" i="86"/>
  <c r="T119" i="86"/>
  <c r="S119" i="86"/>
  <c r="R119" i="86"/>
  <c r="Q119" i="86"/>
  <c r="P119" i="86"/>
  <c r="O119" i="86"/>
  <c r="N119" i="86"/>
  <c r="M119" i="86"/>
  <c r="L119" i="86"/>
  <c r="K119" i="86"/>
  <c r="U118" i="86"/>
  <c r="T118" i="86"/>
  <c r="S118" i="86"/>
  <c r="R118" i="86"/>
  <c r="Q118" i="86"/>
  <c r="P118" i="86"/>
  <c r="O118" i="86"/>
  <c r="N118" i="86"/>
  <c r="M118" i="86"/>
  <c r="L118" i="86"/>
  <c r="K118" i="86"/>
  <c r="U117" i="86"/>
  <c r="T117" i="86"/>
  <c r="S117" i="86"/>
  <c r="R117" i="86"/>
  <c r="Q117" i="86"/>
  <c r="P117" i="86"/>
  <c r="O117" i="86"/>
  <c r="N117" i="86"/>
  <c r="M117" i="86"/>
  <c r="L117" i="86"/>
  <c r="K117" i="86"/>
  <c r="U116" i="86"/>
  <c r="T116" i="86"/>
  <c r="S116" i="86"/>
  <c r="R116" i="86"/>
  <c r="Q116" i="86"/>
  <c r="P116" i="86"/>
  <c r="O116" i="86"/>
  <c r="N116" i="86"/>
  <c r="M116" i="86"/>
  <c r="L116" i="86"/>
  <c r="K116" i="86"/>
  <c r="U115" i="86"/>
  <c r="T115" i="86"/>
  <c r="S115" i="86"/>
  <c r="R115" i="86"/>
  <c r="Q115" i="86"/>
  <c r="P115" i="86"/>
  <c r="O115" i="86"/>
  <c r="N115" i="86"/>
  <c r="M115" i="86"/>
  <c r="L115" i="86"/>
  <c r="K115" i="86"/>
  <c r="U114" i="86"/>
  <c r="T114" i="86"/>
  <c r="S114" i="86"/>
  <c r="R114" i="86"/>
  <c r="Q114" i="86"/>
  <c r="P114" i="86"/>
  <c r="O114" i="86"/>
  <c r="N114" i="86"/>
  <c r="M114" i="86"/>
  <c r="L114" i="86"/>
  <c r="K114" i="86"/>
  <c r="U113" i="86"/>
  <c r="T113" i="86"/>
  <c r="S113" i="86"/>
  <c r="R113" i="86"/>
  <c r="Q113" i="86"/>
  <c r="P113" i="86"/>
  <c r="O113" i="86"/>
  <c r="N113" i="86"/>
  <c r="M113" i="86"/>
  <c r="L113" i="86"/>
  <c r="K113" i="86"/>
  <c r="U112" i="86"/>
  <c r="T112" i="86"/>
  <c r="T141" i="86" s="1"/>
  <c r="S112" i="86"/>
  <c r="R112" i="86"/>
  <c r="Q112" i="86"/>
  <c r="P112" i="86"/>
  <c r="P141" i="86" s="1"/>
  <c r="O112" i="86"/>
  <c r="N112" i="86"/>
  <c r="M112" i="86"/>
  <c r="L112" i="86"/>
  <c r="L141" i="86" s="1"/>
  <c r="K112" i="86"/>
  <c r="V107" i="86"/>
  <c r="J107" i="86"/>
  <c r="A107" i="86"/>
  <c r="A106" i="86"/>
  <c r="V105" i="86"/>
  <c r="J105" i="86"/>
  <c r="A105" i="86"/>
  <c r="A104" i="86"/>
  <c r="K103" i="86"/>
  <c r="B103" i="86"/>
  <c r="U99" i="86"/>
  <c r="T99" i="86"/>
  <c r="S99" i="86"/>
  <c r="R99" i="86"/>
  <c r="Q99" i="86"/>
  <c r="P99" i="86"/>
  <c r="O99" i="86"/>
  <c r="N99" i="86"/>
  <c r="M99" i="86"/>
  <c r="L99" i="86"/>
  <c r="K99" i="86"/>
  <c r="J99" i="86"/>
  <c r="I99" i="86"/>
  <c r="H99" i="86"/>
  <c r="G99" i="86"/>
  <c r="F99" i="86"/>
  <c r="E99" i="86"/>
  <c r="D99" i="86"/>
  <c r="U98" i="86"/>
  <c r="T98" i="86"/>
  <c r="S98" i="86"/>
  <c r="R98" i="86"/>
  <c r="Q98" i="86"/>
  <c r="P98" i="86"/>
  <c r="O98" i="86"/>
  <c r="N98" i="86"/>
  <c r="M98" i="86"/>
  <c r="L98" i="86"/>
  <c r="K98" i="86"/>
  <c r="J98" i="86"/>
  <c r="I98" i="86"/>
  <c r="H98" i="86"/>
  <c r="G98" i="86"/>
  <c r="F98" i="86"/>
  <c r="E98" i="86"/>
  <c r="D98" i="86"/>
  <c r="V97" i="86"/>
  <c r="V96" i="86"/>
  <c r="V95" i="86"/>
  <c r="V94" i="86"/>
  <c r="U93" i="86"/>
  <c r="T93" i="86"/>
  <c r="S93" i="86"/>
  <c r="R93" i="86"/>
  <c r="Q93" i="86"/>
  <c r="P93" i="86"/>
  <c r="O93" i="86"/>
  <c r="N93" i="86"/>
  <c r="M93" i="86"/>
  <c r="L93" i="86"/>
  <c r="K93" i="86"/>
  <c r="J93" i="86"/>
  <c r="I93" i="86"/>
  <c r="H93" i="86"/>
  <c r="G93" i="86"/>
  <c r="F93" i="86"/>
  <c r="E93" i="86"/>
  <c r="D93" i="86"/>
  <c r="U92" i="86"/>
  <c r="T92" i="86"/>
  <c r="S92" i="86"/>
  <c r="R92" i="86"/>
  <c r="Q92" i="86"/>
  <c r="P92" i="86"/>
  <c r="O92" i="86"/>
  <c r="N92" i="86"/>
  <c r="M92" i="86"/>
  <c r="L92" i="86"/>
  <c r="K92" i="86"/>
  <c r="J92" i="86"/>
  <c r="I92" i="86"/>
  <c r="H92" i="86"/>
  <c r="G92" i="86"/>
  <c r="F92" i="86"/>
  <c r="E92" i="86"/>
  <c r="D92" i="86"/>
  <c r="U91" i="86"/>
  <c r="T91" i="86"/>
  <c r="S91" i="86"/>
  <c r="R91" i="86"/>
  <c r="Q91" i="86"/>
  <c r="P91" i="86"/>
  <c r="O91" i="86"/>
  <c r="N91" i="86"/>
  <c r="M91" i="86"/>
  <c r="L91" i="86"/>
  <c r="K91" i="86"/>
  <c r="J91" i="86"/>
  <c r="I91" i="86"/>
  <c r="H91" i="86"/>
  <c r="G91" i="86"/>
  <c r="F91" i="86"/>
  <c r="E91" i="86"/>
  <c r="D91" i="86"/>
  <c r="U90" i="86"/>
  <c r="T90" i="86"/>
  <c r="S90" i="86"/>
  <c r="R90" i="86"/>
  <c r="Q90" i="86"/>
  <c r="P90" i="86"/>
  <c r="O90" i="86"/>
  <c r="N90" i="86"/>
  <c r="M90" i="86"/>
  <c r="L90" i="86"/>
  <c r="K90" i="86"/>
  <c r="J90" i="86"/>
  <c r="I90" i="86"/>
  <c r="H90" i="86"/>
  <c r="G90" i="86"/>
  <c r="F90" i="86"/>
  <c r="E90" i="86"/>
  <c r="D90" i="86"/>
  <c r="U89" i="86"/>
  <c r="T89" i="86"/>
  <c r="S89" i="86"/>
  <c r="R89" i="86"/>
  <c r="Q89" i="86"/>
  <c r="P89" i="86"/>
  <c r="O89" i="86"/>
  <c r="N89" i="86"/>
  <c r="M89" i="86"/>
  <c r="L89" i="86"/>
  <c r="K89" i="86"/>
  <c r="J89" i="86"/>
  <c r="I89" i="86"/>
  <c r="H89" i="86"/>
  <c r="G89" i="86"/>
  <c r="F89" i="86"/>
  <c r="E89" i="86"/>
  <c r="D89" i="86"/>
  <c r="U88" i="86"/>
  <c r="T88" i="86"/>
  <c r="S88" i="86"/>
  <c r="R88" i="86"/>
  <c r="Q88" i="86"/>
  <c r="P88" i="86"/>
  <c r="O88" i="86"/>
  <c r="N88" i="86"/>
  <c r="M88" i="86"/>
  <c r="L88" i="86"/>
  <c r="K88" i="86"/>
  <c r="J88" i="86"/>
  <c r="I88" i="86"/>
  <c r="H88" i="86"/>
  <c r="G88" i="86"/>
  <c r="F88" i="86"/>
  <c r="E88" i="86"/>
  <c r="D88" i="86"/>
  <c r="U87" i="86"/>
  <c r="T87" i="86"/>
  <c r="S87" i="86"/>
  <c r="R87" i="86"/>
  <c r="Q87" i="86"/>
  <c r="P87" i="86"/>
  <c r="O87" i="86"/>
  <c r="N87" i="86"/>
  <c r="M87" i="86"/>
  <c r="L87" i="86"/>
  <c r="K87" i="86"/>
  <c r="J87" i="86"/>
  <c r="I87" i="86"/>
  <c r="H87" i="86"/>
  <c r="G87" i="86"/>
  <c r="F87" i="86"/>
  <c r="E87" i="86"/>
  <c r="D87" i="86"/>
  <c r="U86" i="86"/>
  <c r="T86" i="86"/>
  <c r="S86" i="86"/>
  <c r="R86" i="86"/>
  <c r="Q86" i="86"/>
  <c r="P86" i="86"/>
  <c r="O86" i="86"/>
  <c r="N86" i="86"/>
  <c r="M86" i="86"/>
  <c r="L86" i="86"/>
  <c r="K86" i="86"/>
  <c r="J86" i="86"/>
  <c r="I86" i="86"/>
  <c r="H86" i="86"/>
  <c r="G86" i="86"/>
  <c r="F86" i="86"/>
  <c r="E86" i="86"/>
  <c r="D86" i="86"/>
  <c r="U85" i="86"/>
  <c r="T85" i="86"/>
  <c r="S85" i="86"/>
  <c r="R85" i="86"/>
  <c r="Q85" i="86"/>
  <c r="P85" i="86"/>
  <c r="O85" i="86"/>
  <c r="N85" i="86"/>
  <c r="M85" i="86"/>
  <c r="L85" i="86"/>
  <c r="K85" i="86"/>
  <c r="J85" i="86"/>
  <c r="I85" i="86"/>
  <c r="H85" i="86"/>
  <c r="G85" i="86"/>
  <c r="F85" i="86"/>
  <c r="E85" i="86"/>
  <c r="D85" i="86"/>
  <c r="U84" i="86"/>
  <c r="T84" i="86"/>
  <c r="S84" i="86"/>
  <c r="R84" i="86"/>
  <c r="Q84" i="86"/>
  <c r="P84" i="86"/>
  <c r="O84" i="86"/>
  <c r="N84" i="86"/>
  <c r="M84" i="86"/>
  <c r="L84" i="86"/>
  <c r="K84" i="86"/>
  <c r="J84" i="86"/>
  <c r="I84" i="86"/>
  <c r="H84" i="86"/>
  <c r="G84" i="86"/>
  <c r="F84" i="86"/>
  <c r="E84" i="86"/>
  <c r="D84" i="86"/>
  <c r="U83" i="86"/>
  <c r="T83" i="86"/>
  <c r="S83" i="86"/>
  <c r="R83" i="86"/>
  <c r="Q83" i="86"/>
  <c r="P83" i="86"/>
  <c r="O83" i="86"/>
  <c r="N83" i="86"/>
  <c r="M83" i="86"/>
  <c r="L83" i="86"/>
  <c r="K83" i="86"/>
  <c r="J83" i="86"/>
  <c r="I83" i="86"/>
  <c r="H83" i="86"/>
  <c r="G83" i="86"/>
  <c r="F83" i="86"/>
  <c r="E83" i="86"/>
  <c r="D83" i="86"/>
  <c r="U82" i="86"/>
  <c r="T82" i="86"/>
  <c r="S82" i="86"/>
  <c r="R82" i="86"/>
  <c r="Q82" i="86"/>
  <c r="P82" i="86"/>
  <c r="O82" i="86"/>
  <c r="N82" i="86"/>
  <c r="M82" i="86"/>
  <c r="L82" i="86"/>
  <c r="K82" i="86"/>
  <c r="J82" i="86"/>
  <c r="I82" i="86"/>
  <c r="H82" i="86"/>
  <c r="G82" i="86"/>
  <c r="F82" i="86"/>
  <c r="E82" i="86"/>
  <c r="D82" i="86"/>
  <c r="U81" i="86"/>
  <c r="T81" i="86"/>
  <c r="S81" i="86"/>
  <c r="R81" i="86"/>
  <c r="Q81" i="86"/>
  <c r="P81" i="86"/>
  <c r="O81" i="86"/>
  <c r="N81" i="86"/>
  <c r="M81" i="86"/>
  <c r="L81" i="86"/>
  <c r="K81" i="86"/>
  <c r="J81" i="86"/>
  <c r="I81" i="86"/>
  <c r="H81" i="86"/>
  <c r="G81" i="86"/>
  <c r="F81" i="86"/>
  <c r="E81" i="86"/>
  <c r="D81" i="86"/>
  <c r="U80" i="86"/>
  <c r="T80" i="86"/>
  <c r="S80" i="86"/>
  <c r="R80" i="86"/>
  <c r="Q80" i="86"/>
  <c r="P80" i="86"/>
  <c r="O80" i="86"/>
  <c r="N80" i="86"/>
  <c r="M80" i="86"/>
  <c r="L80" i="86"/>
  <c r="K80" i="86"/>
  <c r="J80" i="86"/>
  <c r="I80" i="86"/>
  <c r="H80" i="86"/>
  <c r="G80" i="86"/>
  <c r="F80" i="86"/>
  <c r="E80" i="86"/>
  <c r="D80" i="86"/>
  <c r="U79" i="86"/>
  <c r="T79" i="86"/>
  <c r="S79" i="86"/>
  <c r="R79" i="86"/>
  <c r="Q79" i="86"/>
  <c r="P79" i="86"/>
  <c r="O79" i="86"/>
  <c r="N79" i="86"/>
  <c r="M79" i="86"/>
  <c r="L79" i="86"/>
  <c r="K79" i="86"/>
  <c r="J79" i="86"/>
  <c r="I79" i="86"/>
  <c r="H79" i="86"/>
  <c r="G79" i="86"/>
  <c r="F79" i="86"/>
  <c r="E79" i="86"/>
  <c r="D79" i="86"/>
  <c r="U78" i="86"/>
  <c r="T78" i="86"/>
  <c r="S78" i="86"/>
  <c r="R78" i="86"/>
  <c r="Q78" i="86"/>
  <c r="P78" i="86"/>
  <c r="O78" i="86"/>
  <c r="N78" i="86"/>
  <c r="M78" i="86"/>
  <c r="L78" i="86"/>
  <c r="K78" i="86"/>
  <c r="J78" i="86"/>
  <c r="I78" i="86"/>
  <c r="H78" i="86"/>
  <c r="G78" i="86"/>
  <c r="F78" i="86"/>
  <c r="E78" i="86"/>
  <c r="D78" i="86"/>
  <c r="U77" i="86"/>
  <c r="T77" i="86"/>
  <c r="S77" i="86"/>
  <c r="R77" i="86"/>
  <c r="Q77" i="86"/>
  <c r="P77" i="86"/>
  <c r="O77" i="86"/>
  <c r="N77" i="86"/>
  <c r="M77" i="86"/>
  <c r="L77" i="86"/>
  <c r="K77" i="86"/>
  <c r="J77" i="86"/>
  <c r="I77" i="86"/>
  <c r="H77" i="86"/>
  <c r="G77" i="86"/>
  <c r="F77" i="86"/>
  <c r="E77" i="86"/>
  <c r="D77" i="86"/>
  <c r="U76" i="86"/>
  <c r="T76" i="86"/>
  <c r="S76" i="86"/>
  <c r="R76" i="86"/>
  <c r="Q76" i="86"/>
  <c r="P76" i="86"/>
  <c r="O76" i="86"/>
  <c r="N76" i="86"/>
  <c r="M76" i="86"/>
  <c r="L76" i="86"/>
  <c r="K76" i="86"/>
  <c r="J76" i="86"/>
  <c r="I76" i="86"/>
  <c r="H76" i="86"/>
  <c r="G76" i="86"/>
  <c r="F76" i="86"/>
  <c r="E76" i="86"/>
  <c r="D76" i="86"/>
  <c r="U75" i="86"/>
  <c r="T75" i="86"/>
  <c r="S75" i="86"/>
  <c r="R75" i="86"/>
  <c r="Q75" i="86"/>
  <c r="P75" i="86"/>
  <c r="O75" i="86"/>
  <c r="N75" i="86"/>
  <c r="M75" i="86"/>
  <c r="L75" i="86"/>
  <c r="K75" i="86"/>
  <c r="J75" i="86"/>
  <c r="I75" i="86"/>
  <c r="H75" i="86"/>
  <c r="G75" i="86"/>
  <c r="F75" i="86"/>
  <c r="E75" i="86"/>
  <c r="D75" i="86"/>
  <c r="U74" i="86"/>
  <c r="T74" i="86"/>
  <c r="S74" i="86"/>
  <c r="R74" i="86"/>
  <c r="Q74" i="86"/>
  <c r="P74" i="86"/>
  <c r="O74" i="86"/>
  <c r="N74" i="86"/>
  <c r="M74" i="86"/>
  <c r="L74" i="86"/>
  <c r="K74" i="86"/>
  <c r="J74" i="86"/>
  <c r="I74" i="86"/>
  <c r="H74" i="86"/>
  <c r="G74" i="86"/>
  <c r="F74" i="86"/>
  <c r="E74" i="86"/>
  <c r="D74" i="86"/>
  <c r="U73" i="86"/>
  <c r="T73" i="86"/>
  <c r="S73" i="86"/>
  <c r="R73" i="86"/>
  <c r="Q73" i="86"/>
  <c r="P73" i="86"/>
  <c r="O73" i="86"/>
  <c r="N73" i="86"/>
  <c r="M73" i="86"/>
  <c r="L73" i="86"/>
  <c r="K73" i="86"/>
  <c r="J73" i="86"/>
  <c r="I73" i="86"/>
  <c r="H73" i="86"/>
  <c r="G73" i="86"/>
  <c r="F73" i="86"/>
  <c r="E73" i="86"/>
  <c r="D73" i="86"/>
  <c r="U72" i="86"/>
  <c r="T72" i="86"/>
  <c r="S72" i="86"/>
  <c r="R72" i="86"/>
  <c r="Q72" i="86"/>
  <c r="P72" i="86"/>
  <c r="O72" i="86"/>
  <c r="N72" i="86"/>
  <c r="M72" i="86"/>
  <c r="L72" i="86"/>
  <c r="K72" i="86"/>
  <c r="J72" i="86"/>
  <c r="I72" i="86"/>
  <c r="H72" i="86"/>
  <c r="G72" i="86"/>
  <c r="F72" i="86"/>
  <c r="E72" i="86"/>
  <c r="D72" i="86"/>
  <c r="U71" i="86"/>
  <c r="T71" i="86"/>
  <c r="S71" i="86"/>
  <c r="R71" i="86"/>
  <c r="Q71" i="86"/>
  <c r="P71" i="86"/>
  <c r="O71" i="86"/>
  <c r="N71" i="86"/>
  <c r="M71" i="86"/>
  <c r="L71" i="86"/>
  <c r="K71" i="86"/>
  <c r="J71" i="86"/>
  <c r="I71" i="86"/>
  <c r="H71" i="86"/>
  <c r="G71" i="86"/>
  <c r="F71" i="86"/>
  <c r="E71" i="86"/>
  <c r="D71" i="86"/>
  <c r="U70" i="86"/>
  <c r="T70" i="86"/>
  <c r="S70" i="86"/>
  <c r="R70" i="86"/>
  <c r="Q70" i="86"/>
  <c r="P70" i="86"/>
  <c r="O70" i="86"/>
  <c r="N70" i="86"/>
  <c r="M70" i="86"/>
  <c r="L70" i="86"/>
  <c r="K70" i="86"/>
  <c r="J70" i="86"/>
  <c r="I70" i="86"/>
  <c r="H70" i="86"/>
  <c r="G70" i="86"/>
  <c r="F70" i="86"/>
  <c r="E70" i="86"/>
  <c r="D70" i="86"/>
  <c r="U69" i="86"/>
  <c r="T69" i="86"/>
  <c r="S69" i="86"/>
  <c r="S96" i="86" s="1"/>
  <c r="R69" i="86"/>
  <c r="R95" i="86" s="1"/>
  <c r="Q69" i="86"/>
  <c r="P69" i="86"/>
  <c r="O69" i="86"/>
  <c r="O96" i="86" s="1"/>
  <c r="N69" i="86"/>
  <c r="M69" i="86"/>
  <c r="L69" i="86"/>
  <c r="K69" i="86"/>
  <c r="K96" i="86" s="1"/>
  <c r="J69" i="86"/>
  <c r="I69" i="86"/>
  <c r="H69" i="86"/>
  <c r="G69" i="86"/>
  <c r="G96" i="86" s="1"/>
  <c r="F69" i="86"/>
  <c r="F95" i="86" s="1"/>
  <c r="E69" i="86"/>
  <c r="D69" i="86"/>
  <c r="U68" i="86"/>
  <c r="U95" i="86" s="1"/>
  <c r="T68" i="86"/>
  <c r="T94" i="86" s="1"/>
  <c r="S68" i="86"/>
  <c r="R68" i="86"/>
  <c r="Q68" i="86"/>
  <c r="Q95" i="86" s="1"/>
  <c r="P68" i="86"/>
  <c r="P94" i="86" s="1"/>
  <c r="O68" i="86"/>
  <c r="N68" i="86"/>
  <c r="M68" i="86"/>
  <c r="M95" i="86" s="1"/>
  <c r="L68" i="86"/>
  <c r="L94" i="86" s="1"/>
  <c r="K68" i="86"/>
  <c r="J68" i="86"/>
  <c r="I68" i="86"/>
  <c r="I95" i="86" s="1"/>
  <c r="H68" i="86"/>
  <c r="H94" i="86" s="1"/>
  <c r="G68" i="86"/>
  <c r="F68" i="86"/>
  <c r="E68" i="86"/>
  <c r="E95" i="86" s="1"/>
  <c r="D68" i="86"/>
  <c r="D94" i="86" s="1"/>
  <c r="V63" i="86"/>
  <c r="J63" i="86"/>
  <c r="A63" i="86"/>
  <c r="V61" i="86"/>
  <c r="J61" i="86"/>
  <c r="A61" i="86"/>
  <c r="K59" i="86"/>
  <c r="I59" i="86"/>
  <c r="AE55" i="86"/>
  <c r="AD55" i="86"/>
  <c r="AC55" i="86"/>
  <c r="AB55" i="86"/>
  <c r="AA55" i="86"/>
  <c r="Z55" i="86"/>
  <c r="Y55" i="86"/>
  <c r="X55" i="86"/>
  <c r="AE54" i="86"/>
  <c r="AD54" i="86"/>
  <c r="AC54" i="86"/>
  <c r="AB54" i="86"/>
  <c r="AA54" i="86"/>
  <c r="Z54" i="86"/>
  <c r="Y54" i="86"/>
  <c r="X54" i="86"/>
  <c r="AE53" i="86"/>
  <c r="AD53" i="86"/>
  <c r="AC53" i="86"/>
  <c r="AB53" i="86"/>
  <c r="AA53" i="86"/>
  <c r="Z53" i="86"/>
  <c r="Y53" i="86"/>
  <c r="X53" i="86"/>
  <c r="V53" i="86"/>
  <c r="AE52" i="86"/>
  <c r="AD52" i="86"/>
  <c r="AC52" i="86"/>
  <c r="AB52" i="86"/>
  <c r="AA52" i="86"/>
  <c r="Z52" i="86"/>
  <c r="Y52" i="86"/>
  <c r="X52" i="86"/>
  <c r="V52" i="86"/>
  <c r="AE51" i="86"/>
  <c r="AD51" i="86"/>
  <c r="AC51" i="86"/>
  <c r="AB51" i="86"/>
  <c r="AA51" i="86"/>
  <c r="Z51" i="86"/>
  <c r="Y51" i="86"/>
  <c r="X51" i="86"/>
  <c r="V51" i="86"/>
  <c r="AE50" i="86"/>
  <c r="AD50" i="86"/>
  <c r="AC50" i="86"/>
  <c r="AB50" i="86"/>
  <c r="AA50" i="86"/>
  <c r="Z50" i="86"/>
  <c r="Y50" i="86"/>
  <c r="X50" i="86"/>
  <c r="V50" i="86"/>
  <c r="AE49" i="86"/>
  <c r="AD49" i="86"/>
  <c r="AC49" i="86"/>
  <c r="AB49" i="86"/>
  <c r="AA49" i="86"/>
  <c r="Z49" i="86"/>
  <c r="Y49" i="86"/>
  <c r="X49" i="86"/>
  <c r="AE48" i="86"/>
  <c r="AD48" i="86"/>
  <c r="AC48" i="86"/>
  <c r="AB48" i="86"/>
  <c r="AA48" i="86"/>
  <c r="Z48" i="86"/>
  <c r="Y48" i="86"/>
  <c r="X48" i="86"/>
  <c r="AE47" i="86"/>
  <c r="AD47" i="86"/>
  <c r="AC47" i="86"/>
  <c r="AB47" i="86"/>
  <c r="AA47" i="86"/>
  <c r="Z47" i="86"/>
  <c r="Y47" i="86"/>
  <c r="X47" i="86"/>
  <c r="AE46" i="86"/>
  <c r="AD46" i="86"/>
  <c r="AC46" i="86"/>
  <c r="AB46" i="86"/>
  <c r="AA46" i="86"/>
  <c r="Z46" i="86"/>
  <c r="Y46" i="86"/>
  <c r="X46" i="86"/>
  <c r="AE45" i="86"/>
  <c r="AD45" i="86"/>
  <c r="AC45" i="86"/>
  <c r="AB45" i="86"/>
  <c r="AA45" i="86"/>
  <c r="Z45" i="86"/>
  <c r="Y45" i="86"/>
  <c r="X45" i="86"/>
  <c r="AE44" i="86"/>
  <c r="AD44" i="86"/>
  <c r="AC44" i="86"/>
  <c r="AB44" i="86"/>
  <c r="AA44" i="86"/>
  <c r="Z44" i="86"/>
  <c r="Y44" i="86"/>
  <c r="X44" i="86"/>
  <c r="AE43" i="86"/>
  <c r="AD43" i="86"/>
  <c r="AC43" i="86"/>
  <c r="AB43" i="86"/>
  <c r="AA43" i="86"/>
  <c r="Z43" i="86"/>
  <c r="Y43" i="86"/>
  <c r="X43" i="86"/>
  <c r="AE42" i="86"/>
  <c r="AD42" i="86"/>
  <c r="AC42" i="86"/>
  <c r="AB42" i="86"/>
  <c r="AA42" i="86"/>
  <c r="Z42" i="86"/>
  <c r="Y42" i="86"/>
  <c r="X42" i="86"/>
  <c r="AE41" i="86"/>
  <c r="AD41" i="86"/>
  <c r="AC41" i="86"/>
  <c r="AB41" i="86"/>
  <c r="AA41" i="86"/>
  <c r="Z41" i="86"/>
  <c r="Y41" i="86"/>
  <c r="X41" i="86"/>
  <c r="AE40" i="86"/>
  <c r="AD40" i="86"/>
  <c r="AC40" i="86"/>
  <c r="AB40" i="86"/>
  <c r="AA40" i="86"/>
  <c r="Z40" i="86"/>
  <c r="Y40" i="86"/>
  <c r="X40" i="86"/>
  <c r="AE39" i="86"/>
  <c r="AD39" i="86"/>
  <c r="AC39" i="86"/>
  <c r="AB39" i="86"/>
  <c r="AA39" i="86"/>
  <c r="Z39" i="86"/>
  <c r="Y39" i="86"/>
  <c r="X39" i="86"/>
  <c r="AE38" i="86"/>
  <c r="AD38" i="86"/>
  <c r="AC38" i="86"/>
  <c r="AB38" i="86"/>
  <c r="AA38" i="86"/>
  <c r="Z38" i="86"/>
  <c r="Y38" i="86"/>
  <c r="X38" i="86"/>
  <c r="AE37" i="86"/>
  <c r="AD37" i="86"/>
  <c r="AC37" i="86"/>
  <c r="AB37" i="86"/>
  <c r="AA37" i="86"/>
  <c r="Z37" i="86"/>
  <c r="Y37" i="86"/>
  <c r="X37" i="86"/>
  <c r="AE36" i="86"/>
  <c r="AD36" i="86"/>
  <c r="AC36" i="86"/>
  <c r="AB36" i="86"/>
  <c r="AA36" i="86"/>
  <c r="Z36" i="86"/>
  <c r="Y36" i="86"/>
  <c r="X36" i="86"/>
  <c r="AE35" i="86"/>
  <c r="AD35" i="86"/>
  <c r="AC35" i="86"/>
  <c r="AB35" i="86"/>
  <c r="AA35" i="86"/>
  <c r="Z35" i="86"/>
  <c r="Y35" i="86"/>
  <c r="X35" i="86"/>
  <c r="AE34" i="86"/>
  <c r="AD34" i="86"/>
  <c r="AC34" i="86"/>
  <c r="AB34" i="86"/>
  <c r="AA34" i="86"/>
  <c r="Z34" i="86"/>
  <c r="Y34" i="86"/>
  <c r="X34" i="86"/>
  <c r="AE33" i="86"/>
  <c r="AD33" i="86"/>
  <c r="AC33" i="86"/>
  <c r="AB33" i="86"/>
  <c r="AA33" i="86"/>
  <c r="Z33" i="86"/>
  <c r="Y33" i="86"/>
  <c r="X33" i="86"/>
  <c r="AE32" i="86"/>
  <c r="AD32" i="86"/>
  <c r="AC32" i="86"/>
  <c r="AB32" i="86"/>
  <c r="AA32" i="86"/>
  <c r="Z32" i="86"/>
  <c r="Y32" i="86"/>
  <c r="X32" i="86"/>
  <c r="AE31" i="86"/>
  <c r="AD31" i="86"/>
  <c r="AC31" i="86"/>
  <c r="AB31" i="86"/>
  <c r="AA31" i="86"/>
  <c r="Z31" i="86"/>
  <c r="Y31" i="86"/>
  <c r="X31" i="86"/>
  <c r="AE30" i="86"/>
  <c r="AD30" i="86"/>
  <c r="AC30" i="86"/>
  <c r="AB30" i="86"/>
  <c r="AA30" i="86"/>
  <c r="Z30" i="86"/>
  <c r="Y30" i="86"/>
  <c r="X30" i="86"/>
  <c r="AE29" i="86"/>
  <c r="AD29" i="86"/>
  <c r="AC29" i="86"/>
  <c r="AB29" i="86"/>
  <c r="AA29" i="86"/>
  <c r="Z29" i="86"/>
  <c r="Y29" i="86"/>
  <c r="X29" i="86"/>
  <c r="AE28" i="86"/>
  <c r="AD28" i="86"/>
  <c r="AC28" i="86"/>
  <c r="AB28" i="86"/>
  <c r="AA28" i="86"/>
  <c r="Z28" i="86"/>
  <c r="Y28" i="86"/>
  <c r="X28" i="86"/>
  <c r="AE27" i="86"/>
  <c r="AD27" i="86"/>
  <c r="AC27" i="86"/>
  <c r="AB27" i="86"/>
  <c r="AA27" i="86"/>
  <c r="Z27" i="86"/>
  <c r="Y27" i="86"/>
  <c r="X27" i="86"/>
  <c r="AE26" i="86"/>
  <c r="AD26" i="86"/>
  <c r="AC26" i="86"/>
  <c r="AB26" i="86"/>
  <c r="AA26" i="86"/>
  <c r="Z26" i="86"/>
  <c r="Y26" i="86"/>
  <c r="X26" i="86"/>
  <c r="AE25" i="86"/>
  <c r="AD25" i="86"/>
  <c r="AC25" i="86"/>
  <c r="AB25" i="86"/>
  <c r="AA25" i="86"/>
  <c r="Z25" i="86"/>
  <c r="Y25" i="86"/>
  <c r="X25" i="86"/>
  <c r="AE24" i="86"/>
  <c r="AD24" i="86"/>
  <c r="AC24" i="86"/>
  <c r="AB24" i="86"/>
  <c r="AA24" i="86"/>
  <c r="Z24" i="86"/>
  <c r="Y24" i="86"/>
  <c r="X24" i="86"/>
  <c r="C22" i="86"/>
  <c r="D22" i="86" s="1"/>
  <c r="E22" i="86" s="1"/>
  <c r="F22" i="86" s="1"/>
  <c r="G22" i="86" s="1"/>
  <c r="H22" i="86" s="1"/>
  <c r="I22" i="86" s="1"/>
  <c r="J22" i="86" s="1"/>
  <c r="V19" i="86"/>
  <c r="J19" i="86"/>
  <c r="A19" i="86"/>
  <c r="A18" i="86"/>
  <c r="V17" i="86"/>
  <c r="J17" i="86"/>
  <c r="A17" i="86"/>
  <c r="A16" i="86"/>
  <c r="K15" i="86"/>
  <c r="J15" i="86"/>
  <c r="B15" i="86"/>
  <c r="V5" i="86"/>
  <c r="A62" i="86"/>
  <c r="V3" i="86"/>
  <c r="A60" i="86"/>
  <c r="K1" i="86"/>
  <c r="J1" i="86"/>
  <c r="J103" i="86" s="1"/>
  <c r="I1" i="86"/>
  <c r="I15" i="86" s="1"/>
  <c r="B1" i="86"/>
  <c r="B59" i="86" s="1"/>
  <c r="A103" i="86"/>
  <c r="U143" i="85"/>
  <c r="T143" i="85"/>
  <c r="S143" i="85"/>
  <c r="R143" i="85"/>
  <c r="Q143" i="85"/>
  <c r="P143" i="85"/>
  <c r="O143" i="85"/>
  <c r="N143" i="85"/>
  <c r="M143" i="85"/>
  <c r="L143" i="85"/>
  <c r="K143" i="85"/>
  <c r="U142" i="85"/>
  <c r="T142" i="85"/>
  <c r="S142" i="85"/>
  <c r="R142" i="85"/>
  <c r="Q142" i="85"/>
  <c r="P142" i="85"/>
  <c r="O142" i="85"/>
  <c r="N142" i="85"/>
  <c r="M142" i="85"/>
  <c r="L142" i="85"/>
  <c r="K142" i="85"/>
  <c r="V141" i="85"/>
  <c r="V140" i="85"/>
  <c r="V139" i="85"/>
  <c r="V138" i="85"/>
  <c r="U137" i="85"/>
  <c r="T137" i="85"/>
  <c r="S137" i="85"/>
  <c r="R137" i="85"/>
  <c r="Q137" i="85"/>
  <c r="P137" i="85"/>
  <c r="O137" i="85"/>
  <c r="N137" i="85"/>
  <c r="M137" i="85"/>
  <c r="L137" i="85"/>
  <c r="K137" i="85"/>
  <c r="U136" i="85"/>
  <c r="T136" i="85"/>
  <c r="S136" i="85"/>
  <c r="R136" i="85"/>
  <c r="Q136" i="85"/>
  <c r="P136" i="85"/>
  <c r="O136" i="85"/>
  <c r="N136" i="85"/>
  <c r="M136" i="85"/>
  <c r="L136" i="85"/>
  <c r="K136" i="85"/>
  <c r="U135" i="85"/>
  <c r="T135" i="85"/>
  <c r="S135" i="85"/>
  <c r="R135" i="85"/>
  <c r="Q135" i="85"/>
  <c r="P135" i="85"/>
  <c r="O135" i="85"/>
  <c r="N135" i="85"/>
  <c r="M135" i="85"/>
  <c r="L135" i="85"/>
  <c r="K135" i="85"/>
  <c r="U134" i="85"/>
  <c r="T134" i="85"/>
  <c r="S134" i="85"/>
  <c r="R134" i="85"/>
  <c r="Q134" i="85"/>
  <c r="P134" i="85"/>
  <c r="O134" i="85"/>
  <c r="N134" i="85"/>
  <c r="M134" i="85"/>
  <c r="L134" i="85"/>
  <c r="K134" i="85"/>
  <c r="U133" i="85"/>
  <c r="T133" i="85"/>
  <c r="S133" i="85"/>
  <c r="R133" i="85"/>
  <c r="Q133" i="85"/>
  <c r="P133" i="85"/>
  <c r="O133" i="85"/>
  <c r="N133" i="85"/>
  <c r="M133" i="85"/>
  <c r="L133" i="85"/>
  <c r="K133" i="85"/>
  <c r="U132" i="85"/>
  <c r="T132" i="85"/>
  <c r="S132" i="85"/>
  <c r="R132" i="85"/>
  <c r="Q132" i="85"/>
  <c r="P132" i="85"/>
  <c r="O132" i="85"/>
  <c r="N132" i="85"/>
  <c r="M132" i="85"/>
  <c r="L132" i="85"/>
  <c r="K132" i="85"/>
  <c r="U131" i="85"/>
  <c r="T131" i="85"/>
  <c r="S131" i="85"/>
  <c r="R131" i="85"/>
  <c r="Q131" i="85"/>
  <c r="P131" i="85"/>
  <c r="O131" i="85"/>
  <c r="N131" i="85"/>
  <c r="M131" i="85"/>
  <c r="L131" i="85"/>
  <c r="K131" i="85"/>
  <c r="U130" i="85"/>
  <c r="T130" i="85"/>
  <c r="S130" i="85"/>
  <c r="R130" i="85"/>
  <c r="Q130" i="85"/>
  <c r="P130" i="85"/>
  <c r="O130" i="85"/>
  <c r="N130" i="85"/>
  <c r="M130" i="85"/>
  <c r="L130" i="85"/>
  <c r="K130" i="85"/>
  <c r="U129" i="85"/>
  <c r="T129" i="85"/>
  <c r="S129" i="85"/>
  <c r="R129" i="85"/>
  <c r="Q129" i="85"/>
  <c r="P129" i="85"/>
  <c r="O129" i="85"/>
  <c r="N129" i="85"/>
  <c r="M129" i="85"/>
  <c r="L129" i="85"/>
  <c r="K129" i="85"/>
  <c r="U128" i="85"/>
  <c r="T128" i="85"/>
  <c r="S128" i="85"/>
  <c r="R128" i="85"/>
  <c r="Q128" i="85"/>
  <c r="P128" i="85"/>
  <c r="O128" i="85"/>
  <c r="N128" i="85"/>
  <c r="M128" i="85"/>
  <c r="L128" i="85"/>
  <c r="K128" i="85"/>
  <c r="U127" i="85"/>
  <c r="T127" i="85"/>
  <c r="S127" i="85"/>
  <c r="R127" i="85"/>
  <c r="Q127" i="85"/>
  <c r="P127" i="85"/>
  <c r="O127" i="85"/>
  <c r="N127" i="85"/>
  <c r="M127" i="85"/>
  <c r="L127" i="85"/>
  <c r="K127" i="85"/>
  <c r="U126" i="85"/>
  <c r="T126" i="85"/>
  <c r="S126" i="85"/>
  <c r="R126" i="85"/>
  <c r="Q126" i="85"/>
  <c r="P126" i="85"/>
  <c r="O126" i="85"/>
  <c r="N126" i="85"/>
  <c r="M126" i="85"/>
  <c r="L126" i="85"/>
  <c r="K126" i="85"/>
  <c r="U125" i="85"/>
  <c r="T125" i="85"/>
  <c r="S125" i="85"/>
  <c r="R125" i="85"/>
  <c r="Q125" i="85"/>
  <c r="P125" i="85"/>
  <c r="O125" i="85"/>
  <c r="N125" i="85"/>
  <c r="M125" i="85"/>
  <c r="L125" i="85"/>
  <c r="K125" i="85"/>
  <c r="U124" i="85"/>
  <c r="T124" i="85"/>
  <c r="S124" i="85"/>
  <c r="R124" i="85"/>
  <c r="Q124" i="85"/>
  <c r="P124" i="85"/>
  <c r="O124" i="85"/>
  <c r="N124" i="85"/>
  <c r="M124" i="85"/>
  <c r="L124" i="85"/>
  <c r="K124" i="85"/>
  <c r="U123" i="85"/>
  <c r="T123" i="85"/>
  <c r="S123" i="85"/>
  <c r="R123" i="85"/>
  <c r="Q123" i="85"/>
  <c r="P123" i="85"/>
  <c r="O123" i="85"/>
  <c r="N123" i="85"/>
  <c r="M123" i="85"/>
  <c r="L123" i="85"/>
  <c r="K123" i="85"/>
  <c r="U122" i="85"/>
  <c r="T122" i="85"/>
  <c r="S122" i="85"/>
  <c r="R122" i="85"/>
  <c r="Q122" i="85"/>
  <c r="P122" i="85"/>
  <c r="O122" i="85"/>
  <c r="N122" i="85"/>
  <c r="M122" i="85"/>
  <c r="L122" i="85"/>
  <c r="K122" i="85"/>
  <c r="U121" i="85"/>
  <c r="T121" i="85"/>
  <c r="S121" i="85"/>
  <c r="R121" i="85"/>
  <c r="Q121" i="85"/>
  <c r="P121" i="85"/>
  <c r="O121" i="85"/>
  <c r="N121" i="85"/>
  <c r="M121" i="85"/>
  <c r="L121" i="85"/>
  <c r="K121" i="85"/>
  <c r="U120" i="85"/>
  <c r="T120" i="85"/>
  <c r="S120" i="85"/>
  <c r="R120" i="85"/>
  <c r="Q120" i="85"/>
  <c r="P120" i="85"/>
  <c r="O120" i="85"/>
  <c r="N120" i="85"/>
  <c r="M120" i="85"/>
  <c r="L120" i="85"/>
  <c r="K120" i="85"/>
  <c r="U119" i="85"/>
  <c r="T119" i="85"/>
  <c r="S119" i="85"/>
  <c r="R119" i="85"/>
  <c r="Q119" i="85"/>
  <c r="P119" i="85"/>
  <c r="O119" i="85"/>
  <c r="N119" i="85"/>
  <c r="M119" i="85"/>
  <c r="L119" i="85"/>
  <c r="K119" i="85"/>
  <c r="U118" i="85"/>
  <c r="T118" i="85"/>
  <c r="S118" i="85"/>
  <c r="R118" i="85"/>
  <c r="Q118" i="85"/>
  <c r="P118" i="85"/>
  <c r="O118" i="85"/>
  <c r="N118" i="85"/>
  <c r="M118" i="85"/>
  <c r="L118" i="85"/>
  <c r="K118" i="85"/>
  <c r="U117" i="85"/>
  <c r="T117" i="85"/>
  <c r="S117" i="85"/>
  <c r="R117" i="85"/>
  <c r="Q117" i="85"/>
  <c r="P117" i="85"/>
  <c r="O117" i="85"/>
  <c r="N117" i="85"/>
  <c r="M117" i="85"/>
  <c r="L117" i="85"/>
  <c r="K117" i="85"/>
  <c r="U116" i="85"/>
  <c r="T116" i="85"/>
  <c r="S116" i="85"/>
  <c r="R116" i="85"/>
  <c r="Q116" i="85"/>
  <c r="P116" i="85"/>
  <c r="O116" i="85"/>
  <c r="N116" i="85"/>
  <c r="M116" i="85"/>
  <c r="L116" i="85"/>
  <c r="K116" i="85"/>
  <c r="U115" i="85"/>
  <c r="T115" i="85"/>
  <c r="S115" i="85"/>
  <c r="R115" i="85"/>
  <c r="Q115" i="85"/>
  <c r="P115" i="85"/>
  <c r="O115" i="85"/>
  <c r="N115" i="85"/>
  <c r="M115" i="85"/>
  <c r="L115" i="85"/>
  <c r="K115" i="85"/>
  <c r="U114" i="85"/>
  <c r="T114" i="85"/>
  <c r="S114" i="85"/>
  <c r="R114" i="85"/>
  <c r="Q114" i="85"/>
  <c r="P114" i="85"/>
  <c r="O114" i="85"/>
  <c r="N114" i="85"/>
  <c r="M114" i="85"/>
  <c r="L114" i="85"/>
  <c r="K114" i="85"/>
  <c r="U113" i="85"/>
  <c r="T113" i="85"/>
  <c r="S113" i="85"/>
  <c r="R113" i="85"/>
  <c r="Q113" i="85"/>
  <c r="P113" i="85"/>
  <c r="O113" i="85"/>
  <c r="N113" i="85"/>
  <c r="M113" i="85"/>
  <c r="L113" i="85"/>
  <c r="K113" i="85"/>
  <c r="U112" i="85"/>
  <c r="T112" i="85"/>
  <c r="T141" i="85" s="1"/>
  <c r="S112" i="85"/>
  <c r="R112" i="85"/>
  <c r="Q112" i="85"/>
  <c r="P112" i="85"/>
  <c r="P141" i="85" s="1"/>
  <c r="O112" i="85"/>
  <c r="N112" i="85"/>
  <c r="M112" i="85"/>
  <c r="L112" i="85"/>
  <c r="L141" i="85" s="1"/>
  <c r="K112" i="85"/>
  <c r="V107" i="85"/>
  <c r="J107" i="85"/>
  <c r="A107" i="85"/>
  <c r="A106" i="85"/>
  <c r="V105" i="85"/>
  <c r="J105" i="85"/>
  <c r="A105" i="85"/>
  <c r="K103" i="85"/>
  <c r="B103" i="85"/>
  <c r="U99" i="85"/>
  <c r="T99" i="85"/>
  <c r="S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U98" i="85"/>
  <c r="T98" i="85"/>
  <c r="S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V97" i="85"/>
  <c r="T97" i="85"/>
  <c r="D97" i="85"/>
  <c r="V96" i="85"/>
  <c r="V95" i="85"/>
  <c r="N95" i="85"/>
  <c r="V94" i="85"/>
  <c r="U93" i="85"/>
  <c r="T93" i="85"/>
  <c r="S93" i="85"/>
  <c r="R93" i="85"/>
  <c r="Q93" i="85"/>
  <c r="P93" i="85"/>
  <c r="O93" i="85"/>
  <c r="N93" i="85"/>
  <c r="M93" i="85"/>
  <c r="L93" i="85"/>
  <c r="K93" i="85"/>
  <c r="J93" i="85"/>
  <c r="I93" i="85"/>
  <c r="H93" i="85"/>
  <c r="G93" i="85"/>
  <c r="F93" i="85"/>
  <c r="E93" i="85"/>
  <c r="D93" i="85"/>
  <c r="U92" i="85"/>
  <c r="T92" i="85"/>
  <c r="S92" i="85"/>
  <c r="R92" i="85"/>
  <c r="Q92" i="85"/>
  <c r="P92" i="85"/>
  <c r="O92" i="85"/>
  <c r="N92" i="85"/>
  <c r="M92" i="85"/>
  <c r="L92" i="85"/>
  <c r="K92" i="85"/>
  <c r="J92" i="85"/>
  <c r="I92" i="85"/>
  <c r="H92" i="85"/>
  <c r="G92" i="85"/>
  <c r="F92" i="85"/>
  <c r="E92" i="85"/>
  <c r="D92" i="85"/>
  <c r="U91" i="85"/>
  <c r="T91" i="85"/>
  <c r="S91" i="85"/>
  <c r="R91" i="85"/>
  <c r="Q91" i="85"/>
  <c r="P91" i="85"/>
  <c r="O91" i="85"/>
  <c r="N91" i="85"/>
  <c r="M91" i="85"/>
  <c r="L91" i="85"/>
  <c r="K91" i="85"/>
  <c r="J91" i="85"/>
  <c r="I91" i="85"/>
  <c r="H91" i="85"/>
  <c r="G91" i="85"/>
  <c r="F91" i="85"/>
  <c r="E91" i="85"/>
  <c r="D91" i="85"/>
  <c r="U90" i="85"/>
  <c r="T90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U89" i="85"/>
  <c r="T89" i="85"/>
  <c r="S89" i="85"/>
  <c r="R89" i="85"/>
  <c r="Q89" i="85"/>
  <c r="P89" i="85"/>
  <c r="O89" i="85"/>
  <c r="N89" i="85"/>
  <c r="M89" i="85"/>
  <c r="L89" i="85"/>
  <c r="K89" i="85"/>
  <c r="J89" i="85"/>
  <c r="I89" i="85"/>
  <c r="H89" i="85"/>
  <c r="G89" i="85"/>
  <c r="F89" i="85"/>
  <c r="E89" i="85"/>
  <c r="D89" i="85"/>
  <c r="U88" i="85"/>
  <c r="T88" i="85"/>
  <c r="S88" i="85"/>
  <c r="R88" i="85"/>
  <c r="Q88" i="85"/>
  <c r="P88" i="85"/>
  <c r="O88" i="85"/>
  <c r="N88" i="85"/>
  <c r="M88" i="85"/>
  <c r="L88" i="85"/>
  <c r="K88" i="85"/>
  <c r="J88" i="85"/>
  <c r="I88" i="85"/>
  <c r="H88" i="85"/>
  <c r="G88" i="85"/>
  <c r="F88" i="85"/>
  <c r="E88" i="85"/>
  <c r="D88" i="85"/>
  <c r="U87" i="85"/>
  <c r="T87" i="85"/>
  <c r="S87" i="85"/>
  <c r="R87" i="85"/>
  <c r="Q87" i="85"/>
  <c r="P87" i="85"/>
  <c r="O87" i="85"/>
  <c r="N87" i="85"/>
  <c r="M87" i="85"/>
  <c r="L87" i="85"/>
  <c r="K87" i="85"/>
  <c r="J87" i="85"/>
  <c r="I87" i="85"/>
  <c r="H87" i="85"/>
  <c r="G87" i="85"/>
  <c r="F87" i="85"/>
  <c r="E87" i="85"/>
  <c r="D87" i="85"/>
  <c r="U86" i="85"/>
  <c r="T86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U85" i="85"/>
  <c r="T85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U84" i="85"/>
  <c r="T84" i="85"/>
  <c r="S84" i="85"/>
  <c r="R84" i="85"/>
  <c r="Q84" i="85"/>
  <c r="P84" i="85"/>
  <c r="O84" i="85"/>
  <c r="N84" i="85"/>
  <c r="M84" i="85"/>
  <c r="L84" i="85"/>
  <c r="K84" i="85"/>
  <c r="J84" i="85"/>
  <c r="I84" i="85"/>
  <c r="H84" i="85"/>
  <c r="G84" i="85"/>
  <c r="F84" i="85"/>
  <c r="E84" i="85"/>
  <c r="D84" i="85"/>
  <c r="U83" i="85"/>
  <c r="T83" i="85"/>
  <c r="S83" i="85"/>
  <c r="R83" i="85"/>
  <c r="Q83" i="85"/>
  <c r="P83" i="85"/>
  <c r="O83" i="85"/>
  <c r="N83" i="85"/>
  <c r="M83" i="85"/>
  <c r="L83" i="85"/>
  <c r="K83" i="85"/>
  <c r="J83" i="85"/>
  <c r="I83" i="85"/>
  <c r="H83" i="85"/>
  <c r="G83" i="85"/>
  <c r="F83" i="85"/>
  <c r="E83" i="85"/>
  <c r="D83" i="85"/>
  <c r="U82" i="85"/>
  <c r="T82" i="85"/>
  <c r="S82" i="85"/>
  <c r="R82" i="85"/>
  <c r="Q82" i="85"/>
  <c r="P82" i="85"/>
  <c r="O82" i="85"/>
  <c r="N82" i="85"/>
  <c r="M82" i="85"/>
  <c r="L82" i="85"/>
  <c r="K82" i="85"/>
  <c r="J82" i="85"/>
  <c r="I82" i="85"/>
  <c r="H82" i="85"/>
  <c r="G82" i="85"/>
  <c r="F82" i="85"/>
  <c r="E82" i="85"/>
  <c r="D82" i="85"/>
  <c r="U81" i="85"/>
  <c r="T81" i="85"/>
  <c r="S81" i="85"/>
  <c r="R81" i="85"/>
  <c r="Q81" i="85"/>
  <c r="P81" i="85"/>
  <c r="O81" i="85"/>
  <c r="N81" i="85"/>
  <c r="M81" i="85"/>
  <c r="L81" i="85"/>
  <c r="K81" i="85"/>
  <c r="J81" i="85"/>
  <c r="I81" i="85"/>
  <c r="H81" i="85"/>
  <c r="G81" i="85"/>
  <c r="F81" i="85"/>
  <c r="E81" i="85"/>
  <c r="D81" i="85"/>
  <c r="U80" i="85"/>
  <c r="T80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U79" i="85"/>
  <c r="T79" i="85"/>
  <c r="S79" i="85"/>
  <c r="R79" i="85"/>
  <c r="Q79" i="85"/>
  <c r="P79" i="85"/>
  <c r="O79" i="85"/>
  <c r="N79" i="85"/>
  <c r="M79" i="85"/>
  <c r="L79" i="85"/>
  <c r="K79" i="85"/>
  <c r="J79" i="85"/>
  <c r="I79" i="85"/>
  <c r="H79" i="85"/>
  <c r="G79" i="85"/>
  <c r="F79" i="85"/>
  <c r="E79" i="85"/>
  <c r="D79" i="85"/>
  <c r="U78" i="85"/>
  <c r="T78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U77" i="85"/>
  <c r="T77" i="85"/>
  <c r="S77" i="85"/>
  <c r="R77" i="85"/>
  <c r="Q77" i="85"/>
  <c r="P77" i="85"/>
  <c r="O77" i="85"/>
  <c r="N77" i="85"/>
  <c r="M77" i="85"/>
  <c r="L77" i="85"/>
  <c r="K77" i="85"/>
  <c r="J77" i="85"/>
  <c r="I77" i="85"/>
  <c r="H77" i="85"/>
  <c r="G77" i="85"/>
  <c r="F77" i="85"/>
  <c r="E77" i="85"/>
  <c r="D77" i="85"/>
  <c r="U76" i="85"/>
  <c r="T76" i="85"/>
  <c r="S76" i="85"/>
  <c r="R76" i="85"/>
  <c r="Q76" i="85"/>
  <c r="P76" i="85"/>
  <c r="O76" i="85"/>
  <c r="N76" i="85"/>
  <c r="M76" i="85"/>
  <c r="L76" i="85"/>
  <c r="K76" i="85"/>
  <c r="J76" i="85"/>
  <c r="I76" i="85"/>
  <c r="H76" i="85"/>
  <c r="G76" i="85"/>
  <c r="F76" i="85"/>
  <c r="E76" i="85"/>
  <c r="D76" i="85"/>
  <c r="U75" i="85"/>
  <c r="T75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U74" i="85"/>
  <c r="T74" i="85"/>
  <c r="S74" i="85"/>
  <c r="R74" i="85"/>
  <c r="Q74" i="85"/>
  <c r="P74" i="85"/>
  <c r="O74" i="85"/>
  <c r="N74" i="85"/>
  <c r="M74" i="85"/>
  <c r="L74" i="85"/>
  <c r="K74" i="85"/>
  <c r="J74" i="85"/>
  <c r="I74" i="85"/>
  <c r="H74" i="85"/>
  <c r="G74" i="85"/>
  <c r="F74" i="85"/>
  <c r="E74" i="85"/>
  <c r="D74" i="85"/>
  <c r="U73" i="85"/>
  <c r="T73" i="85"/>
  <c r="S73" i="85"/>
  <c r="R73" i="85"/>
  <c r="Q73" i="85"/>
  <c r="P73" i="85"/>
  <c r="O73" i="85"/>
  <c r="N73" i="85"/>
  <c r="M73" i="85"/>
  <c r="L73" i="85"/>
  <c r="K73" i="85"/>
  <c r="J73" i="85"/>
  <c r="I73" i="85"/>
  <c r="H73" i="85"/>
  <c r="G73" i="85"/>
  <c r="F73" i="85"/>
  <c r="E73" i="85"/>
  <c r="D73" i="85"/>
  <c r="U72" i="85"/>
  <c r="T72" i="85"/>
  <c r="S72" i="85"/>
  <c r="R72" i="85"/>
  <c r="Q72" i="85"/>
  <c r="P72" i="85"/>
  <c r="O72" i="85"/>
  <c r="N72" i="85"/>
  <c r="M72" i="85"/>
  <c r="L72" i="85"/>
  <c r="K72" i="85"/>
  <c r="J72" i="85"/>
  <c r="I72" i="85"/>
  <c r="H72" i="85"/>
  <c r="G72" i="85"/>
  <c r="F72" i="85"/>
  <c r="E72" i="85"/>
  <c r="D72" i="85"/>
  <c r="U71" i="85"/>
  <c r="T71" i="85"/>
  <c r="S71" i="85"/>
  <c r="R71" i="85"/>
  <c r="Q71" i="85"/>
  <c r="P71" i="85"/>
  <c r="O71" i="85"/>
  <c r="N71" i="85"/>
  <c r="M71" i="85"/>
  <c r="L71" i="85"/>
  <c r="K71" i="85"/>
  <c r="J71" i="85"/>
  <c r="I71" i="85"/>
  <c r="H71" i="85"/>
  <c r="G71" i="85"/>
  <c r="F71" i="85"/>
  <c r="E71" i="85"/>
  <c r="D71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U69" i="85"/>
  <c r="T69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U68" i="85"/>
  <c r="T68" i="85"/>
  <c r="S68" i="85"/>
  <c r="S97" i="85" s="1"/>
  <c r="R68" i="85"/>
  <c r="R96" i="85" s="1"/>
  <c r="Q68" i="85"/>
  <c r="P68" i="85"/>
  <c r="O68" i="85"/>
  <c r="O97" i="85" s="1"/>
  <c r="N68" i="85"/>
  <c r="N96" i="85" s="1"/>
  <c r="M68" i="85"/>
  <c r="L68" i="85"/>
  <c r="K68" i="85"/>
  <c r="K97" i="85" s="1"/>
  <c r="J68" i="85"/>
  <c r="J96" i="85" s="1"/>
  <c r="I68" i="85"/>
  <c r="H68" i="85"/>
  <c r="G68" i="85"/>
  <c r="G97" i="85" s="1"/>
  <c r="F68" i="85"/>
  <c r="F96" i="85" s="1"/>
  <c r="E68" i="85"/>
  <c r="D68" i="85"/>
  <c r="V63" i="85"/>
  <c r="J63" i="85"/>
  <c r="A63" i="85"/>
  <c r="V61" i="85"/>
  <c r="J61" i="85"/>
  <c r="A61" i="85"/>
  <c r="K59" i="85"/>
  <c r="I59" i="85"/>
  <c r="AE55" i="85"/>
  <c r="AD55" i="85"/>
  <c r="AC55" i="85"/>
  <c r="AB55" i="85"/>
  <c r="AA55" i="85"/>
  <c r="Z55" i="85"/>
  <c r="Y55" i="85"/>
  <c r="X55" i="85"/>
  <c r="AE54" i="85"/>
  <c r="AD54" i="85"/>
  <c r="AC54" i="85"/>
  <c r="AB54" i="85"/>
  <c r="AA54" i="85"/>
  <c r="Z54" i="85"/>
  <c r="Y54" i="85"/>
  <c r="X54" i="85"/>
  <c r="AE53" i="85"/>
  <c r="AD53" i="85"/>
  <c r="AC53" i="85"/>
  <c r="AB53" i="85"/>
  <c r="AA53" i="85"/>
  <c r="Z53" i="85"/>
  <c r="Y53" i="85"/>
  <c r="X53" i="85"/>
  <c r="V53" i="85"/>
  <c r="AE52" i="85"/>
  <c r="AD52" i="85"/>
  <c r="AC52" i="85"/>
  <c r="AB52" i="85"/>
  <c r="AA52" i="85"/>
  <c r="Z52" i="85"/>
  <c r="Y52" i="85"/>
  <c r="X52" i="85"/>
  <c r="V52" i="85"/>
  <c r="AE51" i="85"/>
  <c r="AD51" i="85"/>
  <c r="AC51" i="85"/>
  <c r="AB51" i="85"/>
  <c r="AA51" i="85"/>
  <c r="Z51" i="85"/>
  <c r="Y51" i="85"/>
  <c r="X51" i="85"/>
  <c r="V51" i="85"/>
  <c r="AE50" i="85"/>
  <c r="AD50" i="85"/>
  <c r="AC50" i="85"/>
  <c r="AB50" i="85"/>
  <c r="AA50" i="85"/>
  <c r="Z50" i="85"/>
  <c r="Y50" i="85"/>
  <c r="X50" i="85"/>
  <c r="V50" i="85"/>
  <c r="AE49" i="85"/>
  <c r="AD49" i="85"/>
  <c r="AC49" i="85"/>
  <c r="AB49" i="85"/>
  <c r="AA49" i="85"/>
  <c r="Z49" i="85"/>
  <c r="Y49" i="85"/>
  <c r="X49" i="85"/>
  <c r="AE48" i="85"/>
  <c r="AD48" i="85"/>
  <c r="AC48" i="85"/>
  <c r="AB48" i="85"/>
  <c r="AA48" i="85"/>
  <c r="Z48" i="85"/>
  <c r="Y48" i="85"/>
  <c r="X48" i="85"/>
  <c r="AE47" i="85"/>
  <c r="AD47" i="85"/>
  <c r="AC47" i="85"/>
  <c r="AB47" i="85"/>
  <c r="AA47" i="85"/>
  <c r="Z47" i="85"/>
  <c r="Y47" i="85"/>
  <c r="X47" i="85"/>
  <c r="AE46" i="85"/>
  <c r="AD46" i="85"/>
  <c r="AC46" i="85"/>
  <c r="AB46" i="85"/>
  <c r="AA46" i="85"/>
  <c r="Z46" i="85"/>
  <c r="Y46" i="85"/>
  <c r="X46" i="85"/>
  <c r="AE45" i="85"/>
  <c r="AD45" i="85"/>
  <c r="AC45" i="85"/>
  <c r="AB45" i="85"/>
  <c r="AA45" i="85"/>
  <c r="Z45" i="85"/>
  <c r="Y45" i="85"/>
  <c r="X45" i="85"/>
  <c r="AE44" i="85"/>
  <c r="AD44" i="85"/>
  <c r="AC44" i="85"/>
  <c r="AB44" i="85"/>
  <c r="AA44" i="85"/>
  <c r="Z44" i="85"/>
  <c r="Y44" i="85"/>
  <c r="X44" i="85"/>
  <c r="AE43" i="85"/>
  <c r="AD43" i="85"/>
  <c r="AC43" i="85"/>
  <c r="AB43" i="85"/>
  <c r="AA43" i="85"/>
  <c r="Z43" i="85"/>
  <c r="Y43" i="85"/>
  <c r="X43" i="85"/>
  <c r="AE42" i="85"/>
  <c r="AD42" i="85"/>
  <c r="AC42" i="85"/>
  <c r="AB42" i="85"/>
  <c r="AA42" i="85"/>
  <c r="Z42" i="85"/>
  <c r="Y42" i="85"/>
  <c r="X42" i="85"/>
  <c r="AE41" i="85"/>
  <c r="AD41" i="85"/>
  <c r="AC41" i="85"/>
  <c r="AB41" i="85"/>
  <c r="AA41" i="85"/>
  <c r="Z41" i="85"/>
  <c r="Y41" i="85"/>
  <c r="X41" i="85"/>
  <c r="AE40" i="85"/>
  <c r="AD40" i="85"/>
  <c r="AC40" i="85"/>
  <c r="AB40" i="85"/>
  <c r="AA40" i="85"/>
  <c r="Z40" i="85"/>
  <c r="Y40" i="85"/>
  <c r="X40" i="85"/>
  <c r="AE39" i="85"/>
  <c r="AD39" i="85"/>
  <c r="AC39" i="85"/>
  <c r="AB39" i="85"/>
  <c r="AA39" i="85"/>
  <c r="Z39" i="85"/>
  <c r="Y39" i="85"/>
  <c r="X39" i="85"/>
  <c r="AE38" i="85"/>
  <c r="AD38" i="85"/>
  <c r="AC38" i="85"/>
  <c r="AB38" i="85"/>
  <c r="AA38" i="85"/>
  <c r="Z38" i="85"/>
  <c r="Y38" i="85"/>
  <c r="X38" i="85"/>
  <c r="AE37" i="85"/>
  <c r="AD37" i="85"/>
  <c r="AC37" i="85"/>
  <c r="AB37" i="85"/>
  <c r="AA37" i="85"/>
  <c r="Z37" i="85"/>
  <c r="Y37" i="85"/>
  <c r="X37" i="85"/>
  <c r="AE36" i="85"/>
  <c r="AD36" i="85"/>
  <c r="AC36" i="85"/>
  <c r="AB36" i="85"/>
  <c r="AA36" i="85"/>
  <c r="Z36" i="85"/>
  <c r="Y36" i="85"/>
  <c r="X36" i="85"/>
  <c r="AE35" i="85"/>
  <c r="AD35" i="85"/>
  <c r="AC35" i="85"/>
  <c r="AB35" i="85"/>
  <c r="AA35" i="85"/>
  <c r="Z35" i="85"/>
  <c r="Y35" i="85"/>
  <c r="X35" i="85"/>
  <c r="AE34" i="85"/>
  <c r="AD34" i="85"/>
  <c r="AC34" i="85"/>
  <c r="AB34" i="85"/>
  <c r="AA34" i="85"/>
  <c r="Z34" i="85"/>
  <c r="Y34" i="85"/>
  <c r="X34" i="85"/>
  <c r="AE33" i="85"/>
  <c r="AD33" i="85"/>
  <c r="AC33" i="85"/>
  <c r="AB33" i="85"/>
  <c r="AA33" i="85"/>
  <c r="Z33" i="85"/>
  <c r="Y33" i="85"/>
  <c r="X33" i="85"/>
  <c r="AE32" i="85"/>
  <c r="AD32" i="85"/>
  <c r="AC32" i="85"/>
  <c r="AB32" i="85"/>
  <c r="AA32" i="85"/>
  <c r="Z32" i="85"/>
  <c r="Y32" i="85"/>
  <c r="X32" i="85"/>
  <c r="AE31" i="85"/>
  <c r="AD31" i="85"/>
  <c r="AC31" i="85"/>
  <c r="AB31" i="85"/>
  <c r="AA31" i="85"/>
  <c r="Z31" i="85"/>
  <c r="Y31" i="85"/>
  <c r="X31" i="85"/>
  <c r="AE30" i="85"/>
  <c r="AD30" i="85"/>
  <c r="AC30" i="85"/>
  <c r="AB30" i="85"/>
  <c r="AA30" i="85"/>
  <c r="Z30" i="85"/>
  <c r="Y30" i="85"/>
  <c r="X30" i="85"/>
  <c r="AE29" i="85"/>
  <c r="AD29" i="85"/>
  <c r="AC29" i="85"/>
  <c r="AB29" i="85"/>
  <c r="AA29" i="85"/>
  <c r="Z29" i="85"/>
  <c r="Y29" i="85"/>
  <c r="X29" i="85"/>
  <c r="AE28" i="85"/>
  <c r="AD28" i="85"/>
  <c r="AC28" i="85"/>
  <c r="AB28" i="85"/>
  <c r="AA28" i="85"/>
  <c r="Z28" i="85"/>
  <c r="Y28" i="85"/>
  <c r="X28" i="85"/>
  <c r="AE27" i="85"/>
  <c r="AD27" i="85"/>
  <c r="AC27" i="85"/>
  <c r="AB27" i="85"/>
  <c r="AA27" i="85"/>
  <c r="Z27" i="85"/>
  <c r="Y27" i="85"/>
  <c r="X27" i="85"/>
  <c r="AE26" i="85"/>
  <c r="AD26" i="85"/>
  <c r="AC26" i="85"/>
  <c r="AB26" i="85"/>
  <c r="AA26" i="85"/>
  <c r="Z26" i="85"/>
  <c r="Y26" i="85"/>
  <c r="X26" i="85"/>
  <c r="AE25" i="85"/>
  <c r="AD25" i="85"/>
  <c r="AC25" i="85"/>
  <c r="AB25" i="85"/>
  <c r="AA25" i="85"/>
  <c r="Z25" i="85"/>
  <c r="Y25" i="85"/>
  <c r="X25" i="85"/>
  <c r="AE24" i="85"/>
  <c r="AD24" i="85"/>
  <c r="AC24" i="85"/>
  <c r="AB24" i="85"/>
  <c r="AA24" i="85"/>
  <c r="Z24" i="85"/>
  <c r="Y24" i="85"/>
  <c r="X24" i="85"/>
  <c r="E22" i="85"/>
  <c r="F22" i="85" s="1"/>
  <c r="G22" i="85" s="1"/>
  <c r="H22" i="85" s="1"/>
  <c r="I22" i="85" s="1"/>
  <c r="J22" i="85" s="1"/>
  <c r="D22" i="85"/>
  <c r="C22" i="85"/>
  <c r="V19" i="85"/>
  <c r="J19" i="85"/>
  <c r="A19" i="85"/>
  <c r="V17" i="85"/>
  <c r="J17" i="85"/>
  <c r="A17" i="85"/>
  <c r="K15" i="85"/>
  <c r="J15" i="85"/>
  <c r="I15" i="85"/>
  <c r="V5" i="85"/>
  <c r="A62" i="85"/>
  <c r="V3" i="85"/>
  <c r="A60" i="85"/>
  <c r="K1" i="85"/>
  <c r="J1" i="85"/>
  <c r="J103" i="85" s="1"/>
  <c r="I1" i="85"/>
  <c r="I103" i="85" s="1"/>
  <c r="B1" i="85"/>
  <c r="B59" i="85" s="1"/>
  <c r="A103" i="85"/>
  <c r="H97" i="89" l="1"/>
  <c r="L141" i="89"/>
  <c r="P141" i="89"/>
  <c r="T141" i="89"/>
  <c r="E95" i="89"/>
  <c r="I95" i="89"/>
  <c r="M95" i="89"/>
  <c r="Q95" i="89"/>
  <c r="U95" i="89"/>
  <c r="G96" i="89"/>
  <c r="K96" i="89"/>
  <c r="O96" i="89"/>
  <c r="S96" i="89"/>
  <c r="L97" i="89"/>
  <c r="F96" i="89"/>
  <c r="J96" i="89"/>
  <c r="N96" i="89"/>
  <c r="R96" i="89"/>
  <c r="J95" i="89"/>
  <c r="P97" i="89"/>
  <c r="N141" i="89"/>
  <c r="R141" i="89"/>
  <c r="G95" i="88"/>
  <c r="K95" i="88"/>
  <c r="O95" i="88"/>
  <c r="S95" i="88"/>
  <c r="L97" i="88"/>
  <c r="L141" i="88"/>
  <c r="P141" i="88"/>
  <c r="T141" i="88"/>
  <c r="N141" i="88"/>
  <c r="R141" i="88"/>
  <c r="F96" i="88"/>
  <c r="J96" i="88"/>
  <c r="N96" i="88"/>
  <c r="R96" i="88"/>
  <c r="D96" i="88"/>
  <c r="H96" i="88"/>
  <c r="L96" i="88"/>
  <c r="P96" i="88"/>
  <c r="T96" i="88"/>
  <c r="J95" i="88"/>
  <c r="P97" i="88"/>
  <c r="H97" i="88"/>
  <c r="N95" i="88"/>
  <c r="D97" i="88"/>
  <c r="T97" i="88"/>
  <c r="J95" i="87"/>
  <c r="D97" i="87"/>
  <c r="G97" i="87"/>
  <c r="K97" i="87"/>
  <c r="O97" i="87"/>
  <c r="S97" i="87"/>
  <c r="R95" i="87"/>
  <c r="H97" i="87"/>
  <c r="K141" i="87"/>
  <c r="O141" i="87"/>
  <c r="S141" i="87"/>
  <c r="M141" i="87"/>
  <c r="Q141" i="87"/>
  <c r="U141" i="87"/>
  <c r="N95" i="87"/>
  <c r="T97" i="87"/>
  <c r="D94" i="87"/>
  <c r="H94" i="87"/>
  <c r="L94" i="87"/>
  <c r="P94" i="87"/>
  <c r="T94" i="87"/>
  <c r="L97" i="87"/>
  <c r="L141" i="87"/>
  <c r="P141" i="87"/>
  <c r="T141" i="87"/>
  <c r="N141" i="87"/>
  <c r="R141" i="87"/>
  <c r="L97" i="86"/>
  <c r="F96" i="86"/>
  <c r="J96" i="86"/>
  <c r="N96" i="86"/>
  <c r="R96" i="86"/>
  <c r="J95" i="86"/>
  <c r="P97" i="86"/>
  <c r="N141" i="86"/>
  <c r="R141" i="86"/>
  <c r="H97" i="86"/>
  <c r="G97" i="86"/>
  <c r="K97" i="86"/>
  <c r="O97" i="86"/>
  <c r="S97" i="86"/>
  <c r="N95" i="86"/>
  <c r="D97" i="86"/>
  <c r="T97" i="86"/>
  <c r="K141" i="86"/>
  <c r="O141" i="86"/>
  <c r="S141" i="86"/>
  <c r="M141" i="86"/>
  <c r="Q139" i="86"/>
  <c r="U138" i="86"/>
  <c r="D94" i="85"/>
  <c r="H94" i="85"/>
  <c r="L94" i="85"/>
  <c r="P94" i="85"/>
  <c r="T94" i="85"/>
  <c r="R95" i="85"/>
  <c r="H97" i="85"/>
  <c r="E95" i="85"/>
  <c r="I95" i="85"/>
  <c r="M95" i="85"/>
  <c r="Q95" i="85"/>
  <c r="U95" i="85"/>
  <c r="G96" i="85"/>
  <c r="K96" i="85"/>
  <c r="O96" i="85"/>
  <c r="S96" i="85"/>
  <c r="F95" i="85"/>
  <c r="L97" i="85"/>
  <c r="N141" i="85"/>
  <c r="R141" i="85"/>
  <c r="J95" i="85"/>
  <c r="P97" i="85"/>
  <c r="K141" i="85"/>
  <c r="O141" i="85"/>
  <c r="S141" i="85"/>
  <c r="M139" i="85"/>
  <c r="Q140" i="85"/>
  <c r="U141" i="85"/>
  <c r="E94" i="89"/>
  <c r="I94" i="89"/>
  <c r="M94" i="89"/>
  <c r="Q94" i="89"/>
  <c r="U94" i="89"/>
  <c r="M138" i="89"/>
  <c r="Q138" i="89"/>
  <c r="U138" i="89"/>
  <c r="M139" i="89"/>
  <c r="Q139" i="89"/>
  <c r="U139" i="89"/>
  <c r="M140" i="89"/>
  <c r="Q140" i="89"/>
  <c r="U140" i="89"/>
  <c r="A15" i="89"/>
  <c r="J59" i="89"/>
  <c r="F94" i="89"/>
  <c r="J94" i="89"/>
  <c r="N94" i="89"/>
  <c r="R94" i="89"/>
  <c r="G95" i="89"/>
  <c r="K95" i="89"/>
  <c r="O95" i="89"/>
  <c r="S95" i="89"/>
  <c r="D96" i="89"/>
  <c r="H96" i="89"/>
  <c r="L96" i="89"/>
  <c r="P96" i="89"/>
  <c r="T96" i="89"/>
  <c r="E97" i="89"/>
  <c r="I97" i="89"/>
  <c r="M97" i="89"/>
  <c r="Q97" i="89"/>
  <c r="U97" i="89"/>
  <c r="I103" i="89"/>
  <c r="N138" i="89"/>
  <c r="R138" i="89"/>
  <c r="N139" i="89"/>
  <c r="R139" i="89"/>
  <c r="N140" i="89"/>
  <c r="R140" i="89"/>
  <c r="A59" i="89"/>
  <c r="G94" i="89"/>
  <c r="K94" i="89"/>
  <c r="O94" i="89"/>
  <c r="S94" i="89"/>
  <c r="D95" i="89"/>
  <c r="H95" i="89"/>
  <c r="L95" i="89"/>
  <c r="P95" i="89"/>
  <c r="T95" i="89"/>
  <c r="E96" i="89"/>
  <c r="I96" i="89"/>
  <c r="M96" i="89"/>
  <c r="Q96" i="89"/>
  <c r="U96" i="89"/>
  <c r="F97" i="89"/>
  <c r="J97" i="89"/>
  <c r="N97" i="89"/>
  <c r="R97" i="89"/>
  <c r="K138" i="89"/>
  <c r="O138" i="89"/>
  <c r="S138" i="89"/>
  <c r="K139" i="89"/>
  <c r="O139" i="89"/>
  <c r="S139" i="89"/>
  <c r="K140" i="89"/>
  <c r="O140" i="89"/>
  <c r="S140" i="89"/>
  <c r="L138" i="89"/>
  <c r="P138" i="89"/>
  <c r="T138" i="89"/>
  <c r="L139" i="89"/>
  <c r="P139" i="89"/>
  <c r="T139" i="89"/>
  <c r="L140" i="89"/>
  <c r="P140" i="89"/>
  <c r="T140" i="89"/>
  <c r="E94" i="88"/>
  <c r="M94" i="88"/>
  <c r="U94" i="88"/>
  <c r="G96" i="88"/>
  <c r="K96" i="88"/>
  <c r="O96" i="88"/>
  <c r="S96" i="88"/>
  <c r="M138" i="88"/>
  <c r="U138" i="88"/>
  <c r="M139" i="88"/>
  <c r="U139" i="88"/>
  <c r="Q140" i="88"/>
  <c r="M141" i="88"/>
  <c r="Q141" i="88"/>
  <c r="J94" i="88"/>
  <c r="I97" i="88"/>
  <c r="M97" i="88"/>
  <c r="Q97" i="88"/>
  <c r="N138" i="88"/>
  <c r="R139" i="88"/>
  <c r="R140" i="88"/>
  <c r="B15" i="88"/>
  <c r="A16" i="88"/>
  <c r="A18" i="88"/>
  <c r="A59" i="88"/>
  <c r="G94" i="88"/>
  <c r="K94" i="88"/>
  <c r="O94" i="88"/>
  <c r="S94" i="88"/>
  <c r="D95" i="88"/>
  <c r="H95" i="88"/>
  <c r="L95" i="88"/>
  <c r="P95" i="88"/>
  <c r="T95" i="88"/>
  <c r="E96" i="88"/>
  <c r="I96" i="88"/>
  <c r="M96" i="88"/>
  <c r="Q96" i="88"/>
  <c r="U96" i="88"/>
  <c r="F97" i="88"/>
  <c r="J97" i="88"/>
  <c r="N97" i="88"/>
  <c r="R97" i="88"/>
  <c r="K138" i="88"/>
  <c r="O138" i="88"/>
  <c r="S138" i="88"/>
  <c r="K139" i="88"/>
  <c r="O139" i="88"/>
  <c r="S139" i="88"/>
  <c r="K140" i="88"/>
  <c r="O140" i="88"/>
  <c r="S140" i="88"/>
  <c r="I94" i="88"/>
  <c r="Q94" i="88"/>
  <c r="Q138" i="88"/>
  <c r="U140" i="88"/>
  <c r="A15" i="88"/>
  <c r="F94" i="88"/>
  <c r="N94" i="88"/>
  <c r="R94" i="88"/>
  <c r="E97" i="88"/>
  <c r="U97" i="88"/>
  <c r="R138" i="88"/>
  <c r="N139" i="88"/>
  <c r="N140" i="88"/>
  <c r="L138" i="88"/>
  <c r="P138" i="88"/>
  <c r="T138" i="88"/>
  <c r="L139" i="88"/>
  <c r="P139" i="88"/>
  <c r="T139" i="88"/>
  <c r="L140" i="88"/>
  <c r="P140" i="88"/>
  <c r="T140" i="88"/>
  <c r="E94" i="87"/>
  <c r="I94" i="87"/>
  <c r="M94" i="87"/>
  <c r="Q94" i="87"/>
  <c r="U94" i="87"/>
  <c r="G96" i="87"/>
  <c r="K96" i="87"/>
  <c r="O96" i="87"/>
  <c r="S96" i="87"/>
  <c r="M138" i="87"/>
  <c r="Q138" i="87"/>
  <c r="U138" i="87"/>
  <c r="M139" i="87"/>
  <c r="Q139" i="87"/>
  <c r="U139" i="87"/>
  <c r="M140" i="87"/>
  <c r="Q140" i="87"/>
  <c r="U140" i="87"/>
  <c r="A15" i="87"/>
  <c r="G94" i="87"/>
  <c r="K94" i="87"/>
  <c r="O94" i="87"/>
  <c r="S94" i="87"/>
  <c r="D95" i="87"/>
  <c r="H95" i="87"/>
  <c r="L95" i="87"/>
  <c r="P95" i="87"/>
  <c r="T95" i="87"/>
  <c r="E96" i="87"/>
  <c r="I96" i="87"/>
  <c r="M96" i="87"/>
  <c r="Q96" i="87"/>
  <c r="U96" i="87"/>
  <c r="F97" i="87"/>
  <c r="J97" i="87"/>
  <c r="N97" i="87"/>
  <c r="R97" i="87"/>
  <c r="K138" i="87"/>
  <c r="O138" i="87"/>
  <c r="S138" i="87"/>
  <c r="K139" i="87"/>
  <c r="O139" i="87"/>
  <c r="S139" i="87"/>
  <c r="K140" i="87"/>
  <c r="O140" i="87"/>
  <c r="S140" i="87"/>
  <c r="F94" i="87"/>
  <c r="J94" i="87"/>
  <c r="N94" i="87"/>
  <c r="R94" i="87"/>
  <c r="E97" i="87"/>
  <c r="I97" i="87"/>
  <c r="M97" i="87"/>
  <c r="Q97" i="87"/>
  <c r="U97" i="87"/>
  <c r="N138" i="87"/>
  <c r="R138" i="87"/>
  <c r="N139" i="87"/>
  <c r="R139" i="87"/>
  <c r="N140" i="87"/>
  <c r="R140" i="87"/>
  <c r="B15" i="87"/>
  <c r="A16" i="87"/>
  <c r="A59" i="87"/>
  <c r="L138" i="87"/>
  <c r="P138" i="87"/>
  <c r="T138" i="87"/>
  <c r="L139" i="87"/>
  <c r="P139" i="87"/>
  <c r="T139" i="87"/>
  <c r="L140" i="87"/>
  <c r="P140" i="87"/>
  <c r="T140" i="87"/>
  <c r="E94" i="86"/>
  <c r="M138" i="86"/>
  <c r="M139" i="86"/>
  <c r="U139" i="86"/>
  <c r="M140" i="86"/>
  <c r="Q140" i="86"/>
  <c r="U140" i="86"/>
  <c r="Q141" i="86"/>
  <c r="U141" i="86"/>
  <c r="A15" i="86"/>
  <c r="J59" i="86"/>
  <c r="F94" i="86"/>
  <c r="J94" i="86"/>
  <c r="N94" i="86"/>
  <c r="R94" i="86"/>
  <c r="G95" i="86"/>
  <c r="K95" i="86"/>
  <c r="O95" i="86"/>
  <c r="S95" i="86"/>
  <c r="D96" i="86"/>
  <c r="H96" i="86"/>
  <c r="L96" i="86"/>
  <c r="P96" i="86"/>
  <c r="T96" i="86"/>
  <c r="E97" i="86"/>
  <c r="I97" i="86"/>
  <c r="M97" i="86"/>
  <c r="Q97" i="86"/>
  <c r="U97" i="86"/>
  <c r="I103" i="86"/>
  <c r="N138" i="86"/>
  <c r="R138" i="86"/>
  <c r="N139" i="86"/>
  <c r="R139" i="86"/>
  <c r="N140" i="86"/>
  <c r="R140" i="86"/>
  <c r="M94" i="86"/>
  <c r="A59" i="86"/>
  <c r="G94" i="86"/>
  <c r="K94" i="86"/>
  <c r="O94" i="86"/>
  <c r="S94" i="86"/>
  <c r="D95" i="86"/>
  <c r="H95" i="86"/>
  <c r="L95" i="86"/>
  <c r="P95" i="86"/>
  <c r="T95" i="86"/>
  <c r="E96" i="86"/>
  <c r="I96" i="86"/>
  <c r="M96" i="86"/>
  <c r="Q96" i="86"/>
  <c r="U96" i="86"/>
  <c r="F97" i="86"/>
  <c r="J97" i="86"/>
  <c r="N97" i="86"/>
  <c r="R97" i="86"/>
  <c r="K138" i="86"/>
  <c r="O138" i="86"/>
  <c r="S138" i="86"/>
  <c r="K139" i="86"/>
  <c r="O139" i="86"/>
  <c r="S139" i="86"/>
  <c r="K140" i="86"/>
  <c r="O140" i="86"/>
  <c r="S140" i="86"/>
  <c r="I94" i="86"/>
  <c r="Q94" i="86"/>
  <c r="U94" i="86"/>
  <c r="Q138" i="86"/>
  <c r="L138" i="86"/>
  <c r="P138" i="86"/>
  <c r="T138" i="86"/>
  <c r="L139" i="86"/>
  <c r="P139" i="86"/>
  <c r="T139" i="86"/>
  <c r="L140" i="86"/>
  <c r="P140" i="86"/>
  <c r="T140" i="86"/>
  <c r="A15" i="85"/>
  <c r="J59" i="85"/>
  <c r="F94" i="85"/>
  <c r="J94" i="85"/>
  <c r="N94" i="85"/>
  <c r="R94" i="85"/>
  <c r="G95" i="85"/>
  <c r="K95" i="85"/>
  <c r="O95" i="85"/>
  <c r="S95" i="85"/>
  <c r="D96" i="85"/>
  <c r="H96" i="85"/>
  <c r="L96" i="85"/>
  <c r="P96" i="85"/>
  <c r="T96" i="85"/>
  <c r="E97" i="85"/>
  <c r="I97" i="85"/>
  <c r="M97" i="85"/>
  <c r="Q97" i="85"/>
  <c r="U97" i="85"/>
  <c r="N138" i="85"/>
  <c r="R138" i="85"/>
  <c r="N139" i="85"/>
  <c r="R139" i="85"/>
  <c r="N140" i="85"/>
  <c r="R140" i="85"/>
  <c r="E94" i="85"/>
  <c r="M94" i="85"/>
  <c r="A104" i="85"/>
  <c r="M138" i="85"/>
  <c r="Q138" i="85"/>
  <c r="U138" i="85"/>
  <c r="Q139" i="85"/>
  <c r="U139" i="85"/>
  <c r="M140" i="85"/>
  <c r="U140" i="85"/>
  <c r="M141" i="85"/>
  <c r="Q141" i="85"/>
  <c r="B15" i="85"/>
  <c r="A16" i="85"/>
  <c r="A18" i="85"/>
  <c r="A59" i="85"/>
  <c r="G94" i="85"/>
  <c r="K94" i="85"/>
  <c r="O94" i="85"/>
  <c r="S94" i="85"/>
  <c r="D95" i="85"/>
  <c r="H95" i="85"/>
  <c r="L95" i="85"/>
  <c r="P95" i="85"/>
  <c r="T95" i="85"/>
  <c r="E96" i="85"/>
  <c r="I96" i="85"/>
  <c r="M96" i="85"/>
  <c r="Q96" i="85"/>
  <c r="U96" i="85"/>
  <c r="F97" i="85"/>
  <c r="J97" i="85"/>
  <c r="N97" i="85"/>
  <c r="R97" i="85"/>
  <c r="K138" i="85"/>
  <c r="O138" i="85"/>
  <c r="S138" i="85"/>
  <c r="K139" i="85"/>
  <c r="O139" i="85"/>
  <c r="S139" i="85"/>
  <c r="K140" i="85"/>
  <c r="O140" i="85"/>
  <c r="S140" i="85"/>
  <c r="I94" i="85"/>
  <c r="Q94" i="85"/>
  <c r="U94" i="85"/>
  <c r="L138" i="85"/>
  <c r="P138" i="85"/>
  <c r="T138" i="85"/>
  <c r="L139" i="85"/>
  <c r="P139" i="85"/>
  <c r="T139" i="85"/>
  <c r="L140" i="85"/>
  <c r="P140" i="85"/>
  <c r="T140" i="85"/>
  <c r="U143" i="75" l="1"/>
  <c r="U142" i="75"/>
  <c r="U137" i="75"/>
  <c r="U136" i="75"/>
  <c r="U135" i="75"/>
  <c r="U134" i="75"/>
  <c r="U133" i="75"/>
  <c r="U132" i="75"/>
  <c r="U131" i="75"/>
  <c r="U130" i="75"/>
  <c r="U129" i="75"/>
  <c r="U128" i="75"/>
  <c r="U127" i="75"/>
  <c r="U126" i="75"/>
  <c r="U125" i="75"/>
  <c r="U124" i="75"/>
  <c r="U123" i="75"/>
  <c r="U122" i="75"/>
  <c r="U121" i="75"/>
  <c r="U120" i="75"/>
  <c r="U119" i="75"/>
  <c r="U118" i="75"/>
  <c r="U117" i="75"/>
  <c r="U116" i="75"/>
  <c r="U115" i="75"/>
  <c r="U114" i="75"/>
  <c r="U113" i="75"/>
  <c r="U112" i="75"/>
  <c r="U140" i="75" s="1"/>
  <c r="U99" i="75"/>
  <c r="U98" i="75"/>
  <c r="U93" i="75"/>
  <c r="U92" i="75"/>
  <c r="U91" i="75"/>
  <c r="U90" i="75"/>
  <c r="U89" i="75"/>
  <c r="U88" i="75"/>
  <c r="U87" i="75"/>
  <c r="U86" i="75"/>
  <c r="U85" i="75"/>
  <c r="U84" i="75"/>
  <c r="U83" i="75"/>
  <c r="U82" i="75"/>
  <c r="U81" i="75"/>
  <c r="U80" i="75"/>
  <c r="U79" i="75"/>
  <c r="U78" i="75"/>
  <c r="U77" i="75"/>
  <c r="U76" i="75"/>
  <c r="U75" i="75"/>
  <c r="U74" i="75"/>
  <c r="U73" i="75"/>
  <c r="U72" i="75"/>
  <c r="U71" i="75"/>
  <c r="U70" i="75"/>
  <c r="U69" i="75"/>
  <c r="U68" i="75"/>
  <c r="U143" i="76"/>
  <c r="U142" i="76"/>
  <c r="U137" i="76"/>
  <c r="U136" i="76"/>
  <c r="U135" i="76"/>
  <c r="U134" i="76"/>
  <c r="U133" i="76"/>
  <c r="U132" i="76"/>
  <c r="U131" i="76"/>
  <c r="U130" i="76"/>
  <c r="U129" i="76"/>
  <c r="U128" i="76"/>
  <c r="U127" i="76"/>
  <c r="U126" i="76"/>
  <c r="U125" i="76"/>
  <c r="U124" i="76"/>
  <c r="U123" i="76"/>
  <c r="U122" i="76"/>
  <c r="U121" i="76"/>
  <c r="U120" i="76"/>
  <c r="U119" i="76"/>
  <c r="U118" i="76"/>
  <c r="U117" i="76"/>
  <c r="U116" i="76"/>
  <c r="U115" i="76"/>
  <c r="U114" i="76"/>
  <c r="U113" i="76"/>
  <c r="U112" i="76"/>
  <c r="U99" i="76"/>
  <c r="U98" i="76"/>
  <c r="U93" i="76"/>
  <c r="U92" i="76"/>
  <c r="U91" i="76"/>
  <c r="U90" i="76"/>
  <c r="U89" i="76"/>
  <c r="U88" i="76"/>
  <c r="U87" i="76"/>
  <c r="U86" i="76"/>
  <c r="U85" i="76"/>
  <c r="U84" i="76"/>
  <c r="U83" i="76"/>
  <c r="U82" i="76"/>
  <c r="U81" i="76"/>
  <c r="U80" i="76"/>
  <c r="U79" i="76"/>
  <c r="U78" i="76"/>
  <c r="U77" i="76"/>
  <c r="U76" i="76"/>
  <c r="U75" i="76"/>
  <c r="U74" i="76"/>
  <c r="U73" i="76"/>
  <c r="U72" i="76"/>
  <c r="U71" i="76"/>
  <c r="U70" i="76"/>
  <c r="U69" i="76"/>
  <c r="U68" i="76"/>
  <c r="U143" i="77"/>
  <c r="U142" i="77"/>
  <c r="U137" i="77"/>
  <c r="U136" i="77"/>
  <c r="U135" i="77"/>
  <c r="U134" i="77"/>
  <c r="U133" i="77"/>
  <c r="U132" i="77"/>
  <c r="U131" i="77"/>
  <c r="U130" i="77"/>
  <c r="U129" i="77"/>
  <c r="U128" i="77"/>
  <c r="U127" i="77"/>
  <c r="U126" i="77"/>
  <c r="U125" i="77"/>
  <c r="U124" i="77"/>
  <c r="U123" i="77"/>
  <c r="U122" i="77"/>
  <c r="U121" i="77"/>
  <c r="U120" i="77"/>
  <c r="U119" i="77"/>
  <c r="U118" i="77"/>
  <c r="U117" i="77"/>
  <c r="U116" i="77"/>
  <c r="U115" i="77"/>
  <c r="U114" i="77"/>
  <c r="U113" i="77"/>
  <c r="U112" i="77"/>
  <c r="U99" i="77"/>
  <c r="U98" i="77"/>
  <c r="U93" i="77"/>
  <c r="U92" i="77"/>
  <c r="U91" i="77"/>
  <c r="U90" i="77"/>
  <c r="U89" i="77"/>
  <c r="U88" i="77"/>
  <c r="U87" i="77"/>
  <c r="U86" i="77"/>
  <c r="U85" i="77"/>
  <c r="U84" i="77"/>
  <c r="U83" i="77"/>
  <c r="U82" i="77"/>
  <c r="U81" i="77"/>
  <c r="U80" i="77"/>
  <c r="U79" i="77"/>
  <c r="U78" i="77"/>
  <c r="U77" i="77"/>
  <c r="U76" i="77"/>
  <c r="U75" i="77"/>
  <c r="U74" i="77"/>
  <c r="U73" i="77"/>
  <c r="U72" i="77"/>
  <c r="U71" i="77"/>
  <c r="U70" i="77"/>
  <c r="U69" i="77"/>
  <c r="U68" i="77"/>
  <c r="U143" i="78"/>
  <c r="U142" i="78"/>
  <c r="U137" i="78"/>
  <c r="U136" i="78"/>
  <c r="U135" i="78"/>
  <c r="U134" i="78"/>
  <c r="U133" i="78"/>
  <c r="U132" i="78"/>
  <c r="U131" i="78"/>
  <c r="U130" i="78"/>
  <c r="U129" i="78"/>
  <c r="U128" i="78"/>
  <c r="U127" i="78"/>
  <c r="U126" i="78"/>
  <c r="U125" i="78"/>
  <c r="U124" i="78"/>
  <c r="U123" i="78"/>
  <c r="U122" i="78"/>
  <c r="U121" i="78"/>
  <c r="U120" i="78"/>
  <c r="U119" i="78"/>
  <c r="U118" i="78"/>
  <c r="U117" i="78"/>
  <c r="U116" i="78"/>
  <c r="U115" i="78"/>
  <c r="U114" i="78"/>
  <c r="U113" i="78"/>
  <c r="U112" i="78"/>
  <c r="U99" i="78"/>
  <c r="U98" i="78"/>
  <c r="U93" i="78"/>
  <c r="U92" i="78"/>
  <c r="U91" i="78"/>
  <c r="U90" i="78"/>
  <c r="U89" i="78"/>
  <c r="U88" i="78"/>
  <c r="U87" i="78"/>
  <c r="U86" i="78"/>
  <c r="U85" i="78"/>
  <c r="U84" i="78"/>
  <c r="U83" i="78"/>
  <c r="U82" i="78"/>
  <c r="U81" i="78"/>
  <c r="U80" i="78"/>
  <c r="U79" i="78"/>
  <c r="U78" i="78"/>
  <c r="U77" i="78"/>
  <c r="U76" i="78"/>
  <c r="U75" i="78"/>
  <c r="U74" i="78"/>
  <c r="U73" i="78"/>
  <c r="U72" i="78"/>
  <c r="U71" i="78"/>
  <c r="U70" i="78"/>
  <c r="U69" i="78"/>
  <c r="U68" i="78"/>
  <c r="U143" i="79"/>
  <c r="U142" i="79"/>
  <c r="U137" i="79"/>
  <c r="U136" i="79"/>
  <c r="U135" i="79"/>
  <c r="U134" i="79"/>
  <c r="U133" i="79"/>
  <c r="U132" i="79"/>
  <c r="U131" i="79"/>
  <c r="U130" i="79"/>
  <c r="U129" i="79"/>
  <c r="U128" i="79"/>
  <c r="U127" i="79"/>
  <c r="U126" i="79"/>
  <c r="U125" i="79"/>
  <c r="U124" i="79"/>
  <c r="U123" i="79"/>
  <c r="U122" i="79"/>
  <c r="U121" i="79"/>
  <c r="U120" i="79"/>
  <c r="U119" i="79"/>
  <c r="U118" i="79"/>
  <c r="U117" i="79"/>
  <c r="U116" i="79"/>
  <c r="U115" i="79"/>
  <c r="U114" i="79"/>
  <c r="U113" i="79"/>
  <c r="U112" i="79"/>
  <c r="U99" i="79"/>
  <c r="U98" i="79"/>
  <c r="U93" i="79"/>
  <c r="U92" i="79"/>
  <c r="U91" i="79"/>
  <c r="U90" i="79"/>
  <c r="U89" i="79"/>
  <c r="U88" i="79"/>
  <c r="U87" i="79"/>
  <c r="U86" i="79"/>
  <c r="U85" i="79"/>
  <c r="U84" i="79"/>
  <c r="U83" i="79"/>
  <c r="U82" i="79"/>
  <c r="U81" i="79"/>
  <c r="U80" i="79"/>
  <c r="U79" i="79"/>
  <c r="U78" i="79"/>
  <c r="U77" i="79"/>
  <c r="U76" i="79"/>
  <c r="U75" i="79"/>
  <c r="U74" i="79"/>
  <c r="U73" i="79"/>
  <c r="U72" i="79"/>
  <c r="U71" i="79"/>
  <c r="U70" i="79"/>
  <c r="U69" i="79"/>
  <c r="U68" i="79"/>
  <c r="U143" i="80"/>
  <c r="U142" i="80"/>
  <c r="U137" i="80"/>
  <c r="U136" i="80"/>
  <c r="U135" i="80"/>
  <c r="U134" i="80"/>
  <c r="U133" i="80"/>
  <c r="U132" i="80"/>
  <c r="U131" i="80"/>
  <c r="U130" i="80"/>
  <c r="U129" i="80"/>
  <c r="U128" i="80"/>
  <c r="U127" i="80"/>
  <c r="U126" i="80"/>
  <c r="U125" i="80"/>
  <c r="U124" i="80"/>
  <c r="U123" i="80"/>
  <c r="U122" i="80"/>
  <c r="U121" i="80"/>
  <c r="U120" i="80"/>
  <c r="U119" i="80"/>
  <c r="U118" i="80"/>
  <c r="U117" i="80"/>
  <c r="U116" i="80"/>
  <c r="U115" i="80"/>
  <c r="U114" i="80"/>
  <c r="U113" i="80"/>
  <c r="U112" i="80"/>
  <c r="U99" i="80"/>
  <c r="U98" i="80"/>
  <c r="U93" i="80"/>
  <c r="U92" i="80"/>
  <c r="U91" i="80"/>
  <c r="U90" i="80"/>
  <c r="U89" i="80"/>
  <c r="U88" i="80"/>
  <c r="U87" i="80"/>
  <c r="U86" i="80"/>
  <c r="U85" i="80"/>
  <c r="U84" i="80"/>
  <c r="U83" i="80"/>
  <c r="U82" i="80"/>
  <c r="U81" i="80"/>
  <c r="U80" i="80"/>
  <c r="U79" i="80"/>
  <c r="U78" i="80"/>
  <c r="U77" i="80"/>
  <c r="U76" i="80"/>
  <c r="U75" i="80"/>
  <c r="U74" i="80"/>
  <c r="U73" i="80"/>
  <c r="U72" i="80"/>
  <c r="U71" i="80"/>
  <c r="U70" i="80"/>
  <c r="U69" i="80"/>
  <c r="U68" i="80"/>
  <c r="U143" i="81"/>
  <c r="U142" i="81"/>
  <c r="U137" i="81"/>
  <c r="U136" i="81"/>
  <c r="U135" i="81"/>
  <c r="U134" i="81"/>
  <c r="U133" i="81"/>
  <c r="U132" i="81"/>
  <c r="U131" i="81"/>
  <c r="U130" i="81"/>
  <c r="U129" i="81"/>
  <c r="U128" i="81"/>
  <c r="U127" i="81"/>
  <c r="U126" i="81"/>
  <c r="U125" i="81"/>
  <c r="U124" i="81"/>
  <c r="U123" i="81"/>
  <c r="U122" i="81"/>
  <c r="U121" i="81"/>
  <c r="U120" i="81"/>
  <c r="U119" i="81"/>
  <c r="U118" i="81"/>
  <c r="U117" i="81"/>
  <c r="U116" i="81"/>
  <c r="U115" i="81"/>
  <c r="U114" i="81"/>
  <c r="U113" i="81"/>
  <c r="U112" i="81"/>
  <c r="U99" i="81"/>
  <c r="U98" i="81"/>
  <c r="U93" i="81"/>
  <c r="U92" i="81"/>
  <c r="U91" i="81"/>
  <c r="U90" i="81"/>
  <c r="U89" i="81"/>
  <c r="U88" i="81"/>
  <c r="U87" i="81"/>
  <c r="U86" i="81"/>
  <c r="U85" i="81"/>
  <c r="U84" i="81"/>
  <c r="U83" i="81"/>
  <c r="U82" i="81"/>
  <c r="U81" i="81"/>
  <c r="U80" i="81"/>
  <c r="U79" i="81"/>
  <c r="U78" i="81"/>
  <c r="U77" i="81"/>
  <c r="U76" i="81"/>
  <c r="U75" i="81"/>
  <c r="U74" i="81"/>
  <c r="U73" i="81"/>
  <c r="U72" i="81"/>
  <c r="U71" i="81"/>
  <c r="U70" i="81"/>
  <c r="U69" i="81"/>
  <c r="U68" i="81"/>
  <c r="U143" i="82"/>
  <c r="U142" i="82"/>
  <c r="U137" i="82"/>
  <c r="U136" i="82"/>
  <c r="U135" i="82"/>
  <c r="U134" i="82"/>
  <c r="U133" i="82"/>
  <c r="U132" i="82"/>
  <c r="U131" i="82"/>
  <c r="U130" i="82"/>
  <c r="U129" i="82"/>
  <c r="U128" i="82"/>
  <c r="U127" i="82"/>
  <c r="U126" i="82"/>
  <c r="U125" i="82"/>
  <c r="U124" i="82"/>
  <c r="U123" i="82"/>
  <c r="U122" i="82"/>
  <c r="U121" i="82"/>
  <c r="U120" i="82"/>
  <c r="U119" i="82"/>
  <c r="U118" i="82"/>
  <c r="U117" i="82"/>
  <c r="U116" i="82"/>
  <c r="U115" i="82"/>
  <c r="U114" i="82"/>
  <c r="U113" i="82"/>
  <c r="U112" i="82"/>
  <c r="U99" i="82"/>
  <c r="U98" i="82"/>
  <c r="U93" i="82"/>
  <c r="U92" i="82"/>
  <c r="U91" i="82"/>
  <c r="U90" i="82"/>
  <c r="U89" i="82"/>
  <c r="U88" i="82"/>
  <c r="U87" i="82"/>
  <c r="U86" i="82"/>
  <c r="U85" i="82"/>
  <c r="U84" i="82"/>
  <c r="U83" i="82"/>
  <c r="U82" i="82"/>
  <c r="U81" i="82"/>
  <c r="U80" i="82"/>
  <c r="U79" i="82"/>
  <c r="U78" i="82"/>
  <c r="U77" i="82"/>
  <c r="U76" i="82"/>
  <c r="U75" i="82"/>
  <c r="U74" i="82"/>
  <c r="U73" i="82"/>
  <c r="U72" i="82"/>
  <c r="U71" i="82"/>
  <c r="U70" i="82"/>
  <c r="U69" i="82"/>
  <c r="U68" i="82"/>
  <c r="U143" i="83"/>
  <c r="U142" i="83"/>
  <c r="U137" i="83"/>
  <c r="U136" i="83"/>
  <c r="U135" i="83"/>
  <c r="U134" i="83"/>
  <c r="U133" i="83"/>
  <c r="U132" i="83"/>
  <c r="U131" i="83"/>
  <c r="U130" i="83"/>
  <c r="U129" i="83"/>
  <c r="U128" i="83"/>
  <c r="U127" i="83"/>
  <c r="U126" i="83"/>
  <c r="U125" i="83"/>
  <c r="U124" i="83"/>
  <c r="U123" i="83"/>
  <c r="U122" i="83"/>
  <c r="U121" i="83"/>
  <c r="U120" i="83"/>
  <c r="U119" i="83"/>
  <c r="U118" i="83"/>
  <c r="U117" i="83"/>
  <c r="U116" i="83"/>
  <c r="U115" i="83"/>
  <c r="U114" i="83"/>
  <c r="U113" i="83"/>
  <c r="U112" i="83"/>
  <c r="U99" i="83"/>
  <c r="U98" i="83"/>
  <c r="U93" i="83"/>
  <c r="U92" i="83"/>
  <c r="U91" i="83"/>
  <c r="U90" i="83"/>
  <c r="U89" i="83"/>
  <c r="U88" i="83"/>
  <c r="U87" i="83"/>
  <c r="U86" i="83"/>
  <c r="U85" i="83"/>
  <c r="U84" i="83"/>
  <c r="U83" i="83"/>
  <c r="U82" i="83"/>
  <c r="U81" i="83"/>
  <c r="U80" i="83"/>
  <c r="U79" i="83"/>
  <c r="U78" i="83"/>
  <c r="U77" i="83"/>
  <c r="U76" i="83"/>
  <c r="U75" i="83"/>
  <c r="U74" i="83"/>
  <c r="U73" i="83"/>
  <c r="U72" i="83"/>
  <c r="U71" i="83"/>
  <c r="U70" i="83"/>
  <c r="U69" i="83"/>
  <c r="U68" i="83"/>
  <c r="U143" i="74"/>
  <c r="U142" i="74"/>
  <c r="U137" i="74"/>
  <c r="U136" i="74"/>
  <c r="U135" i="74"/>
  <c r="U134" i="74"/>
  <c r="U133" i="74"/>
  <c r="U132" i="74"/>
  <c r="U131" i="74"/>
  <c r="U130" i="74"/>
  <c r="U129" i="74"/>
  <c r="U128" i="74"/>
  <c r="U127" i="74"/>
  <c r="U126" i="74"/>
  <c r="U125" i="74"/>
  <c r="U124" i="74"/>
  <c r="U123" i="74"/>
  <c r="U122" i="74"/>
  <c r="U121" i="74"/>
  <c r="U120" i="74"/>
  <c r="U119" i="74"/>
  <c r="U118" i="74"/>
  <c r="U117" i="74"/>
  <c r="U116" i="74"/>
  <c r="U115" i="74"/>
  <c r="U114" i="74"/>
  <c r="U113" i="74"/>
  <c r="U112" i="74"/>
  <c r="U99" i="74"/>
  <c r="U98" i="74"/>
  <c r="U93" i="74"/>
  <c r="U92" i="74"/>
  <c r="U91" i="74"/>
  <c r="U90" i="74"/>
  <c r="U89" i="74"/>
  <c r="U88" i="74"/>
  <c r="U87" i="74"/>
  <c r="U86" i="74"/>
  <c r="U85" i="74"/>
  <c r="U84" i="74"/>
  <c r="U83" i="74"/>
  <c r="U82" i="74"/>
  <c r="U81" i="74"/>
  <c r="U80" i="74"/>
  <c r="U79" i="74"/>
  <c r="U78" i="74"/>
  <c r="U77" i="74"/>
  <c r="U76" i="74"/>
  <c r="U75" i="74"/>
  <c r="U74" i="74"/>
  <c r="U73" i="74"/>
  <c r="U72" i="74"/>
  <c r="U71" i="74"/>
  <c r="U70" i="74"/>
  <c r="U69" i="74"/>
  <c r="U68" i="74"/>
  <c r="U95" i="74" l="1"/>
  <c r="U139" i="74"/>
  <c r="U95" i="83"/>
  <c r="U139" i="83"/>
  <c r="U95" i="82"/>
  <c r="U139" i="82"/>
  <c r="U95" i="81"/>
  <c r="U139" i="81"/>
  <c r="U95" i="80"/>
  <c r="U139" i="80"/>
  <c r="U95" i="79"/>
  <c r="U139" i="79"/>
  <c r="U95" i="78"/>
  <c r="U139" i="78"/>
  <c r="U95" i="77"/>
  <c r="U139" i="77"/>
  <c r="U95" i="76"/>
  <c r="U139" i="76"/>
  <c r="U95" i="75"/>
  <c r="U139" i="75"/>
  <c r="U96" i="74"/>
  <c r="U140" i="74"/>
  <c r="U140" i="82"/>
  <c r="U96" i="81"/>
  <c r="U97" i="74"/>
  <c r="U141" i="74"/>
  <c r="U97" i="83"/>
  <c r="U141" i="83"/>
  <c r="U97" i="82"/>
  <c r="U141" i="82"/>
  <c r="U97" i="81"/>
  <c r="U141" i="81"/>
  <c r="U97" i="80"/>
  <c r="U141" i="80"/>
  <c r="U97" i="79"/>
  <c r="U141" i="79"/>
  <c r="U97" i="78"/>
  <c r="U141" i="78"/>
  <c r="U97" i="77"/>
  <c r="U141" i="77"/>
  <c r="U97" i="76"/>
  <c r="U141" i="76"/>
  <c r="U97" i="75"/>
  <c r="U141" i="75"/>
  <c r="U96" i="82"/>
  <c r="U140" i="80"/>
  <c r="U96" i="79"/>
  <c r="U96" i="78"/>
  <c r="U96" i="77"/>
  <c r="U140" i="77"/>
  <c r="U94" i="74"/>
  <c r="U138" i="74"/>
  <c r="U94" i="83"/>
  <c r="U138" i="83"/>
  <c r="U94" i="82"/>
  <c r="U138" i="82"/>
  <c r="U94" i="81"/>
  <c r="U138" i="81"/>
  <c r="U94" i="80"/>
  <c r="U138" i="80"/>
  <c r="U94" i="79"/>
  <c r="U138" i="79"/>
  <c r="U94" i="78"/>
  <c r="U138" i="78"/>
  <c r="U94" i="77"/>
  <c r="U138" i="77"/>
  <c r="U94" i="76"/>
  <c r="U138" i="76"/>
  <c r="U94" i="75"/>
  <c r="U138" i="75"/>
  <c r="U96" i="83"/>
  <c r="U140" i="83"/>
  <c r="U140" i="81"/>
  <c r="U96" i="80"/>
  <c r="U140" i="79"/>
  <c r="U140" i="78"/>
  <c r="U96" i="76"/>
  <c r="U140" i="76"/>
  <c r="U96" i="75"/>
  <c r="D68" i="74"/>
  <c r="E68" i="74"/>
  <c r="F68" i="74"/>
  <c r="G68" i="74"/>
  <c r="H68" i="74"/>
  <c r="I68" i="74"/>
  <c r="J68" i="74"/>
  <c r="K68" i="74"/>
  <c r="L68" i="74"/>
  <c r="M68" i="74"/>
  <c r="N68" i="74"/>
  <c r="O68" i="74"/>
  <c r="P68" i="74"/>
  <c r="Q68" i="74"/>
  <c r="R68" i="74"/>
  <c r="S68" i="74"/>
  <c r="S96" i="74" s="1"/>
  <c r="T68" i="74"/>
  <c r="D69" i="74"/>
  <c r="E69" i="74"/>
  <c r="F69" i="74"/>
  <c r="G69" i="74"/>
  <c r="H69" i="74"/>
  <c r="I69" i="74"/>
  <c r="J69" i="74"/>
  <c r="K69" i="74"/>
  <c r="L69" i="74"/>
  <c r="M69" i="74"/>
  <c r="N69" i="74"/>
  <c r="O69" i="74"/>
  <c r="P69" i="74"/>
  <c r="Q69" i="74"/>
  <c r="R69" i="74"/>
  <c r="S69" i="74"/>
  <c r="T69" i="74"/>
  <c r="D70" i="74"/>
  <c r="E70" i="74"/>
  <c r="E94" i="74" s="1"/>
  <c r="F70" i="74"/>
  <c r="G70" i="74"/>
  <c r="H70" i="74"/>
  <c r="I70" i="74"/>
  <c r="J70" i="74"/>
  <c r="K70" i="74"/>
  <c r="L70" i="74"/>
  <c r="M70" i="74"/>
  <c r="N70" i="74"/>
  <c r="O70" i="74"/>
  <c r="P70" i="74"/>
  <c r="Q70" i="74"/>
  <c r="Q94" i="74" s="1"/>
  <c r="R70" i="74"/>
  <c r="S70" i="74"/>
  <c r="T70" i="74"/>
  <c r="D71" i="74"/>
  <c r="D95" i="74" s="1"/>
  <c r="E71" i="74"/>
  <c r="F71" i="74"/>
  <c r="G71" i="74"/>
  <c r="H71" i="74"/>
  <c r="I71" i="74"/>
  <c r="J71" i="74"/>
  <c r="K71" i="74"/>
  <c r="L71" i="74"/>
  <c r="M71" i="74"/>
  <c r="N71" i="74"/>
  <c r="O71" i="74"/>
  <c r="P71" i="74"/>
  <c r="Q71" i="74"/>
  <c r="R71" i="74"/>
  <c r="S71" i="74"/>
  <c r="T71" i="74"/>
  <c r="T95" i="74" s="1"/>
  <c r="D72" i="74"/>
  <c r="E72" i="74"/>
  <c r="F72" i="74"/>
  <c r="G72" i="74"/>
  <c r="H72" i="74"/>
  <c r="I72" i="74"/>
  <c r="J72" i="74"/>
  <c r="K72" i="74"/>
  <c r="L72" i="74"/>
  <c r="M72" i="74"/>
  <c r="N72" i="74"/>
  <c r="O72" i="74"/>
  <c r="P72" i="74"/>
  <c r="Q72" i="74"/>
  <c r="R72" i="74"/>
  <c r="S72" i="74"/>
  <c r="T72" i="74"/>
  <c r="D73" i="74"/>
  <c r="E73" i="74"/>
  <c r="F73" i="74"/>
  <c r="G73" i="74"/>
  <c r="H73" i="74"/>
  <c r="I73" i="74"/>
  <c r="J73" i="74"/>
  <c r="K73" i="74"/>
  <c r="L73" i="74"/>
  <c r="M73" i="74"/>
  <c r="N73" i="74"/>
  <c r="O73" i="74"/>
  <c r="P73" i="74"/>
  <c r="Q73" i="74"/>
  <c r="R73" i="74"/>
  <c r="S73" i="74"/>
  <c r="T73" i="74"/>
  <c r="D74" i="74"/>
  <c r="E74" i="74"/>
  <c r="F74" i="74"/>
  <c r="G74" i="74"/>
  <c r="H74" i="74"/>
  <c r="I74" i="74"/>
  <c r="J74" i="74"/>
  <c r="K74" i="74"/>
  <c r="L74" i="74"/>
  <c r="M74" i="74"/>
  <c r="N74" i="74"/>
  <c r="O74" i="74"/>
  <c r="P74" i="74"/>
  <c r="Q74" i="74"/>
  <c r="R74" i="74"/>
  <c r="S74" i="74"/>
  <c r="T74" i="74"/>
  <c r="D75" i="74"/>
  <c r="E75" i="74"/>
  <c r="F75" i="74"/>
  <c r="G75" i="74"/>
  <c r="H75" i="74"/>
  <c r="I75" i="74"/>
  <c r="J75" i="74"/>
  <c r="K75" i="74"/>
  <c r="L75" i="74"/>
  <c r="M75" i="74"/>
  <c r="N75" i="74"/>
  <c r="O75" i="74"/>
  <c r="P75" i="74"/>
  <c r="Q75" i="74"/>
  <c r="R75" i="74"/>
  <c r="S75" i="74"/>
  <c r="T75" i="74"/>
  <c r="D76" i="74"/>
  <c r="E76" i="74"/>
  <c r="F76" i="74"/>
  <c r="G76" i="74"/>
  <c r="H76" i="74"/>
  <c r="I76" i="74"/>
  <c r="J76" i="74"/>
  <c r="K76" i="74"/>
  <c r="L76" i="74"/>
  <c r="M76" i="74"/>
  <c r="N76" i="74"/>
  <c r="O76" i="74"/>
  <c r="P76" i="74"/>
  <c r="Q76" i="74"/>
  <c r="R76" i="74"/>
  <c r="S76" i="74"/>
  <c r="T76" i="74"/>
  <c r="D77" i="74"/>
  <c r="E77" i="74"/>
  <c r="F77" i="74"/>
  <c r="G77" i="74"/>
  <c r="H77" i="74"/>
  <c r="I77" i="74"/>
  <c r="J77" i="74"/>
  <c r="K77" i="74"/>
  <c r="L77" i="74"/>
  <c r="M77" i="74"/>
  <c r="N77" i="74"/>
  <c r="O77" i="74"/>
  <c r="P77" i="74"/>
  <c r="Q77" i="74"/>
  <c r="R77" i="74"/>
  <c r="S77" i="74"/>
  <c r="T77" i="74"/>
  <c r="D78" i="74"/>
  <c r="E78" i="74"/>
  <c r="F78" i="74"/>
  <c r="G78" i="74"/>
  <c r="H78" i="74"/>
  <c r="I78" i="74"/>
  <c r="J78" i="74"/>
  <c r="K78" i="74"/>
  <c r="L78" i="74"/>
  <c r="M78" i="74"/>
  <c r="N78" i="74"/>
  <c r="O78" i="74"/>
  <c r="P78" i="74"/>
  <c r="Q78" i="74"/>
  <c r="R78" i="74"/>
  <c r="S78" i="74"/>
  <c r="T78" i="74"/>
  <c r="D79" i="74"/>
  <c r="E79" i="74"/>
  <c r="F79" i="74"/>
  <c r="G79" i="74"/>
  <c r="H79" i="74"/>
  <c r="I79" i="74"/>
  <c r="J79" i="74"/>
  <c r="K79" i="74"/>
  <c r="L79" i="74"/>
  <c r="M79" i="74"/>
  <c r="N79" i="74"/>
  <c r="O79" i="74"/>
  <c r="P79" i="74"/>
  <c r="Q79" i="74"/>
  <c r="R79" i="74"/>
  <c r="S79" i="74"/>
  <c r="T79" i="74"/>
  <c r="D80" i="74"/>
  <c r="E80" i="74"/>
  <c r="F80" i="74"/>
  <c r="G80" i="74"/>
  <c r="H80" i="74"/>
  <c r="I80" i="74"/>
  <c r="J80" i="74"/>
  <c r="K80" i="74"/>
  <c r="L80" i="74"/>
  <c r="M80" i="74"/>
  <c r="N80" i="74"/>
  <c r="O80" i="74"/>
  <c r="P80" i="74"/>
  <c r="Q80" i="74"/>
  <c r="R80" i="74"/>
  <c r="S80" i="74"/>
  <c r="T80" i="74"/>
  <c r="D81" i="74"/>
  <c r="E81" i="74"/>
  <c r="F81" i="74"/>
  <c r="G81" i="74"/>
  <c r="H81" i="74"/>
  <c r="I81" i="74"/>
  <c r="J81" i="74"/>
  <c r="K81" i="74"/>
  <c r="L81" i="74"/>
  <c r="M81" i="74"/>
  <c r="N81" i="74"/>
  <c r="O81" i="74"/>
  <c r="P81" i="74"/>
  <c r="Q81" i="74"/>
  <c r="R81" i="74"/>
  <c r="S81" i="74"/>
  <c r="T81" i="74"/>
  <c r="D82" i="74"/>
  <c r="E82" i="74"/>
  <c r="F82" i="74"/>
  <c r="G82" i="74"/>
  <c r="H82" i="74"/>
  <c r="I82" i="74"/>
  <c r="J82" i="74"/>
  <c r="K82" i="74"/>
  <c r="L82" i="74"/>
  <c r="M82" i="74"/>
  <c r="N82" i="74"/>
  <c r="O82" i="74"/>
  <c r="P82" i="74"/>
  <c r="Q82" i="74"/>
  <c r="R82" i="74"/>
  <c r="S82" i="74"/>
  <c r="T82" i="74"/>
  <c r="D83" i="74"/>
  <c r="E83" i="74"/>
  <c r="F83" i="74"/>
  <c r="G83" i="74"/>
  <c r="H83" i="74"/>
  <c r="I83" i="74"/>
  <c r="J83" i="74"/>
  <c r="K83" i="74"/>
  <c r="L83" i="74"/>
  <c r="M83" i="74"/>
  <c r="N83" i="74"/>
  <c r="O83" i="74"/>
  <c r="P83" i="74"/>
  <c r="Q83" i="74"/>
  <c r="R83" i="74"/>
  <c r="S83" i="74"/>
  <c r="T83" i="74"/>
  <c r="D84" i="74"/>
  <c r="E84" i="74"/>
  <c r="F84" i="74"/>
  <c r="G84" i="74"/>
  <c r="H84" i="74"/>
  <c r="I84" i="74"/>
  <c r="J84" i="74"/>
  <c r="K84" i="74"/>
  <c r="L84" i="74"/>
  <c r="M84" i="74"/>
  <c r="N84" i="74"/>
  <c r="O84" i="74"/>
  <c r="P84" i="74"/>
  <c r="Q84" i="74"/>
  <c r="R84" i="74"/>
  <c r="S84" i="74"/>
  <c r="T84" i="74"/>
  <c r="D85" i="74"/>
  <c r="E85" i="74"/>
  <c r="F85" i="74"/>
  <c r="G85" i="74"/>
  <c r="H85" i="74"/>
  <c r="I85" i="74"/>
  <c r="J85" i="74"/>
  <c r="K85" i="74"/>
  <c r="L85" i="74"/>
  <c r="M85" i="74"/>
  <c r="N85" i="74"/>
  <c r="O85" i="74"/>
  <c r="P85" i="74"/>
  <c r="Q85" i="74"/>
  <c r="R85" i="74"/>
  <c r="S85" i="74"/>
  <c r="T85" i="74"/>
  <c r="D86" i="74"/>
  <c r="E86" i="74"/>
  <c r="F86" i="74"/>
  <c r="G86" i="74"/>
  <c r="H86" i="74"/>
  <c r="I86" i="74"/>
  <c r="J86" i="74"/>
  <c r="K86" i="74"/>
  <c r="L86" i="74"/>
  <c r="M86" i="74"/>
  <c r="N86" i="74"/>
  <c r="O86" i="74"/>
  <c r="P86" i="74"/>
  <c r="Q86" i="74"/>
  <c r="R86" i="74"/>
  <c r="S86" i="74"/>
  <c r="T86" i="74"/>
  <c r="D87" i="74"/>
  <c r="E87" i="74"/>
  <c r="F87" i="74"/>
  <c r="G87" i="74"/>
  <c r="H87" i="74"/>
  <c r="I87" i="74"/>
  <c r="J87" i="74"/>
  <c r="K87" i="74"/>
  <c r="L87" i="74"/>
  <c r="M87" i="74"/>
  <c r="N87" i="74"/>
  <c r="O87" i="74"/>
  <c r="P87" i="74"/>
  <c r="Q87" i="74"/>
  <c r="R87" i="74"/>
  <c r="S87" i="74"/>
  <c r="T87" i="74"/>
  <c r="D88" i="74"/>
  <c r="E88" i="74"/>
  <c r="F88" i="74"/>
  <c r="G88" i="74"/>
  <c r="H88" i="74"/>
  <c r="I88" i="74"/>
  <c r="J88" i="74"/>
  <c r="K88" i="74"/>
  <c r="L88" i="74"/>
  <c r="M88" i="74"/>
  <c r="N88" i="74"/>
  <c r="O88" i="74"/>
  <c r="P88" i="74"/>
  <c r="Q88" i="74"/>
  <c r="R88" i="74"/>
  <c r="S88" i="74"/>
  <c r="T88" i="74"/>
  <c r="D89" i="74"/>
  <c r="E89" i="74"/>
  <c r="F89" i="74"/>
  <c r="G89" i="74"/>
  <c r="H89" i="74"/>
  <c r="I89" i="74"/>
  <c r="J89" i="74"/>
  <c r="K89" i="74"/>
  <c r="L89" i="74"/>
  <c r="M89" i="74"/>
  <c r="N89" i="74"/>
  <c r="O89" i="74"/>
  <c r="P89" i="74"/>
  <c r="Q89" i="74"/>
  <c r="R89" i="74"/>
  <c r="S89" i="74"/>
  <c r="T89" i="74"/>
  <c r="D90" i="74"/>
  <c r="E90" i="74"/>
  <c r="F90" i="74"/>
  <c r="G90" i="74"/>
  <c r="H90" i="74"/>
  <c r="I90" i="74"/>
  <c r="J90" i="74"/>
  <c r="K90" i="74"/>
  <c r="L90" i="74"/>
  <c r="M90" i="74"/>
  <c r="N90" i="74"/>
  <c r="O90" i="74"/>
  <c r="P90" i="74"/>
  <c r="Q90" i="74"/>
  <c r="R90" i="74"/>
  <c r="S90" i="74"/>
  <c r="T90" i="74"/>
  <c r="D91" i="74"/>
  <c r="E91" i="74"/>
  <c r="F91" i="74"/>
  <c r="G91" i="74"/>
  <c r="H91" i="74"/>
  <c r="I91" i="74"/>
  <c r="J91" i="74"/>
  <c r="K91" i="74"/>
  <c r="L91" i="74"/>
  <c r="M91" i="74"/>
  <c r="N91" i="74"/>
  <c r="O91" i="74"/>
  <c r="P91" i="74"/>
  <c r="Q91" i="74"/>
  <c r="R91" i="74"/>
  <c r="S91" i="74"/>
  <c r="T91" i="74"/>
  <c r="D92" i="74"/>
  <c r="E92" i="74"/>
  <c r="F92" i="74"/>
  <c r="G92" i="74"/>
  <c r="H92" i="74"/>
  <c r="I92" i="74"/>
  <c r="J92" i="74"/>
  <c r="K92" i="74"/>
  <c r="L92" i="74"/>
  <c r="M92" i="74"/>
  <c r="N92" i="74"/>
  <c r="O92" i="74"/>
  <c r="P92" i="74"/>
  <c r="Q92" i="74"/>
  <c r="R92" i="74"/>
  <c r="S92" i="74"/>
  <c r="T92" i="74"/>
  <c r="D93" i="74"/>
  <c r="E93" i="74"/>
  <c r="F93" i="74"/>
  <c r="G93" i="74"/>
  <c r="H93" i="74"/>
  <c r="I93" i="74"/>
  <c r="J93" i="74"/>
  <c r="K93" i="74"/>
  <c r="L93" i="74"/>
  <c r="M93" i="74"/>
  <c r="N93" i="74"/>
  <c r="O93" i="74"/>
  <c r="P93" i="74"/>
  <c r="Q93" i="74"/>
  <c r="R93" i="74"/>
  <c r="S93" i="74"/>
  <c r="T93" i="74"/>
  <c r="I94" i="74"/>
  <c r="H95" i="74"/>
  <c r="G96" i="74"/>
  <c r="F97" i="74"/>
  <c r="D98" i="74"/>
  <c r="E98" i="74"/>
  <c r="F98" i="74"/>
  <c r="G98" i="74"/>
  <c r="H98" i="74"/>
  <c r="I98" i="74"/>
  <c r="J98" i="74"/>
  <c r="K98" i="74"/>
  <c r="L98" i="74"/>
  <c r="M98" i="74"/>
  <c r="N98" i="74"/>
  <c r="O98" i="74"/>
  <c r="P98" i="74"/>
  <c r="Q98" i="74"/>
  <c r="R98" i="74"/>
  <c r="S98" i="74"/>
  <c r="T98" i="74"/>
  <c r="D99" i="74"/>
  <c r="E99" i="74"/>
  <c r="F99" i="74"/>
  <c r="G99" i="74"/>
  <c r="H99" i="74"/>
  <c r="I99" i="74"/>
  <c r="J99" i="74"/>
  <c r="K99" i="74"/>
  <c r="L99" i="74"/>
  <c r="M99" i="74"/>
  <c r="N99" i="74"/>
  <c r="O99" i="74"/>
  <c r="P99" i="74"/>
  <c r="Q99" i="74"/>
  <c r="R99" i="74"/>
  <c r="S99" i="74"/>
  <c r="T99" i="74"/>
  <c r="N143" i="83"/>
  <c r="L143" i="83"/>
  <c r="K143" i="83"/>
  <c r="T142" i="83"/>
  <c r="S142" i="83"/>
  <c r="R142" i="83"/>
  <c r="Q142" i="83"/>
  <c r="P142" i="83"/>
  <c r="O142" i="83"/>
  <c r="N142" i="83"/>
  <c r="M142" i="83"/>
  <c r="L142" i="83"/>
  <c r="K142" i="83"/>
  <c r="V141" i="83"/>
  <c r="V140" i="83"/>
  <c r="V139" i="83"/>
  <c r="V138" i="83"/>
  <c r="S137" i="83"/>
  <c r="R137" i="83"/>
  <c r="Q137" i="83"/>
  <c r="P137" i="83"/>
  <c r="O137" i="83"/>
  <c r="N137" i="83"/>
  <c r="M137" i="83"/>
  <c r="L137" i="83"/>
  <c r="K137" i="83"/>
  <c r="S136" i="83"/>
  <c r="R136" i="83"/>
  <c r="Q136" i="83"/>
  <c r="P136" i="83"/>
  <c r="O136" i="83"/>
  <c r="N136" i="83"/>
  <c r="M136" i="83"/>
  <c r="L136" i="83"/>
  <c r="K136" i="83"/>
  <c r="S135" i="83"/>
  <c r="R135" i="83"/>
  <c r="Q135" i="83"/>
  <c r="P135" i="83"/>
  <c r="O135" i="83"/>
  <c r="N135" i="83"/>
  <c r="M135" i="83"/>
  <c r="L135" i="83"/>
  <c r="K135" i="83"/>
  <c r="S134" i="83"/>
  <c r="R134" i="83"/>
  <c r="Q134" i="83"/>
  <c r="P134" i="83"/>
  <c r="O134" i="83"/>
  <c r="N134" i="83"/>
  <c r="M134" i="83"/>
  <c r="L134" i="83"/>
  <c r="K134" i="83"/>
  <c r="S133" i="83"/>
  <c r="R133" i="83"/>
  <c r="Q133" i="83"/>
  <c r="P133" i="83"/>
  <c r="O133" i="83"/>
  <c r="N133" i="83"/>
  <c r="M133" i="83"/>
  <c r="L133" i="83"/>
  <c r="K133" i="83"/>
  <c r="S132" i="83"/>
  <c r="R132" i="83"/>
  <c r="Q132" i="83"/>
  <c r="P132" i="83"/>
  <c r="O132" i="83"/>
  <c r="N132" i="83"/>
  <c r="M132" i="83"/>
  <c r="L132" i="83"/>
  <c r="K132" i="83"/>
  <c r="S131" i="83"/>
  <c r="R131" i="83"/>
  <c r="Q131" i="83"/>
  <c r="P131" i="83"/>
  <c r="O131" i="83"/>
  <c r="N131" i="83"/>
  <c r="M131" i="83"/>
  <c r="L131" i="83"/>
  <c r="K131" i="83"/>
  <c r="S130" i="83"/>
  <c r="R130" i="83"/>
  <c r="Q130" i="83"/>
  <c r="P130" i="83"/>
  <c r="O130" i="83"/>
  <c r="N130" i="83"/>
  <c r="M130" i="83"/>
  <c r="L130" i="83"/>
  <c r="K130" i="83"/>
  <c r="S129" i="83"/>
  <c r="R129" i="83"/>
  <c r="Q129" i="83"/>
  <c r="P129" i="83"/>
  <c r="O129" i="83"/>
  <c r="N129" i="83"/>
  <c r="M129" i="83"/>
  <c r="L129" i="83"/>
  <c r="K129" i="83"/>
  <c r="S128" i="83"/>
  <c r="R128" i="83"/>
  <c r="Q128" i="83"/>
  <c r="P128" i="83"/>
  <c r="O128" i="83"/>
  <c r="N128" i="83"/>
  <c r="M128" i="83"/>
  <c r="L128" i="83"/>
  <c r="K128" i="83"/>
  <c r="S127" i="83"/>
  <c r="R127" i="83"/>
  <c r="Q127" i="83"/>
  <c r="P127" i="83"/>
  <c r="O127" i="83"/>
  <c r="N127" i="83"/>
  <c r="M127" i="83"/>
  <c r="L127" i="83"/>
  <c r="K127" i="83"/>
  <c r="S126" i="83"/>
  <c r="R126" i="83"/>
  <c r="Q126" i="83"/>
  <c r="P126" i="83"/>
  <c r="O126" i="83"/>
  <c r="N126" i="83"/>
  <c r="M126" i="83"/>
  <c r="L126" i="83"/>
  <c r="K126" i="83"/>
  <c r="S125" i="83"/>
  <c r="R125" i="83"/>
  <c r="Q125" i="83"/>
  <c r="P125" i="83"/>
  <c r="O125" i="83"/>
  <c r="N125" i="83"/>
  <c r="M125" i="83"/>
  <c r="L125" i="83"/>
  <c r="K125" i="83"/>
  <c r="S124" i="83"/>
  <c r="R124" i="83"/>
  <c r="Q124" i="83"/>
  <c r="P124" i="83"/>
  <c r="O124" i="83"/>
  <c r="N124" i="83"/>
  <c r="M124" i="83"/>
  <c r="L124" i="83"/>
  <c r="K124" i="83"/>
  <c r="S123" i="83"/>
  <c r="R123" i="83"/>
  <c r="Q123" i="83"/>
  <c r="P123" i="83"/>
  <c r="O123" i="83"/>
  <c r="N123" i="83"/>
  <c r="M123" i="83"/>
  <c r="L123" i="83"/>
  <c r="K123" i="83"/>
  <c r="S122" i="83"/>
  <c r="R122" i="83"/>
  <c r="Q122" i="83"/>
  <c r="P122" i="83"/>
  <c r="O122" i="83"/>
  <c r="N122" i="83"/>
  <c r="M122" i="83"/>
  <c r="L122" i="83"/>
  <c r="K122" i="83"/>
  <c r="S121" i="83"/>
  <c r="R121" i="83"/>
  <c r="Q121" i="83"/>
  <c r="P121" i="83"/>
  <c r="O121" i="83"/>
  <c r="N121" i="83"/>
  <c r="M121" i="83"/>
  <c r="L121" i="83"/>
  <c r="K121" i="83"/>
  <c r="S120" i="83"/>
  <c r="R120" i="83"/>
  <c r="Q120" i="83"/>
  <c r="P120" i="83"/>
  <c r="O120" i="83"/>
  <c r="N120" i="83"/>
  <c r="M120" i="83"/>
  <c r="L120" i="83"/>
  <c r="K120" i="83"/>
  <c r="S119" i="83"/>
  <c r="R119" i="83"/>
  <c r="Q119" i="83"/>
  <c r="P119" i="83"/>
  <c r="O119" i="83"/>
  <c r="N119" i="83"/>
  <c r="M119" i="83"/>
  <c r="L119" i="83"/>
  <c r="K119" i="83"/>
  <c r="S118" i="83"/>
  <c r="R118" i="83"/>
  <c r="Q118" i="83"/>
  <c r="P118" i="83"/>
  <c r="O118" i="83"/>
  <c r="N118" i="83"/>
  <c r="M118" i="83"/>
  <c r="L118" i="83"/>
  <c r="K118" i="83"/>
  <c r="S117" i="83"/>
  <c r="R117" i="83"/>
  <c r="Q117" i="83"/>
  <c r="P117" i="83"/>
  <c r="O117" i="83"/>
  <c r="N117" i="83"/>
  <c r="M117" i="83"/>
  <c r="L117" i="83"/>
  <c r="K117" i="83"/>
  <c r="S116" i="83"/>
  <c r="R116" i="83"/>
  <c r="Q116" i="83"/>
  <c r="P116" i="83"/>
  <c r="O116" i="83"/>
  <c r="N116" i="83"/>
  <c r="M116" i="83"/>
  <c r="L116" i="83"/>
  <c r="K116" i="83"/>
  <c r="S115" i="83"/>
  <c r="R115" i="83"/>
  <c r="Q115" i="83"/>
  <c r="P115" i="83"/>
  <c r="O115" i="83"/>
  <c r="N115" i="83"/>
  <c r="M115" i="83"/>
  <c r="L115" i="83"/>
  <c r="K115" i="83"/>
  <c r="S114" i="83"/>
  <c r="R114" i="83"/>
  <c r="Q114" i="83"/>
  <c r="P114" i="83"/>
  <c r="O114" i="83"/>
  <c r="N114" i="83"/>
  <c r="M114" i="83"/>
  <c r="L114" i="83"/>
  <c r="K114" i="83"/>
  <c r="S113" i="83"/>
  <c r="R113" i="83"/>
  <c r="Q113" i="83"/>
  <c r="P113" i="83"/>
  <c r="O113" i="83"/>
  <c r="N113" i="83"/>
  <c r="M113" i="83"/>
  <c r="L113" i="83"/>
  <c r="K113" i="83"/>
  <c r="S112" i="83"/>
  <c r="R112" i="83"/>
  <c r="Q112" i="83"/>
  <c r="P112" i="83"/>
  <c r="O112" i="83"/>
  <c r="N112" i="83"/>
  <c r="M112" i="83"/>
  <c r="L112" i="83"/>
  <c r="K112" i="83"/>
  <c r="V107" i="83"/>
  <c r="J107" i="83"/>
  <c r="A107" i="83"/>
  <c r="V105" i="83"/>
  <c r="J105" i="83"/>
  <c r="A105" i="83"/>
  <c r="K103" i="83"/>
  <c r="S99" i="83"/>
  <c r="O99" i="83"/>
  <c r="L99" i="83"/>
  <c r="K99" i="83"/>
  <c r="J99" i="83"/>
  <c r="I99" i="83"/>
  <c r="H99" i="83"/>
  <c r="G99" i="83"/>
  <c r="F99" i="83"/>
  <c r="E99" i="83"/>
  <c r="D99" i="83"/>
  <c r="T98" i="83"/>
  <c r="S98" i="83"/>
  <c r="R98" i="83"/>
  <c r="Q98" i="83"/>
  <c r="P98" i="83"/>
  <c r="O98" i="83"/>
  <c r="N98" i="83"/>
  <c r="M98" i="83"/>
  <c r="L98" i="83"/>
  <c r="K98" i="83"/>
  <c r="J98" i="83"/>
  <c r="I98" i="83"/>
  <c r="H98" i="83"/>
  <c r="G98" i="83"/>
  <c r="F98" i="83"/>
  <c r="E98" i="83"/>
  <c r="D98" i="83"/>
  <c r="V97" i="83"/>
  <c r="V96" i="83"/>
  <c r="V95" i="83"/>
  <c r="V94" i="83"/>
  <c r="S93" i="83"/>
  <c r="R93" i="83"/>
  <c r="Q93" i="83"/>
  <c r="P93" i="83"/>
  <c r="O93" i="83"/>
  <c r="N93" i="83"/>
  <c r="M93" i="83"/>
  <c r="L93" i="83"/>
  <c r="K93" i="83"/>
  <c r="J93" i="83"/>
  <c r="I93" i="83"/>
  <c r="H93" i="83"/>
  <c r="G93" i="83"/>
  <c r="F93" i="83"/>
  <c r="E93" i="83"/>
  <c r="D93" i="83"/>
  <c r="S92" i="83"/>
  <c r="R92" i="83"/>
  <c r="Q92" i="83"/>
  <c r="P92" i="83"/>
  <c r="O92" i="83"/>
  <c r="N92" i="83"/>
  <c r="M92" i="83"/>
  <c r="L92" i="83"/>
  <c r="K92" i="83"/>
  <c r="J92" i="83"/>
  <c r="I92" i="83"/>
  <c r="H92" i="83"/>
  <c r="G92" i="83"/>
  <c r="F92" i="83"/>
  <c r="E92" i="83"/>
  <c r="D92" i="83"/>
  <c r="S91" i="83"/>
  <c r="R91" i="83"/>
  <c r="Q91" i="83"/>
  <c r="P91" i="83"/>
  <c r="O91" i="83"/>
  <c r="N91" i="83"/>
  <c r="M91" i="83"/>
  <c r="L91" i="83"/>
  <c r="K91" i="83"/>
  <c r="J91" i="83"/>
  <c r="I91" i="83"/>
  <c r="H91" i="83"/>
  <c r="G91" i="83"/>
  <c r="F91" i="83"/>
  <c r="E91" i="83"/>
  <c r="D91" i="83"/>
  <c r="T90" i="83"/>
  <c r="S90" i="83"/>
  <c r="R90" i="83"/>
  <c r="Q90" i="83"/>
  <c r="P90" i="83"/>
  <c r="O90" i="83"/>
  <c r="N90" i="83"/>
  <c r="M90" i="83"/>
  <c r="L90" i="83"/>
  <c r="K90" i="83"/>
  <c r="J90" i="83"/>
  <c r="I90" i="83"/>
  <c r="H90" i="83"/>
  <c r="G90" i="83"/>
  <c r="F90" i="83"/>
  <c r="E90" i="83"/>
  <c r="D90" i="83"/>
  <c r="S89" i="83"/>
  <c r="R89" i="83"/>
  <c r="Q89" i="83"/>
  <c r="P89" i="83"/>
  <c r="O89" i="83"/>
  <c r="N89" i="83"/>
  <c r="M89" i="83"/>
  <c r="L89" i="83"/>
  <c r="K89" i="83"/>
  <c r="J89" i="83"/>
  <c r="I89" i="83"/>
  <c r="H89" i="83"/>
  <c r="G89" i="83"/>
  <c r="F89" i="83"/>
  <c r="E89" i="83"/>
  <c r="D89" i="83"/>
  <c r="S88" i="83"/>
  <c r="R88" i="83"/>
  <c r="Q88" i="83"/>
  <c r="P88" i="83"/>
  <c r="O88" i="83"/>
  <c r="N88" i="83"/>
  <c r="M88" i="83"/>
  <c r="L88" i="83"/>
  <c r="K88" i="83"/>
  <c r="J88" i="83"/>
  <c r="I88" i="83"/>
  <c r="H88" i="83"/>
  <c r="G88" i="83"/>
  <c r="F88" i="83"/>
  <c r="E88" i="83"/>
  <c r="D88" i="83"/>
  <c r="S87" i="83"/>
  <c r="R87" i="83"/>
  <c r="Q87" i="83"/>
  <c r="P87" i="83"/>
  <c r="O87" i="83"/>
  <c r="N87" i="83"/>
  <c r="M87" i="83"/>
  <c r="L87" i="83"/>
  <c r="K87" i="83"/>
  <c r="J87" i="83"/>
  <c r="I87" i="83"/>
  <c r="H87" i="83"/>
  <c r="G87" i="83"/>
  <c r="F87" i="83"/>
  <c r="E87" i="83"/>
  <c r="D87" i="83"/>
  <c r="T86" i="83"/>
  <c r="S86" i="83"/>
  <c r="R86" i="83"/>
  <c r="Q86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D86" i="83"/>
  <c r="S85" i="83"/>
  <c r="R85" i="83"/>
  <c r="Q85" i="83"/>
  <c r="P85" i="83"/>
  <c r="O85" i="83"/>
  <c r="N85" i="83"/>
  <c r="M85" i="83"/>
  <c r="L85" i="83"/>
  <c r="K85" i="83"/>
  <c r="J85" i="83"/>
  <c r="I85" i="83"/>
  <c r="H85" i="83"/>
  <c r="G85" i="83"/>
  <c r="F85" i="83"/>
  <c r="E85" i="83"/>
  <c r="D85" i="83"/>
  <c r="S84" i="83"/>
  <c r="R84" i="83"/>
  <c r="Q84" i="83"/>
  <c r="P84" i="83"/>
  <c r="O84" i="83"/>
  <c r="N84" i="83"/>
  <c r="M84" i="83"/>
  <c r="L84" i="83"/>
  <c r="K84" i="83"/>
  <c r="J84" i="83"/>
  <c r="I84" i="83"/>
  <c r="H84" i="83"/>
  <c r="G84" i="83"/>
  <c r="F84" i="83"/>
  <c r="E84" i="83"/>
  <c r="D84" i="83"/>
  <c r="S83" i="83"/>
  <c r="R83" i="83"/>
  <c r="Q83" i="83"/>
  <c r="P83" i="83"/>
  <c r="O83" i="83"/>
  <c r="N83" i="83"/>
  <c r="M83" i="83"/>
  <c r="L83" i="83"/>
  <c r="K83" i="83"/>
  <c r="J83" i="83"/>
  <c r="I83" i="83"/>
  <c r="H83" i="83"/>
  <c r="G83" i="83"/>
  <c r="F83" i="83"/>
  <c r="E83" i="83"/>
  <c r="D83" i="83"/>
  <c r="T82" i="83"/>
  <c r="S82" i="83"/>
  <c r="R82" i="83"/>
  <c r="Q82" i="83"/>
  <c r="P82" i="83"/>
  <c r="O82" i="83"/>
  <c r="N82" i="83"/>
  <c r="M82" i="83"/>
  <c r="L82" i="83"/>
  <c r="K82" i="83"/>
  <c r="J82" i="83"/>
  <c r="I82" i="83"/>
  <c r="H82" i="83"/>
  <c r="G82" i="83"/>
  <c r="F82" i="83"/>
  <c r="E82" i="83"/>
  <c r="D82" i="83"/>
  <c r="S81" i="83"/>
  <c r="R81" i="83"/>
  <c r="Q81" i="83"/>
  <c r="P81" i="83"/>
  <c r="O81" i="83"/>
  <c r="N81" i="83"/>
  <c r="M81" i="83"/>
  <c r="L81" i="83"/>
  <c r="K81" i="83"/>
  <c r="J81" i="83"/>
  <c r="I81" i="83"/>
  <c r="H81" i="83"/>
  <c r="G81" i="83"/>
  <c r="F81" i="83"/>
  <c r="E81" i="83"/>
  <c r="D81" i="83"/>
  <c r="S80" i="83"/>
  <c r="R80" i="83"/>
  <c r="Q80" i="83"/>
  <c r="P80" i="83"/>
  <c r="O80" i="83"/>
  <c r="N80" i="83"/>
  <c r="M80" i="83"/>
  <c r="L80" i="83"/>
  <c r="K80" i="83"/>
  <c r="J80" i="83"/>
  <c r="I80" i="83"/>
  <c r="H80" i="83"/>
  <c r="G80" i="83"/>
  <c r="F80" i="83"/>
  <c r="E80" i="83"/>
  <c r="D80" i="83"/>
  <c r="S79" i="83"/>
  <c r="R79" i="83"/>
  <c r="Q79" i="83"/>
  <c r="P79" i="83"/>
  <c r="O79" i="83"/>
  <c r="N79" i="83"/>
  <c r="M79" i="83"/>
  <c r="L79" i="83"/>
  <c r="K79" i="83"/>
  <c r="J79" i="83"/>
  <c r="I79" i="83"/>
  <c r="H79" i="83"/>
  <c r="G79" i="83"/>
  <c r="F79" i="83"/>
  <c r="E79" i="83"/>
  <c r="D79" i="83"/>
  <c r="T78" i="83"/>
  <c r="S78" i="83"/>
  <c r="R78" i="83"/>
  <c r="Q78" i="83"/>
  <c r="P78" i="83"/>
  <c r="O78" i="83"/>
  <c r="N78" i="83"/>
  <c r="M78" i="83"/>
  <c r="L78" i="83"/>
  <c r="K78" i="83"/>
  <c r="J78" i="83"/>
  <c r="I78" i="83"/>
  <c r="H78" i="83"/>
  <c r="G78" i="83"/>
  <c r="F78" i="83"/>
  <c r="E78" i="83"/>
  <c r="D78" i="83"/>
  <c r="S77" i="83"/>
  <c r="R77" i="83"/>
  <c r="Q77" i="83"/>
  <c r="P77" i="83"/>
  <c r="O77" i="83"/>
  <c r="N77" i="83"/>
  <c r="M77" i="83"/>
  <c r="L77" i="83"/>
  <c r="K77" i="83"/>
  <c r="J77" i="83"/>
  <c r="I77" i="83"/>
  <c r="H77" i="83"/>
  <c r="G77" i="83"/>
  <c r="F77" i="83"/>
  <c r="E77" i="83"/>
  <c r="D77" i="83"/>
  <c r="S76" i="83"/>
  <c r="R76" i="83"/>
  <c r="Q76" i="83"/>
  <c r="P76" i="83"/>
  <c r="O76" i="83"/>
  <c r="N76" i="83"/>
  <c r="M76" i="83"/>
  <c r="L76" i="83"/>
  <c r="K76" i="83"/>
  <c r="J76" i="83"/>
  <c r="I76" i="83"/>
  <c r="H76" i="83"/>
  <c r="G76" i="83"/>
  <c r="F76" i="83"/>
  <c r="E76" i="83"/>
  <c r="D76" i="83"/>
  <c r="S75" i="83"/>
  <c r="R75" i="83"/>
  <c r="Q75" i="83"/>
  <c r="P75" i="83"/>
  <c r="O75" i="83"/>
  <c r="N75" i="83"/>
  <c r="M75" i="83"/>
  <c r="L75" i="83"/>
  <c r="K75" i="83"/>
  <c r="J75" i="83"/>
  <c r="I75" i="83"/>
  <c r="H75" i="83"/>
  <c r="G75" i="83"/>
  <c r="F75" i="83"/>
  <c r="E75" i="83"/>
  <c r="D75" i="83"/>
  <c r="T74" i="83"/>
  <c r="S74" i="83"/>
  <c r="R74" i="83"/>
  <c r="Q74" i="83"/>
  <c r="P74" i="83"/>
  <c r="O74" i="83"/>
  <c r="N74" i="83"/>
  <c r="M74" i="83"/>
  <c r="L74" i="83"/>
  <c r="K74" i="83"/>
  <c r="J74" i="83"/>
  <c r="I74" i="83"/>
  <c r="H74" i="83"/>
  <c r="G74" i="83"/>
  <c r="F74" i="83"/>
  <c r="E74" i="83"/>
  <c r="D74" i="83"/>
  <c r="S73" i="83"/>
  <c r="R73" i="83"/>
  <c r="Q73" i="83"/>
  <c r="P73" i="83"/>
  <c r="O73" i="83"/>
  <c r="N73" i="83"/>
  <c r="M73" i="83"/>
  <c r="L73" i="83"/>
  <c r="K73" i="83"/>
  <c r="J73" i="83"/>
  <c r="I73" i="83"/>
  <c r="H73" i="83"/>
  <c r="G73" i="83"/>
  <c r="F73" i="83"/>
  <c r="E73" i="83"/>
  <c r="D73" i="83"/>
  <c r="S72" i="83"/>
  <c r="R72" i="83"/>
  <c r="Q72" i="83"/>
  <c r="P72" i="83"/>
  <c r="O72" i="83"/>
  <c r="N72" i="83"/>
  <c r="M72" i="83"/>
  <c r="L72" i="83"/>
  <c r="K72" i="83"/>
  <c r="J72" i="83"/>
  <c r="I72" i="83"/>
  <c r="H72" i="83"/>
  <c r="G72" i="83"/>
  <c r="F72" i="83"/>
  <c r="E72" i="83"/>
  <c r="D72" i="83"/>
  <c r="S71" i="83"/>
  <c r="R71" i="83"/>
  <c r="Q71" i="83"/>
  <c r="P71" i="83"/>
  <c r="O71" i="83"/>
  <c r="N71" i="83"/>
  <c r="M71" i="83"/>
  <c r="L71" i="83"/>
  <c r="K71" i="83"/>
  <c r="J71" i="83"/>
  <c r="I71" i="83"/>
  <c r="H71" i="83"/>
  <c r="G71" i="83"/>
  <c r="F71" i="83"/>
  <c r="E71" i="83"/>
  <c r="D71" i="83"/>
  <c r="T70" i="83"/>
  <c r="S70" i="83"/>
  <c r="R70" i="83"/>
  <c r="Q70" i="83"/>
  <c r="P70" i="83"/>
  <c r="O70" i="83"/>
  <c r="N70" i="83"/>
  <c r="M70" i="83"/>
  <c r="L70" i="83"/>
  <c r="K70" i="83"/>
  <c r="J70" i="83"/>
  <c r="I70" i="83"/>
  <c r="H70" i="83"/>
  <c r="G70" i="83"/>
  <c r="F70" i="83"/>
  <c r="E70" i="83"/>
  <c r="D70" i="83"/>
  <c r="S69" i="83"/>
  <c r="R69" i="83"/>
  <c r="Q69" i="83"/>
  <c r="P69" i="83"/>
  <c r="O69" i="83"/>
  <c r="N69" i="83"/>
  <c r="M69" i="83"/>
  <c r="L69" i="83"/>
  <c r="K69" i="83"/>
  <c r="J69" i="83"/>
  <c r="I69" i="83"/>
  <c r="H69" i="83"/>
  <c r="G69" i="83"/>
  <c r="F69" i="83"/>
  <c r="E69" i="83"/>
  <c r="D69" i="83"/>
  <c r="S68" i="83"/>
  <c r="R68" i="83"/>
  <c r="Q68" i="83"/>
  <c r="P68" i="83"/>
  <c r="O68" i="83"/>
  <c r="N68" i="83"/>
  <c r="M68" i="83"/>
  <c r="L68" i="83"/>
  <c r="K68" i="83"/>
  <c r="J68" i="83"/>
  <c r="I68" i="83"/>
  <c r="H68" i="83"/>
  <c r="G68" i="83"/>
  <c r="F68" i="83"/>
  <c r="E68" i="83"/>
  <c r="D68" i="83"/>
  <c r="V63" i="83"/>
  <c r="J63" i="83"/>
  <c r="A63" i="83"/>
  <c r="V61" i="83"/>
  <c r="J61" i="83"/>
  <c r="A61" i="83"/>
  <c r="K59" i="83"/>
  <c r="AE55" i="83"/>
  <c r="AA55" i="83"/>
  <c r="X55" i="83"/>
  <c r="AE54" i="83"/>
  <c r="AD54" i="83"/>
  <c r="AC54" i="83"/>
  <c r="AB54" i="83"/>
  <c r="AA54" i="83"/>
  <c r="Z54" i="83"/>
  <c r="Y54" i="83"/>
  <c r="X54" i="83"/>
  <c r="V53" i="83"/>
  <c r="AE53" i="83"/>
  <c r="AD53" i="83"/>
  <c r="Z53" i="83"/>
  <c r="V52" i="83"/>
  <c r="AE52" i="83"/>
  <c r="AD52" i="83"/>
  <c r="Z52" i="83"/>
  <c r="AE51" i="83"/>
  <c r="V51" i="83"/>
  <c r="AC51" i="83"/>
  <c r="Y51" i="83"/>
  <c r="V50" i="83"/>
  <c r="AE50" i="83"/>
  <c r="AC50" i="83"/>
  <c r="Y50" i="83"/>
  <c r="AE49" i="83"/>
  <c r="AD49" i="83"/>
  <c r="AC49" i="83"/>
  <c r="AB49" i="83"/>
  <c r="AA49" i="83"/>
  <c r="Z49" i="83"/>
  <c r="Y49" i="83"/>
  <c r="X49" i="83"/>
  <c r="AE48" i="83"/>
  <c r="AD48" i="83"/>
  <c r="AC48" i="83"/>
  <c r="AB48" i="83"/>
  <c r="AA48" i="83"/>
  <c r="Z48" i="83"/>
  <c r="Y48" i="83"/>
  <c r="X48" i="83"/>
  <c r="AE47" i="83"/>
  <c r="AD47" i="83"/>
  <c r="AC47" i="83"/>
  <c r="AB47" i="83"/>
  <c r="AA47" i="83"/>
  <c r="Z47" i="83"/>
  <c r="Y47" i="83"/>
  <c r="X47" i="83"/>
  <c r="AE46" i="83"/>
  <c r="AD46" i="83"/>
  <c r="AC46" i="83"/>
  <c r="AB46" i="83"/>
  <c r="AA46" i="83"/>
  <c r="Z46" i="83"/>
  <c r="Y46" i="83"/>
  <c r="X46" i="83"/>
  <c r="AE45" i="83"/>
  <c r="AD45" i="83"/>
  <c r="AC45" i="83"/>
  <c r="AB45" i="83"/>
  <c r="AA45" i="83"/>
  <c r="Z45" i="83"/>
  <c r="Y45" i="83"/>
  <c r="X45" i="83"/>
  <c r="AE44" i="83"/>
  <c r="AD44" i="83"/>
  <c r="AC44" i="83"/>
  <c r="AB44" i="83"/>
  <c r="AA44" i="83"/>
  <c r="Z44" i="83"/>
  <c r="Y44" i="83"/>
  <c r="X44" i="83"/>
  <c r="AE43" i="83"/>
  <c r="AD43" i="83"/>
  <c r="AC43" i="83"/>
  <c r="AB43" i="83"/>
  <c r="AA43" i="83"/>
  <c r="Z43" i="83"/>
  <c r="Y43" i="83"/>
  <c r="X43" i="83"/>
  <c r="AE42" i="83"/>
  <c r="AD42" i="83"/>
  <c r="AC42" i="83"/>
  <c r="AB42" i="83"/>
  <c r="AA42" i="83"/>
  <c r="Z42" i="83"/>
  <c r="Y42" i="83"/>
  <c r="X42" i="83"/>
  <c r="AE41" i="83"/>
  <c r="AD41" i="83"/>
  <c r="AC41" i="83"/>
  <c r="AB41" i="83"/>
  <c r="AA41" i="83"/>
  <c r="Z41" i="83"/>
  <c r="Y41" i="83"/>
  <c r="X41" i="83"/>
  <c r="AE40" i="83"/>
  <c r="AD40" i="83"/>
  <c r="AC40" i="83"/>
  <c r="AB40" i="83"/>
  <c r="AA40" i="83"/>
  <c r="Z40" i="83"/>
  <c r="Y40" i="83"/>
  <c r="X40" i="83"/>
  <c r="AE39" i="83"/>
  <c r="AD39" i="83"/>
  <c r="AC39" i="83"/>
  <c r="AB39" i="83"/>
  <c r="AA39" i="83"/>
  <c r="Z39" i="83"/>
  <c r="Y39" i="83"/>
  <c r="X39" i="83"/>
  <c r="AE38" i="83"/>
  <c r="AD38" i="83"/>
  <c r="AC38" i="83"/>
  <c r="AB38" i="83"/>
  <c r="AA38" i="83"/>
  <c r="Z38" i="83"/>
  <c r="Y38" i="83"/>
  <c r="X38" i="83"/>
  <c r="AE37" i="83"/>
  <c r="AD37" i="83"/>
  <c r="AC37" i="83"/>
  <c r="AB37" i="83"/>
  <c r="AA37" i="83"/>
  <c r="Z37" i="83"/>
  <c r="Y37" i="83"/>
  <c r="X37" i="83"/>
  <c r="AE36" i="83"/>
  <c r="AD36" i="83"/>
  <c r="AC36" i="83"/>
  <c r="AB36" i="83"/>
  <c r="AA36" i="83"/>
  <c r="Z36" i="83"/>
  <c r="Y36" i="83"/>
  <c r="X36" i="83"/>
  <c r="AE35" i="83"/>
  <c r="AD35" i="83"/>
  <c r="AC35" i="83"/>
  <c r="AB35" i="83"/>
  <c r="AA35" i="83"/>
  <c r="Z35" i="83"/>
  <c r="Y35" i="83"/>
  <c r="X35" i="83"/>
  <c r="AE34" i="83"/>
  <c r="AD34" i="83"/>
  <c r="AC34" i="83"/>
  <c r="AB34" i="83"/>
  <c r="AA34" i="83"/>
  <c r="Z34" i="83"/>
  <c r="Y34" i="83"/>
  <c r="X34" i="83"/>
  <c r="AE33" i="83"/>
  <c r="AD33" i="83"/>
  <c r="AC33" i="83"/>
  <c r="AB33" i="83"/>
  <c r="AA33" i="83"/>
  <c r="Z33" i="83"/>
  <c r="Y33" i="83"/>
  <c r="X33" i="83"/>
  <c r="AE32" i="83"/>
  <c r="AD32" i="83"/>
  <c r="AC32" i="83"/>
  <c r="AB32" i="83"/>
  <c r="AA32" i="83"/>
  <c r="Z32" i="83"/>
  <c r="Y32" i="83"/>
  <c r="X32" i="83"/>
  <c r="AE31" i="83"/>
  <c r="AD31" i="83"/>
  <c r="AC31" i="83"/>
  <c r="AB31" i="83"/>
  <c r="AA31" i="83"/>
  <c r="Z31" i="83"/>
  <c r="Y31" i="83"/>
  <c r="X31" i="83"/>
  <c r="AE30" i="83"/>
  <c r="AD30" i="83"/>
  <c r="AC30" i="83"/>
  <c r="AB30" i="83"/>
  <c r="AA30" i="83"/>
  <c r="Z30" i="83"/>
  <c r="Y30" i="83"/>
  <c r="X30" i="83"/>
  <c r="AE29" i="83"/>
  <c r="AD29" i="83"/>
  <c r="AC29" i="83"/>
  <c r="AB29" i="83"/>
  <c r="AA29" i="83"/>
  <c r="Z29" i="83"/>
  <c r="Y29" i="83"/>
  <c r="X29" i="83"/>
  <c r="AE28" i="83"/>
  <c r="AD28" i="83"/>
  <c r="AC28" i="83"/>
  <c r="AB28" i="83"/>
  <c r="AA28" i="83"/>
  <c r="Z28" i="83"/>
  <c r="Y28" i="83"/>
  <c r="X28" i="83"/>
  <c r="AE27" i="83"/>
  <c r="AD27" i="83"/>
  <c r="AC27" i="83"/>
  <c r="AB27" i="83"/>
  <c r="AA27" i="83"/>
  <c r="Z27" i="83"/>
  <c r="Y27" i="83"/>
  <c r="X27" i="83"/>
  <c r="AE26" i="83"/>
  <c r="AD26" i="83"/>
  <c r="AC26" i="83"/>
  <c r="AB26" i="83"/>
  <c r="AA26" i="83"/>
  <c r="Z26" i="83"/>
  <c r="Y26" i="83"/>
  <c r="X26" i="83"/>
  <c r="AE25" i="83"/>
  <c r="AD25" i="83"/>
  <c r="AC25" i="83"/>
  <c r="AB25" i="83"/>
  <c r="AA25" i="83"/>
  <c r="Z25" i="83"/>
  <c r="Y25" i="83"/>
  <c r="X25" i="83"/>
  <c r="AE24" i="83"/>
  <c r="AD24" i="83"/>
  <c r="AC24" i="83"/>
  <c r="AB24" i="83"/>
  <c r="AA24" i="83"/>
  <c r="Z24" i="83"/>
  <c r="Y24" i="83"/>
  <c r="X24" i="83"/>
  <c r="H22" i="83"/>
  <c r="I22" i="83" s="1"/>
  <c r="J22" i="83" s="1"/>
  <c r="D22" i="83"/>
  <c r="E22" i="83" s="1"/>
  <c r="F22" i="83" s="1"/>
  <c r="G22" i="83" s="1"/>
  <c r="C22" i="83"/>
  <c r="V19" i="83"/>
  <c r="J19" i="83"/>
  <c r="A19" i="83"/>
  <c r="V17" i="83"/>
  <c r="J17" i="83"/>
  <c r="A17" i="83"/>
  <c r="K15" i="83"/>
  <c r="V5" i="83"/>
  <c r="A4" i="83"/>
  <c r="V3" i="83"/>
  <c r="A2" i="83"/>
  <c r="A16" i="83" s="1"/>
  <c r="K1" i="83"/>
  <c r="J1" i="83"/>
  <c r="I1" i="83"/>
  <c r="I15" i="83" s="1"/>
  <c r="B1" i="83"/>
  <c r="B15" i="83" s="1"/>
  <c r="A1" i="83"/>
  <c r="L143" i="82"/>
  <c r="K143" i="82"/>
  <c r="T142" i="82"/>
  <c r="S142" i="82"/>
  <c r="R142" i="82"/>
  <c r="Q142" i="82"/>
  <c r="P142" i="82"/>
  <c r="O142" i="82"/>
  <c r="N142" i="82"/>
  <c r="M142" i="82"/>
  <c r="L142" i="82"/>
  <c r="K142" i="82"/>
  <c r="V141" i="82"/>
  <c r="V140" i="82"/>
  <c r="V139" i="82"/>
  <c r="V138" i="82"/>
  <c r="S137" i="82"/>
  <c r="R137" i="82"/>
  <c r="Q137" i="82"/>
  <c r="P137" i="82"/>
  <c r="O137" i="82"/>
  <c r="N137" i="82"/>
  <c r="M137" i="82"/>
  <c r="L137" i="82"/>
  <c r="K137" i="82"/>
  <c r="S136" i="82"/>
  <c r="R136" i="82"/>
  <c r="Q136" i="82"/>
  <c r="P136" i="82"/>
  <c r="O136" i="82"/>
  <c r="N136" i="82"/>
  <c r="M136" i="82"/>
  <c r="L136" i="82"/>
  <c r="K136" i="82"/>
  <c r="S135" i="82"/>
  <c r="R135" i="82"/>
  <c r="Q135" i="82"/>
  <c r="P135" i="82"/>
  <c r="O135" i="82"/>
  <c r="N135" i="82"/>
  <c r="M135" i="82"/>
  <c r="L135" i="82"/>
  <c r="K135" i="82"/>
  <c r="S134" i="82"/>
  <c r="R134" i="82"/>
  <c r="Q134" i="82"/>
  <c r="P134" i="82"/>
  <c r="O134" i="82"/>
  <c r="N134" i="82"/>
  <c r="M134" i="82"/>
  <c r="L134" i="82"/>
  <c r="K134" i="82"/>
  <c r="S133" i="82"/>
  <c r="R133" i="82"/>
  <c r="Q133" i="82"/>
  <c r="P133" i="82"/>
  <c r="O133" i="82"/>
  <c r="N133" i="82"/>
  <c r="M133" i="82"/>
  <c r="L133" i="82"/>
  <c r="K133" i="82"/>
  <c r="S132" i="82"/>
  <c r="R132" i="82"/>
  <c r="Q132" i="82"/>
  <c r="P132" i="82"/>
  <c r="O132" i="82"/>
  <c r="N132" i="82"/>
  <c r="M132" i="82"/>
  <c r="L132" i="82"/>
  <c r="K132" i="82"/>
  <c r="T131" i="82"/>
  <c r="S131" i="82"/>
  <c r="R131" i="82"/>
  <c r="Q131" i="82"/>
  <c r="P131" i="82"/>
  <c r="O131" i="82"/>
  <c r="N131" i="82"/>
  <c r="M131" i="82"/>
  <c r="L131" i="82"/>
  <c r="K131" i="82"/>
  <c r="S130" i="82"/>
  <c r="R130" i="82"/>
  <c r="Q130" i="82"/>
  <c r="P130" i="82"/>
  <c r="O130" i="82"/>
  <c r="N130" i="82"/>
  <c r="M130" i="82"/>
  <c r="L130" i="82"/>
  <c r="K130" i="82"/>
  <c r="S129" i="82"/>
  <c r="R129" i="82"/>
  <c r="Q129" i="82"/>
  <c r="P129" i="82"/>
  <c r="O129" i="82"/>
  <c r="N129" i="82"/>
  <c r="M129" i="82"/>
  <c r="L129" i="82"/>
  <c r="K129" i="82"/>
  <c r="S128" i="82"/>
  <c r="R128" i="82"/>
  <c r="Q128" i="82"/>
  <c r="P128" i="82"/>
  <c r="O128" i="82"/>
  <c r="N128" i="82"/>
  <c r="M128" i="82"/>
  <c r="L128" i="82"/>
  <c r="K128" i="82"/>
  <c r="S127" i="82"/>
  <c r="R127" i="82"/>
  <c r="Q127" i="82"/>
  <c r="P127" i="82"/>
  <c r="O127" i="82"/>
  <c r="N127" i="82"/>
  <c r="M127" i="82"/>
  <c r="L127" i="82"/>
  <c r="K127" i="82"/>
  <c r="S126" i="82"/>
  <c r="R126" i="82"/>
  <c r="Q126" i="82"/>
  <c r="P126" i="82"/>
  <c r="O126" i="82"/>
  <c r="N126" i="82"/>
  <c r="M126" i="82"/>
  <c r="L126" i="82"/>
  <c r="K126" i="82"/>
  <c r="S125" i="82"/>
  <c r="R125" i="82"/>
  <c r="Q125" i="82"/>
  <c r="P125" i="82"/>
  <c r="O125" i="82"/>
  <c r="N125" i="82"/>
  <c r="M125" i="82"/>
  <c r="L125" i="82"/>
  <c r="K125" i="82"/>
  <c r="S124" i="82"/>
  <c r="R124" i="82"/>
  <c r="Q124" i="82"/>
  <c r="P124" i="82"/>
  <c r="O124" i="82"/>
  <c r="N124" i="82"/>
  <c r="M124" i="82"/>
  <c r="L124" i="82"/>
  <c r="K124" i="82"/>
  <c r="S123" i="82"/>
  <c r="R123" i="82"/>
  <c r="Q123" i="82"/>
  <c r="P123" i="82"/>
  <c r="O123" i="82"/>
  <c r="N123" i="82"/>
  <c r="M123" i="82"/>
  <c r="L123" i="82"/>
  <c r="K123" i="82"/>
  <c r="S122" i="82"/>
  <c r="R122" i="82"/>
  <c r="Q122" i="82"/>
  <c r="P122" i="82"/>
  <c r="O122" i="82"/>
  <c r="N122" i="82"/>
  <c r="M122" i="82"/>
  <c r="L122" i="82"/>
  <c r="K122" i="82"/>
  <c r="S121" i="82"/>
  <c r="R121" i="82"/>
  <c r="Q121" i="82"/>
  <c r="P121" i="82"/>
  <c r="O121" i="82"/>
  <c r="N121" i="82"/>
  <c r="M121" i="82"/>
  <c r="L121" i="82"/>
  <c r="K121" i="82"/>
  <c r="S120" i="82"/>
  <c r="R120" i="82"/>
  <c r="Q120" i="82"/>
  <c r="P120" i="82"/>
  <c r="O120" i="82"/>
  <c r="N120" i="82"/>
  <c r="M120" i="82"/>
  <c r="L120" i="82"/>
  <c r="K120" i="82"/>
  <c r="S119" i="82"/>
  <c r="R119" i="82"/>
  <c r="Q119" i="82"/>
  <c r="P119" i="82"/>
  <c r="O119" i="82"/>
  <c r="N119" i="82"/>
  <c r="M119" i="82"/>
  <c r="L119" i="82"/>
  <c r="K119" i="82"/>
  <c r="S118" i="82"/>
  <c r="R118" i="82"/>
  <c r="Q118" i="82"/>
  <c r="P118" i="82"/>
  <c r="O118" i="82"/>
  <c r="N118" i="82"/>
  <c r="M118" i="82"/>
  <c r="L118" i="82"/>
  <c r="K118" i="82"/>
  <c r="S117" i="82"/>
  <c r="R117" i="82"/>
  <c r="Q117" i="82"/>
  <c r="P117" i="82"/>
  <c r="O117" i="82"/>
  <c r="N117" i="82"/>
  <c r="M117" i="82"/>
  <c r="L117" i="82"/>
  <c r="K117" i="82"/>
  <c r="S116" i="82"/>
  <c r="R116" i="82"/>
  <c r="Q116" i="82"/>
  <c r="P116" i="82"/>
  <c r="O116" i="82"/>
  <c r="N116" i="82"/>
  <c r="M116" i="82"/>
  <c r="L116" i="82"/>
  <c r="K116" i="82"/>
  <c r="S115" i="82"/>
  <c r="R115" i="82"/>
  <c r="Q115" i="82"/>
  <c r="P115" i="82"/>
  <c r="O115" i="82"/>
  <c r="N115" i="82"/>
  <c r="M115" i="82"/>
  <c r="L115" i="82"/>
  <c r="K115" i="82"/>
  <c r="S114" i="82"/>
  <c r="R114" i="82"/>
  <c r="Q114" i="82"/>
  <c r="P114" i="82"/>
  <c r="O114" i="82"/>
  <c r="N114" i="82"/>
  <c r="M114" i="82"/>
  <c r="L114" i="82"/>
  <c r="K114" i="82"/>
  <c r="S113" i="82"/>
  <c r="R113" i="82"/>
  <c r="Q113" i="82"/>
  <c r="P113" i="82"/>
  <c r="O113" i="82"/>
  <c r="N113" i="82"/>
  <c r="M113" i="82"/>
  <c r="L113" i="82"/>
  <c r="K113" i="82"/>
  <c r="S112" i="82"/>
  <c r="R112" i="82"/>
  <c r="Q112" i="82"/>
  <c r="P112" i="82"/>
  <c r="O112" i="82"/>
  <c r="N112" i="82"/>
  <c r="M112" i="82"/>
  <c r="L112" i="82"/>
  <c r="K112" i="82"/>
  <c r="V107" i="82"/>
  <c r="J107" i="82"/>
  <c r="A107" i="82"/>
  <c r="V105" i="82"/>
  <c r="J105" i="82"/>
  <c r="A105" i="82"/>
  <c r="K103" i="82"/>
  <c r="R99" i="82"/>
  <c r="N99" i="82"/>
  <c r="L99" i="82"/>
  <c r="K99" i="82"/>
  <c r="J99" i="82"/>
  <c r="I99" i="82"/>
  <c r="H99" i="82"/>
  <c r="G99" i="82"/>
  <c r="F99" i="82"/>
  <c r="E99" i="82"/>
  <c r="D99" i="82"/>
  <c r="T98" i="82"/>
  <c r="S98" i="82"/>
  <c r="R98" i="82"/>
  <c r="Q98" i="82"/>
  <c r="P98" i="82"/>
  <c r="O98" i="82"/>
  <c r="N98" i="82"/>
  <c r="M98" i="82"/>
  <c r="L98" i="82"/>
  <c r="K98" i="82"/>
  <c r="J98" i="82"/>
  <c r="I98" i="82"/>
  <c r="H98" i="82"/>
  <c r="G98" i="82"/>
  <c r="F98" i="82"/>
  <c r="E98" i="82"/>
  <c r="D98" i="82"/>
  <c r="V97" i="82"/>
  <c r="V96" i="82"/>
  <c r="V95" i="82"/>
  <c r="V94" i="82"/>
  <c r="T93" i="82"/>
  <c r="S93" i="82"/>
  <c r="R93" i="82"/>
  <c r="Q93" i="82"/>
  <c r="P93" i="82"/>
  <c r="O93" i="82"/>
  <c r="N93" i="82"/>
  <c r="M93" i="82"/>
  <c r="L93" i="82"/>
  <c r="K93" i="82"/>
  <c r="J93" i="82"/>
  <c r="I93" i="82"/>
  <c r="H93" i="82"/>
  <c r="G93" i="82"/>
  <c r="F93" i="82"/>
  <c r="E93" i="82"/>
  <c r="D93" i="82"/>
  <c r="S92" i="82"/>
  <c r="R92" i="82"/>
  <c r="Q92" i="82"/>
  <c r="P92" i="82"/>
  <c r="O92" i="82"/>
  <c r="N92" i="82"/>
  <c r="M92" i="82"/>
  <c r="L92" i="82"/>
  <c r="K92" i="82"/>
  <c r="J92" i="82"/>
  <c r="I92" i="82"/>
  <c r="H92" i="82"/>
  <c r="G92" i="82"/>
  <c r="F92" i="82"/>
  <c r="E92" i="82"/>
  <c r="D92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T89" i="82"/>
  <c r="S89" i="82"/>
  <c r="R89" i="82"/>
  <c r="Q89" i="82"/>
  <c r="P89" i="82"/>
  <c r="O89" i="82"/>
  <c r="N89" i="82"/>
  <c r="M89" i="82"/>
  <c r="L89" i="82"/>
  <c r="K89" i="82"/>
  <c r="J89" i="82"/>
  <c r="I89" i="82"/>
  <c r="H89" i="82"/>
  <c r="G89" i="82"/>
  <c r="F89" i="82"/>
  <c r="E89" i="82"/>
  <c r="D89" i="82"/>
  <c r="S88" i="82"/>
  <c r="R88" i="82"/>
  <c r="Q88" i="82"/>
  <c r="P88" i="82"/>
  <c r="O88" i="82"/>
  <c r="N88" i="82"/>
  <c r="M88" i="82"/>
  <c r="L88" i="82"/>
  <c r="K88" i="82"/>
  <c r="J88" i="82"/>
  <c r="I88" i="82"/>
  <c r="H88" i="82"/>
  <c r="G88" i="82"/>
  <c r="F88" i="82"/>
  <c r="E88" i="82"/>
  <c r="D88" i="82"/>
  <c r="S87" i="82"/>
  <c r="R87" i="82"/>
  <c r="Q87" i="82"/>
  <c r="P87" i="82"/>
  <c r="O87" i="82"/>
  <c r="N87" i="82"/>
  <c r="M87" i="82"/>
  <c r="L87" i="82"/>
  <c r="K87" i="82"/>
  <c r="J87" i="82"/>
  <c r="I87" i="82"/>
  <c r="H87" i="82"/>
  <c r="G87" i="82"/>
  <c r="F87" i="82"/>
  <c r="E87" i="82"/>
  <c r="D87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S84" i="82"/>
  <c r="R84" i="82"/>
  <c r="Q84" i="82"/>
  <c r="P84" i="82"/>
  <c r="O84" i="82"/>
  <c r="N84" i="82"/>
  <c r="M84" i="82"/>
  <c r="L84" i="82"/>
  <c r="K84" i="82"/>
  <c r="J84" i="82"/>
  <c r="I84" i="82"/>
  <c r="H84" i="82"/>
  <c r="G84" i="82"/>
  <c r="F84" i="82"/>
  <c r="E84" i="82"/>
  <c r="D84" i="82"/>
  <c r="S83" i="82"/>
  <c r="R83" i="82"/>
  <c r="Q83" i="82"/>
  <c r="P83" i="82"/>
  <c r="O83" i="82"/>
  <c r="N83" i="82"/>
  <c r="M83" i="82"/>
  <c r="L83" i="82"/>
  <c r="K83" i="82"/>
  <c r="J83" i="82"/>
  <c r="I83" i="82"/>
  <c r="H83" i="82"/>
  <c r="G83" i="82"/>
  <c r="F83" i="82"/>
  <c r="E83" i="82"/>
  <c r="D83" i="82"/>
  <c r="S82" i="82"/>
  <c r="R82" i="82"/>
  <c r="Q82" i="82"/>
  <c r="P82" i="82"/>
  <c r="O82" i="82"/>
  <c r="N82" i="82"/>
  <c r="M82" i="82"/>
  <c r="L82" i="82"/>
  <c r="K82" i="82"/>
  <c r="J82" i="82"/>
  <c r="I82" i="82"/>
  <c r="H82" i="82"/>
  <c r="G82" i="82"/>
  <c r="F82" i="82"/>
  <c r="E82" i="82"/>
  <c r="D82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S79" i="82"/>
  <c r="R79" i="82"/>
  <c r="Q79" i="82"/>
  <c r="P79" i="82"/>
  <c r="O79" i="82"/>
  <c r="N79" i="82"/>
  <c r="M79" i="82"/>
  <c r="L79" i="82"/>
  <c r="K79" i="82"/>
  <c r="J79" i="82"/>
  <c r="I79" i="82"/>
  <c r="H79" i="82"/>
  <c r="G79" i="82"/>
  <c r="F79" i="82"/>
  <c r="E79" i="82"/>
  <c r="D79" i="82"/>
  <c r="S78" i="82"/>
  <c r="R78" i="82"/>
  <c r="Q78" i="82"/>
  <c r="P78" i="82"/>
  <c r="O78" i="82"/>
  <c r="N78" i="82"/>
  <c r="M78" i="82"/>
  <c r="L78" i="82"/>
  <c r="K78" i="82"/>
  <c r="J78" i="82"/>
  <c r="I78" i="82"/>
  <c r="H78" i="82"/>
  <c r="G78" i="82"/>
  <c r="F78" i="82"/>
  <c r="E78" i="82"/>
  <c r="D78" i="82"/>
  <c r="T77" i="82"/>
  <c r="S77" i="82"/>
  <c r="R77" i="82"/>
  <c r="Q77" i="82"/>
  <c r="P77" i="82"/>
  <c r="O77" i="82"/>
  <c r="N77" i="82"/>
  <c r="M77" i="82"/>
  <c r="L77" i="82"/>
  <c r="K77" i="82"/>
  <c r="J77" i="82"/>
  <c r="I77" i="82"/>
  <c r="H77" i="82"/>
  <c r="G77" i="82"/>
  <c r="F77" i="82"/>
  <c r="E77" i="82"/>
  <c r="D77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S74" i="82"/>
  <c r="R74" i="82"/>
  <c r="Q74" i="82"/>
  <c r="P74" i="82"/>
  <c r="O74" i="82"/>
  <c r="N74" i="82"/>
  <c r="M74" i="82"/>
  <c r="L74" i="82"/>
  <c r="K74" i="82"/>
  <c r="J74" i="82"/>
  <c r="I74" i="82"/>
  <c r="H74" i="82"/>
  <c r="G74" i="82"/>
  <c r="F74" i="82"/>
  <c r="E74" i="82"/>
  <c r="D74" i="82"/>
  <c r="T73" i="82"/>
  <c r="S73" i="82"/>
  <c r="R73" i="82"/>
  <c r="Q73" i="82"/>
  <c r="P73" i="82"/>
  <c r="O73" i="82"/>
  <c r="N73" i="82"/>
  <c r="M73" i="82"/>
  <c r="L73" i="82"/>
  <c r="K73" i="82"/>
  <c r="J73" i="82"/>
  <c r="I73" i="82"/>
  <c r="H73" i="82"/>
  <c r="G73" i="82"/>
  <c r="F73" i="82"/>
  <c r="E73" i="82"/>
  <c r="D73" i="82"/>
  <c r="S72" i="82"/>
  <c r="R72" i="82"/>
  <c r="Q72" i="82"/>
  <c r="P72" i="82"/>
  <c r="O72" i="82"/>
  <c r="N72" i="82"/>
  <c r="M72" i="82"/>
  <c r="L72" i="82"/>
  <c r="K72" i="82"/>
  <c r="J72" i="82"/>
  <c r="I72" i="82"/>
  <c r="H72" i="82"/>
  <c r="G72" i="82"/>
  <c r="F72" i="82"/>
  <c r="E72" i="82"/>
  <c r="D72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G71" i="82"/>
  <c r="F71" i="82"/>
  <c r="E71" i="82"/>
  <c r="D71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T69" i="82"/>
  <c r="S69" i="82"/>
  <c r="R69" i="82"/>
  <c r="Q69" i="82"/>
  <c r="P69" i="82"/>
  <c r="O69" i="82"/>
  <c r="N69" i="82"/>
  <c r="M69" i="82"/>
  <c r="L69" i="82"/>
  <c r="K69" i="82"/>
  <c r="J69" i="82"/>
  <c r="I69" i="82"/>
  <c r="H69" i="82"/>
  <c r="G69" i="82"/>
  <c r="F69" i="82"/>
  <c r="E69" i="82"/>
  <c r="D69" i="82"/>
  <c r="S68" i="82"/>
  <c r="R68" i="82"/>
  <c r="Q68" i="82"/>
  <c r="P68" i="82"/>
  <c r="O68" i="82"/>
  <c r="N68" i="82"/>
  <c r="M68" i="82"/>
  <c r="L68" i="82"/>
  <c r="K68" i="82"/>
  <c r="J68" i="82"/>
  <c r="I68" i="82"/>
  <c r="H68" i="82"/>
  <c r="G68" i="82"/>
  <c r="F68" i="82"/>
  <c r="E68" i="82"/>
  <c r="D68" i="82"/>
  <c r="V63" i="82"/>
  <c r="J63" i="82"/>
  <c r="A63" i="82"/>
  <c r="V61" i="82"/>
  <c r="J61" i="82"/>
  <c r="A61" i="82"/>
  <c r="K59" i="82"/>
  <c r="Z55" i="82"/>
  <c r="X55" i="82"/>
  <c r="T99" i="82"/>
  <c r="P99" i="82"/>
  <c r="M143" i="82"/>
  <c r="AE54" i="82"/>
  <c r="AD54" i="82"/>
  <c r="AC54" i="82"/>
  <c r="AB54" i="82"/>
  <c r="AA54" i="82"/>
  <c r="Z54" i="82"/>
  <c r="Y54" i="82"/>
  <c r="X54" i="82"/>
  <c r="V53" i="82"/>
  <c r="AD53" i="82"/>
  <c r="AE53" i="82"/>
  <c r="AC53" i="82"/>
  <c r="AA53" i="82"/>
  <c r="Y53" i="82"/>
  <c r="V52" i="82"/>
  <c r="AD52" i="82"/>
  <c r="AE52" i="82"/>
  <c r="AC52" i="82"/>
  <c r="AB52" i="82"/>
  <c r="AA52" i="82"/>
  <c r="Y52" i="82"/>
  <c r="X52" i="82"/>
  <c r="V51" i="82"/>
  <c r="AD51" i="82"/>
  <c r="AE51" i="82"/>
  <c r="AC51" i="82"/>
  <c r="AA51" i="82"/>
  <c r="Y51" i="82"/>
  <c r="V50" i="82"/>
  <c r="AD50" i="82"/>
  <c r="AE50" i="82"/>
  <c r="AC50" i="82"/>
  <c r="AA50" i="82"/>
  <c r="Y50" i="82"/>
  <c r="AE49" i="82"/>
  <c r="AD49" i="82"/>
  <c r="AC49" i="82"/>
  <c r="AB49" i="82"/>
  <c r="AA49" i="82"/>
  <c r="Z49" i="82"/>
  <c r="Y49" i="82"/>
  <c r="X49" i="82"/>
  <c r="AE48" i="82"/>
  <c r="AD48" i="82"/>
  <c r="AC48" i="82"/>
  <c r="AB48" i="82"/>
  <c r="AA48" i="82"/>
  <c r="Z48" i="82"/>
  <c r="Y48" i="82"/>
  <c r="X48" i="82"/>
  <c r="AE47" i="82"/>
  <c r="AD47" i="82"/>
  <c r="AC47" i="82"/>
  <c r="AB47" i="82"/>
  <c r="AA47" i="82"/>
  <c r="Z47" i="82"/>
  <c r="Y47" i="82"/>
  <c r="X47" i="82"/>
  <c r="AE46" i="82"/>
  <c r="AD46" i="82"/>
  <c r="AC46" i="82"/>
  <c r="AB46" i="82"/>
  <c r="AA46" i="82"/>
  <c r="Z46" i="82"/>
  <c r="Y46" i="82"/>
  <c r="X46" i="82"/>
  <c r="T90" i="82"/>
  <c r="AE45" i="82"/>
  <c r="AD45" i="82"/>
  <c r="AC45" i="82"/>
  <c r="AB45" i="82"/>
  <c r="AA45" i="82"/>
  <c r="Z45" i="82"/>
  <c r="Y45" i="82"/>
  <c r="X45" i="82"/>
  <c r="AE44" i="82"/>
  <c r="AD44" i="82"/>
  <c r="AC44" i="82"/>
  <c r="AB44" i="82"/>
  <c r="AA44" i="82"/>
  <c r="Z44" i="82"/>
  <c r="Y44" i="82"/>
  <c r="X44" i="82"/>
  <c r="AE43" i="82"/>
  <c r="AD43" i="82"/>
  <c r="AC43" i="82"/>
  <c r="AB43" i="82"/>
  <c r="AA43" i="82"/>
  <c r="Z43" i="82"/>
  <c r="Y43" i="82"/>
  <c r="X43" i="82"/>
  <c r="AE42" i="82"/>
  <c r="AD42" i="82"/>
  <c r="AC42" i="82"/>
  <c r="AB42" i="82"/>
  <c r="AA42" i="82"/>
  <c r="Z42" i="82"/>
  <c r="Y42" i="82"/>
  <c r="X42" i="82"/>
  <c r="T86" i="82"/>
  <c r="AE41" i="82"/>
  <c r="AD41" i="82"/>
  <c r="AC41" i="82"/>
  <c r="AB41" i="82"/>
  <c r="AA41" i="82"/>
  <c r="Z41" i="82"/>
  <c r="Y41" i="82"/>
  <c r="X41" i="82"/>
  <c r="AE40" i="82"/>
  <c r="AD40" i="82"/>
  <c r="AC40" i="82"/>
  <c r="AB40" i="82"/>
  <c r="AA40" i="82"/>
  <c r="Z40" i="82"/>
  <c r="Y40" i="82"/>
  <c r="X40" i="82"/>
  <c r="AE39" i="82"/>
  <c r="AD39" i="82"/>
  <c r="AC39" i="82"/>
  <c r="AB39" i="82"/>
  <c r="AA39" i="82"/>
  <c r="Z39" i="82"/>
  <c r="Y39" i="82"/>
  <c r="X39" i="82"/>
  <c r="AE38" i="82"/>
  <c r="AD38" i="82"/>
  <c r="AC38" i="82"/>
  <c r="AB38" i="82"/>
  <c r="AA38" i="82"/>
  <c r="Z38" i="82"/>
  <c r="Y38" i="82"/>
  <c r="X38" i="82"/>
  <c r="T126" i="82"/>
  <c r="AE37" i="82"/>
  <c r="AD37" i="82"/>
  <c r="AC37" i="82"/>
  <c r="AB37" i="82"/>
  <c r="AA37" i="82"/>
  <c r="Z37" i="82"/>
  <c r="Y37" i="82"/>
  <c r="X37" i="82"/>
  <c r="T125" i="82"/>
  <c r="AE36" i="82"/>
  <c r="AD36" i="82"/>
  <c r="AC36" i="82"/>
  <c r="AB36" i="82"/>
  <c r="AA36" i="82"/>
  <c r="Z36" i="82"/>
  <c r="Y36" i="82"/>
  <c r="X36" i="82"/>
  <c r="T80" i="82"/>
  <c r="AE35" i="82"/>
  <c r="AD35" i="82"/>
  <c r="AC35" i="82"/>
  <c r="AB35" i="82"/>
  <c r="AA35" i="82"/>
  <c r="Z35" i="82"/>
  <c r="Y35" i="82"/>
  <c r="X35" i="82"/>
  <c r="AE34" i="82"/>
  <c r="AD34" i="82"/>
  <c r="AC34" i="82"/>
  <c r="AB34" i="82"/>
  <c r="AA34" i="82"/>
  <c r="Z34" i="82"/>
  <c r="Y34" i="82"/>
  <c r="X34" i="82"/>
  <c r="T122" i="82"/>
  <c r="AE33" i="82"/>
  <c r="AD33" i="82"/>
  <c r="AC33" i="82"/>
  <c r="AB33" i="82"/>
  <c r="AA33" i="82"/>
  <c r="Z33" i="82"/>
  <c r="Y33" i="82"/>
  <c r="X33" i="82"/>
  <c r="T121" i="82"/>
  <c r="AE32" i="82"/>
  <c r="AD32" i="82"/>
  <c r="AC32" i="82"/>
  <c r="AB32" i="82"/>
  <c r="AA32" i="82"/>
  <c r="Z32" i="82"/>
  <c r="Y32" i="82"/>
  <c r="X32" i="82"/>
  <c r="T76" i="82"/>
  <c r="AE31" i="82"/>
  <c r="AD31" i="82"/>
  <c r="AC31" i="82"/>
  <c r="AB31" i="82"/>
  <c r="AA31" i="82"/>
  <c r="Z31" i="82"/>
  <c r="Y31" i="82"/>
  <c r="X31" i="82"/>
  <c r="AE30" i="82"/>
  <c r="AD30" i="82"/>
  <c r="AC30" i="82"/>
  <c r="AB30" i="82"/>
  <c r="AA30" i="82"/>
  <c r="Z30" i="82"/>
  <c r="Y30" i="82"/>
  <c r="X30" i="82"/>
  <c r="T118" i="82"/>
  <c r="AE29" i="82"/>
  <c r="AD29" i="82"/>
  <c r="AC29" i="82"/>
  <c r="AB29" i="82"/>
  <c r="AA29" i="82"/>
  <c r="Z29" i="82"/>
  <c r="Y29" i="82"/>
  <c r="X29" i="82"/>
  <c r="T117" i="82"/>
  <c r="AE28" i="82"/>
  <c r="AD28" i="82"/>
  <c r="AC28" i="82"/>
  <c r="AB28" i="82"/>
  <c r="AA28" i="82"/>
  <c r="Z28" i="82"/>
  <c r="Y28" i="82"/>
  <c r="X28" i="82"/>
  <c r="T72" i="82"/>
  <c r="AE27" i="82"/>
  <c r="AD27" i="82"/>
  <c r="AC27" i="82"/>
  <c r="AB27" i="82"/>
  <c r="AA27" i="82"/>
  <c r="Z27" i="82"/>
  <c r="Y27" i="82"/>
  <c r="X27" i="82"/>
  <c r="AE26" i="82"/>
  <c r="AD26" i="82"/>
  <c r="AC26" i="82"/>
  <c r="AB26" i="82"/>
  <c r="AA26" i="82"/>
  <c r="Z26" i="82"/>
  <c r="Y26" i="82"/>
  <c r="X26" i="82"/>
  <c r="T114" i="82"/>
  <c r="AE25" i="82"/>
  <c r="AD25" i="82"/>
  <c r="AC25" i="82"/>
  <c r="AB25" i="82"/>
  <c r="AA25" i="82"/>
  <c r="Z25" i="82"/>
  <c r="Y25" i="82"/>
  <c r="X25" i="82"/>
  <c r="T113" i="82"/>
  <c r="AE24" i="82"/>
  <c r="AD24" i="82"/>
  <c r="AC24" i="82"/>
  <c r="AB24" i="82"/>
  <c r="AA24" i="82"/>
  <c r="Z24" i="82"/>
  <c r="Y24" i="82"/>
  <c r="X24" i="82"/>
  <c r="T68" i="82"/>
  <c r="C22" i="82"/>
  <c r="D22" i="82" s="1"/>
  <c r="E22" i="82" s="1"/>
  <c r="F22" i="82" s="1"/>
  <c r="G22" i="82" s="1"/>
  <c r="H22" i="82" s="1"/>
  <c r="I22" i="82" s="1"/>
  <c r="J22" i="82" s="1"/>
  <c r="V19" i="82"/>
  <c r="J19" i="82"/>
  <c r="A19" i="82"/>
  <c r="V17" i="82"/>
  <c r="J17" i="82"/>
  <c r="A17" i="82"/>
  <c r="K15" i="82"/>
  <c r="V5" i="82"/>
  <c r="A4" i="82"/>
  <c r="A18" i="82" s="1"/>
  <c r="V3" i="82"/>
  <c r="A2" i="82"/>
  <c r="A16" i="82" s="1"/>
  <c r="K1" i="82"/>
  <c r="J1" i="82"/>
  <c r="J15" i="82" s="1"/>
  <c r="I1" i="82"/>
  <c r="B1" i="82"/>
  <c r="B15" i="82" s="1"/>
  <c r="A1" i="82"/>
  <c r="L143" i="81"/>
  <c r="K143" i="81"/>
  <c r="T142" i="81"/>
  <c r="S142" i="81"/>
  <c r="R142" i="81"/>
  <c r="Q142" i="81"/>
  <c r="P142" i="81"/>
  <c r="O142" i="81"/>
  <c r="N142" i="81"/>
  <c r="M142" i="81"/>
  <c r="L142" i="81"/>
  <c r="K142" i="81"/>
  <c r="V141" i="81"/>
  <c r="V140" i="81"/>
  <c r="V139" i="81"/>
  <c r="V138" i="81"/>
  <c r="L137" i="81"/>
  <c r="K137" i="81"/>
  <c r="L136" i="81"/>
  <c r="K136" i="81"/>
  <c r="L135" i="81"/>
  <c r="K135" i="81"/>
  <c r="L134" i="81"/>
  <c r="K134" i="81"/>
  <c r="L133" i="81"/>
  <c r="K133" i="81"/>
  <c r="L132" i="81"/>
  <c r="K132" i="81"/>
  <c r="L131" i="81"/>
  <c r="K131" i="81"/>
  <c r="L130" i="81"/>
  <c r="K130" i="81"/>
  <c r="L129" i="81"/>
  <c r="K129" i="81"/>
  <c r="L128" i="81"/>
  <c r="K128" i="81"/>
  <c r="L127" i="81"/>
  <c r="K127" i="81"/>
  <c r="L126" i="81"/>
  <c r="K126" i="81"/>
  <c r="L125" i="81"/>
  <c r="K125" i="81"/>
  <c r="L124" i="81"/>
  <c r="K124" i="81"/>
  <c r="L123" i="81"/>
  <c r="K123" i="81"/>
  <c r="L122" i="81"/>
  <c r="K122" i="81"/>
  <c r="L121" i="81"/>
  <c r="K121" i="81"/>
  <c r="L120" i="81"/>
  <c r="K120" i="81"/>
  <c r="L119" i="81"/>
  <c r="K119" i="81"/>
  <c r="L118" i="81"/>
  <c r="K118" i="81"/>
  <c r="L117" i="81"/>
  <c r="K117" i="81"/>
  <c r="L116" i="81"/>
  <c r="K116" i="81"/>
  <c r="L115" i="81"/>
  <c r="K115" i="81"/>
  <c r="L114" i="81"/>
  <c r="K114" i="81"/>
  <c r="L113" i="81"/>
  <c r="K113" i="81"/>
  <c r="L112" i="81"/>
  <c r="K112" i="81"/>
  <c r="V107" i="81"/>
  <c r="J107" i="81"/>
  <c r="A107" i="81"/>
  <c r="V105" i="81"/>
  <c r="J105" i="81"/>
  <c r="A105" i="81"/>
  <c r="K103" i="81"/>
  <c r="L99" i="81"/>
  <c r="K99" i="81"/>
  <c r="J99" i="81"/>
  <c r="I99" i="81"/>
  <c r="H99" i="81"/>
  <c r="G99" i="81"/>
  <c r="F99" i="81"/>
  <c r="E99" i="81"/>
  <c r="D99" i="81"/>
  <c r="T98" i="81"/>
  <c r="S98" i="81"/>
  <c r="R98" i="81"/>
  <c r="Q98" i="81"/>
  <c r="P98" i="81"/>
  <c r="O98" i="81"/>
  <c r="N98" i="81"/>
  <c r="M98" i="81"/>
  <c r="L98" i="81"/>
  <c r="K98" i="81"/>
  <c r="J98" i="81"/>
  <c r="I98" i="81"/>
  <c r="H98" i="81"/>
  <c r="G98" i="81"/>
  <c r="F98" i="81"/>
  <c r="E98" i="81"/>
  <c r="D98" i="81"/>
  <c r="V97" i="81"/>
  <c r="V96" i="81"/>
  <c r="V95" i="81"/>
  <c r="V94" i="81"/>
  <c r="L93" i="81"/>
  <c r="K93" i="81"/>
  <c r="J93" i="81"/>
  <c r="I93" i="81"/>
  <c r="H93" i="81"/>
  <c r="G93" i="81"/>
  <c r="F93" i="81"/>
  <c r="E93" i="81"/>
  <c r="D93" i="81"/>
  <c r="L92" i="81"/>
  <c r="K92" i="81"/>
  <c r="J92" i="81"/>
  <c r="I92" i="81"/>
  <c r="H92" i="81"/>
  <c r="G92" i="81"/>
  <c r="F92" i="81"/>
  <c r="E92" i="81"/>
  <c r="D92" i="81"/>
  <c r="L91" i="81"/>
  <c r="K91" i="81"/>
  <c r="J91" i="81"/>
  <c r="I91" i="81"/>
  <c r="H91" i="81"/>
  <c r="G91" i="81"/>
  <c r="F91" i="81"/>
  <c r="E91" i="81"/>
  <c r="D91" i="81"/>
  <c r="L90" i="81"/>
  <c r="K90" i="81"/>
  <c r="J90" i="81"/>
  <c r="I90" i="81"/>
  <c r="H90" i="81"/>
  <c r="G90" i="81"/>
  <c r="F90" i="81"/>
  <c r="E90" i="81"/>
  <c r="D90" i="81"/>
  <c r="L89" i="81"/>
  <c r="K89" i="81"/>
  <c r="J89" i="81"/>
  <c r="I89" i="81"/>
  <c r="H89" i="81"/>
  <c r="G89" i="81"/>
  <c r="F89" i="81"/>
  <c r="E89" i="81"/>
  <c r="D89" i="81"/>
  <c r="L88" i="81"/>
  <c r="K88" i="81"/>
  <c r="J88" i="81"/>
  <c r="I88" i="81"/>
  <c r="H88" i="81"/>
  <c r="G88" i="81"/>
  <c r="F88" i="81"/>
  <c r="E88" i="81"/>
  <c r="D88" i="81"/>
  <c r="L87" i="81"/>
  <c r="K87" i="81"/>
  <c r="J87" i="81"/>
  <c r="I87" i="81"/>
  <c r="H87" i="81"/>
  <c r="G87" i="81"/>
  <c r="F87" i="81"/>
  <c r="E87" i="81"/>
  <c r="D87" i="81"/>
  <c r="L86" i="81"/>
  <c r="K86" i="81"/>
  <c r="J86" i="81"/>
  <c r="I86" i="81"/>
  <c r="H86" i="81"/>
  <c r="G86" i="81"/>
  <c r="F86" i="81"/>
  <c r="E86" i="81"/>
  <c r="D86" i="81"/>
  <c r="L85" i="81"/>
  <c r="K85" i="81"/>
  <c r="J85" i="81"/>
  <c r="I85" i="81"/>
  <c r="H85" i="81"/>
  <c r="G85" i="81"/>
  <c r="F85" i="81"/>
  <c r="E85" i="81"/>
  <c r="D85" i="81"/>
  <c r="L84" i="81"/>
  <c r="K84" i="81"/>
  <c r="J84" i="81"/>
  <c r="I84" i="81"/>
  <c r="H84" i="81"/>
  <c r="G84" i="81"/>
  <c r="F84" i="81"/>
  <c r="E84" i="81"/>
  <c r="D84" i="81"/>
  <c r="L83" i="81"/>
  <c r="K83" i="81"/>
  <c r="J83" i="81"/>
  <c r="I83" i="81"/>
  <c r="H83" i="81"/>
  <c r="G83" i="81"/>
  <c r="F83" i="81"/>
  <c r="E83" i="81"/>
  <c r="D83" i="81"/>
  <c r="L82" i="81"/>
  <c r="K82" i="81"/>
  <c r="J82" i="81"/>
  <c r="I82" i="81"/>
  <c r="H82" i="81"/>
  <c r="G82" i="81"/>
  <c r="F82" i="81"/>
  <c r="E82" i="81"/>
  <c r="D82" i="81"/>
  <c r="L81" i="81"/>
  <c r="K81" i="81"/>
  <c r="J81" i="81"/>
  <c r="I81" i="81"/>
  <c r="H81" i="81"/>
  <c r="G81" i="81"/>
  <c r="F81" i="81"/>
  <c r="E81" i="81"/>
  <c r="D81" i="81"/>
  <c r="L80" i="81"/>
  <c r="K80" i="81"/>
  <c r="J80" i="81"/>
  <c r="I80" i="81"/>
  <c r="H80" i="81"/>
  <c r="G80" i="81"/>
  <c r="F80" i="81"/>
  <c r="E80" i="81"/>
  <c r="D80" i="81"/>
  <c r="L79" i="81"/>
  <c r="K79" i="81"/>
  <c r="J79" i="81"/>
  <c r="I79" i="81"/>
  <c r="H79" i="81"/>
  <c r="G79" i="81"/>
  <c r="F79" i="81"/>
  <c r="E79" i="81"/>
  <c r="D79" i="81"/>
  <c r="L78" i="81"/>
  <c r="K78" i="81"/>
  <c r="J78" i="81"/>
  <c r="I78" i="81"/>
  <c r="H78" i="81"/>
  <c r="G78" i="81"/>
  <c r="F78" i="81"/>
  <c r="E78" i="81"/>
  <c r="D78" i="81"/>
  <c r="P77" i="81"/>
  <c r="L77" i="81"/>
  <c r="K77" i="81"/>
  <c r="J77" i="81"/>
  <c r="I77" i="81"/>
  <c r="H77" i="81"/>
  <c r="G77" i="81"/>
  <c r="F77" i="81"/>
  <c r="E77" i="81"/>
  <c r="D77" i="81"/>
  <c r="L76" i="81"/>
  <c r="K76" i="81"/>
  <c r="J76" i="81"/>
  <c r="I76" i="81"/>
  <c r="H76" i="81"/>
  <c r="G76" i="81"/>
  <c r="F76" i="81"/>
  <c r="E76" i="81"/>
  <c r="D76" i="81"/>
  <c r="L75" i="81"/>
  <c r="K75" i="81"/>
  <c r="J75" i="81"/>
  <c r="I75" i="81"/>
  <c r="H75" i="81"/>
  <c r="G75" i="81"/>
  <c r="F75" i="81"/>
  <c r="E75" i="81"/>
  <c r="D75" i="81"/>
  <c r="L74" i="81"/>
  <c r="K74" i="81"/>
  <c r="J74" i="81"/>
  <c r="I74" i="81"/>
  <c r="H74" i="81"/>
  <c r="G74" i="81"/>
  <c r="F74" i="81"/>
  <c r="E74" i="81"/>
  <c r="D74" i="81"/>
  <c r="L73" i="81"/>
  <c r="K73" i="81"/>
  <c r="J73" i="81"/>
  <c r="I73" i="81"/>
  <c r="H73" i="81"/>
  <c r="G73" i="81"/>
  <c r="F73" i="81"/>
  <c r="E73" i="81"/>
  <c r="D73" i="81"/>
  <c r="L72" i="81"/>
  <c r="K72" i="81"/>
  <c r="J72" i="81"/>
  <c r="I72" i="81"/>
  <c r="H72" i="81"/>
  <c r="G72" i="81"/>
  <c r="F72" i="81"/>
  <c r="E72" i="81"/>
  <c r="D72" i="81"/>
  <c r="L71" i="81"/>
  <c r="K71" i="81"/>
  <c r="J71" i="81"/>
  <c r="I71" i="81"/>
  <c r="H71" i="81"/>
  <c r="G71" i="81"/>
  <c r="F71" i="81"/>
  <c r="E71" i="81"/>
  <c r="D71" i="81"/>
  <c r="L70" i="81"/>
  <c r="K70" i="81"/>
  <c r="J70" i="81"/>
  <c r="I70" i="81"/>
  <c r="H70" i="81"/>
  <c r="G70" i="81"/>
  <c r="F70" i="81"/>
  <c r="E70" i="81"/>
  <c r="D70" i="81"/>
  <c r="L69" i="81"/>
  <c r="K69" i="81"/>
  <c r="J69" i="81"/>
  <c r="I69" i="81"/>
  <c r="H69" i="81"/>
  <c r="G69" i="81"/>
  <c r="F69" i="81"/>
  <c r="E69" i="81"/>
  <c r="D69" i="81"/>
  <c r="L68" i="81"/>
  <c r="K68" i="81"/>
  <c r="J68" i="81"/>
  <c r="I68" i="81"/>
  <c r="H68" i="81"/>
  <c r="G68" i="81"/>
  <c r="F68" i="81"/>
  <c r="F96" i="81" s="1"/>
  <c r="E68" i="81"/>
  <c r="D68" i="81"/>
  <c r="V63" i="81"/>
  <c r="J63" i="81"/>
  <c r="A63" i="81"/>
  <c r="V61" i="81"/>
  <c r="J61" i="81"/>
  <c r="A61" i="81"/>
  <c r="K59" i="81"/>
  <c r="AA55" i="81"/>
  <c r="Y55" i="81"/>
  <c r="X55" i="81"/>
  <c r="M99" i="81"/>
  <c r="AE54" i="81"/>
  <c r="AD54" i="81"/>
  <c r="AC54" i="81"/>
  <c r="AB54" i="81"/>
  <c r="AA54" i="81"/>
  <c r="Z54" i="81"/>
  <c r="Y54" i="81"/>
  <c r="X54" i="81"/>
  <c r="V53" i="81"/>
  <c r="X53" i="81"/>
  <c r="V52" i="81"/>
  <c r="X52" i="81"/>
  <c r="V51" i="81"/>
  <c r="X51" i="81"/>
  <c r="V50" i="81"/>
  <c r="X50" i="81"/>
  <c r="Y49" i="81"/>
  <c r="X49" i="81"/>
  <c r="M93" i="81"/>
  <c r="Y48" i="81"/>
  <c r="X48" i="81"/>
  <c r="AD48" i="81"/>
  <c r="Y47" i="81"/>
  <c r="X47" i="81"/>
  <c r="AE47" i="81"/>
  <c r="O91" i="81"/>
  <c r="Y46" i="81"/>
  <c r="X46" i="81"/>
  <c r="O90" i="81"/>
  <c r="Y45" i="81"/>
  <c r="X45" i="81"/>
  <c r="M89" i="81"/>
  <c r="Y44" i="81"/>
  <c r="X44" i="81"/>
  <c r="AD44" i="81"/>
  <c r="Y43" i="81"/>
  <c r="X43" i="81"/>
  <c r="AE43" i="81"/>
  <c r="O87" i="81"/>
  <c r="Y42" i="81"/>
  <c r="X42" i="81"/>
  <c r="O86" i="81"/>
  <c r="Y41" i="81"/>
  <c r="X41" i="81"/>
  <c r="M85" i="81"/>
  <c r="Y40" i="81"/>
  <c r="X40" i="81"/>
  <c r="AD40" i="81"/>
  <c r="Y39" i="81"/>
  <c r="X39" i="81"/>
  <c r="AE39" i="81"/>
  <c r="O83" i="81"/>
  <c r="Y38" i="81"/>
  <c r="X38" i="81"/>
  <c r="O82" i="81"/>
  <c r="Y37" i="81"/>
  <c r="X37" i="81"/>
  <c r="M81" i="81"/>
  <c r="Y36" i="81"/>
  <c r="X36" i="81"/>
  <c r="N80" i="81"/>
  <c r="Y35" i="81"/>
  <c r="X35" i="81"/>
  <c r="O79" i="81"/>
  <c r="Y34" i="81"/>
  <c r="X34" i="81"/>
  <c r="O78" i="81"/>
  <c r="AC33" i="81"/>
  <c r="Y33" i="81"/>
  <c r="X33" i="81"/>
  <c r="AD33" i="81"/>
  <c r="Z32" i="81"/>
  <c r="X32" i="81"/>
  <c r="M76" i="81"/>
  <c r="Z31" i="81"/>
  <c r="X31" i="81"/>
  <c r="N75" i="81"/>
  <c r="Z30" i="81"/>
  <c r="X30" i="81"/>
  <c r="O74" i="81"/>
  <c r="Z29" i="81"/>
  <c r="X29" i="81"/>
  <c r="AE29" i="81"/>
  <c r="Z28" i="81"/>
  <c r="X28" i="81"/>
  <c r="M72" i="81"/>
  <c r="Z27" i="81"/>
  <c r="X27" i="81"/>
  <c r="N71" i="81"/>
  <c r="Z26" i="81"/>
  <c r="X26" i="81"/>
  <c r="O70" i="81"/>
  <c r="Z25" i="81"/>
  <c r="X25" i="81"/>
  <c r="M113" i="81"/>
  <c r="Z24" i="81"/>
  <c r="X24" i="81"/>
  <c r="R112" i="81"/>
  <c r="C22" i="81"/>
  <c r="D22" i="81" s="1"/>
  <c r="E22" i="81" s="1"/>
  <c r="F22" i="81" s="1"/>
  <c r="G22" i="81" s="1"/>
  <c r="H22" i="81" s="1"/>
  <c r="I22" i="81" s="1"/>
  <c r="J22" i="81" s="1"/>
  <c r="V19" i="81"/>
  <c r="J19" i="81"/>
  <c r="A19" i="81"/>
  <c r="V17" i="81"/>
  <c r="J17" i="81"/>
  <c r="A17" i="81"/>
  <c r="K15" i="81"/>
  <c r="V5" i="81"/>
  <c r="A4" i="81"/>
  <c r="A106" i="81" s="1"/>
  <c r="V3" i="81"/>
  <c r="A2" i="81"/>
  <c r="A16" i="81" s="1"/>
  <c r="K1" i="81"/>
  <c r="J1" i="81"/>
  <c r="J59" i="81" s="1"/>
  <c r="I1" i="81"/>
  <c r="I59" i="81" s="1"/>
  <c r="B1" i="81"/>
  <c r="B15" i="81" s="1"/>
  <c r="A1" i="81"/>
  <c r="A59" i="81" s="1"/>
  <c r="L143" i="80"/>
  <c r="K143" i="80"/>
  <c r="T142" i="80"/>
  <c r="S142" i="80"/>
  <c r="R142" i="80"/>
  <c r="Q142" i="80"/>
  <c r="P142" i="80"/>
  <c r="O142" i="80"/>
  <c r="N142" i="80"/>
  <c r="M142" i="80"/>
  <c r="L142" i="80"/>
  <c r="K142" i="80"/>
  <c r="V141" i="80"/>
  <c r="V140" i="80"/>
  <c r="V139" i="80"/>
  <c r="V138" i="80"/>
  <c r="L137" i="80"/>
  <c r="K137" i="80"/>
  <c r="L136" i="80"/>
  <c r="K136" i="80"/>
  <c r="L135" i="80"/>
  <c r="K135" i="80"/>
  <c r="L134" i="80"/>
  <c r="K134" i="80"/>
  <c r="L133" i="80"/>
  <c r="K133" i="80"/>
  <c r="L132" i="80"/>
  <c r="K132" i="80"/>
  <c r="L131" i="80"/>
  <c r="K131" i="80"/>
  <c r="L130" i="80"/>
  <c r="K130" i="80"/>
  <c r="L129" i="80"/>
  <c r="K129" i="80"/>
  <c r="L128" i="80"/>
  <c r="K128" i="80"/>
  <c r="L127" i="80"/>
  <c r="K127" i="80"/>
  <c r="L126" i="80"/>
  <c r="K126" i="80"/>
  <c r="L125" i="80"/>
  <c r="K125" i="80"/>
  <c r="L124" i="80"/>
  <c r="K124" i="80"/>
  <c r="L123" i="80"/>
  <c r="K123" i="80"/>
  <c r="L122" i="80"/>
  <c r="K122" i="80"/>
  <c r="L121" i="80"/>
  <c r="K121" i="80"/>
  <c r="L120" i="80"/>
  <c r="K120" i="80"/>
  <c r="L119" i="80"/>
  <c r="K119" i="80"/>
  <c r="L118" i="80"/>
  <c r="K118" i="80"/>
  <c r="L117" i="80"/>
  <c r="K117" i="80"/>
  <c r="L116" i="80"/>
  <c r="K116" i="80"/>
  <c r="L115" i="80"/>
  <c r="K115" i="80"/>
  <c r="L114" i="80"/>
  <c r="K114" i="80"/>
  <c r="L113" i="80"/>
  <c r="K113" i="80"/>
  <c r="L112" i="80"/>
  <c r="K112" i="80"/>
  <c r="V107" i="80"/>
  <c r="J107" i="80"/>
  <c r="A107" i="80"/>
  <c r="V105" i="80"/>
  <c r="J105" i="80"/>
  <c r="A105" i="80"/>
  <c r="K103" i="80"/>
  <c r="L99" i="80"/>
  <c r="K99" i="80"/>
  <c r="J99" i="80"/>
  <c r="I99" i="80"/>
  <c r="H99" i="80"/>
  <c r="G99" i="80"/>
  <c r="F99" i="80"/>
  <c r="E99" i="80"/>
  <c r="D99" i="80"/>
  <c r="T98" i="80"/>
  <c r="S98" i="80"/>
  <c r="R98" i="80"/>
  <c r="Q98" i="80"/>
  <c r="P98" i="80"/>
  <c r="O98" i="80"/>
  <c r="N98" i="80"/>
  <c r="M98" i="80"/>
  <c r="L98" i="80"/>
  <c r="K98" i="80"/>
  <c r="J98" i="80"/>
  <c r="I98" i="80"/>
  <c r="H98" i="80"/>
  <c r="G98" i="80"/>
  <c r="F98" i="80"/>
  <c r="E98" i="80"/>
  <c r="D98" i="80"/>
  <c r="V97" i="80"/>
  <c r="V96" i="80"/>
  <c r="V95" i="80"/>
  <c r="V94" i="80"/>
  <c r="L93" i="80"/>
  <c r="K93" i="80"/>
  <c r="J93" i="80"/>
  <c r="I93" i="80"/>
  <c r="H93" i="80"/>
  <c r="G93" i="80"/>
  <c r="F93" i="80"/>
  <c r="E93" i="80"/>
  <c r="D93" i="80"/>
  <c r="L92" i="80"/>
  <c r="K92" i="80"/>
  <c r="J92" i="80"/>
  <c r="I92" i="80"/>
  <c r="H92" i="80"/>
  <c r="G92" i="80"/>
  <c r="F92" i="80"/>
  <c r="E92" i="80"/>
  <c r="D92" i="80"/>
  <c r="L91" i="80"/>
  <c r="K91" i="80"/>
  <c r="J91" i="80"/>
  <c r="I91" i="80"/>
  <c r="H91" i="80"/>
  <c r="G91" i="80"/>
  <c r="F91" i="80"/>
  <c r="E91" i="80"/>
  <c r="D91" i="80"/>
  <c r="L90" i="80"/>
  <c r="K90" i="80"/>
  <c r="J90" i="80"/>
  <c r="I90" i="80"/>
  <c r="H90" i="80"/>
  <c r="G90" i="80"/>
  <c r="F90" i="80"/>
  <c r="E90" i="80"/>
  <c r="D90" i="80"/>
  <c r="L89" i="80"/>
  <c r="K89" i="80"/>
  <c r="J89" i="80"/>
  <c r="I89" i="80"/>
  <c r="H89" i="80"/>
  <c r="G89" i="80"/>
  <c r="F89" i="80"/>
  <c r="E89" i="80"/>
  <c r="D89" i="80"/>
  <c r="L88" i="80"/>
  <c r="K88" i="80"/>
  <c r="J88" i="80"/>
  <c r="I88" i="80"/>
  <c r="H88" i="80"/>
  <c r="G88" i="80"/>
  <c r="F88" i="80"/>
  <c r="E88" i="80"/>
  <c r="D88" i="80"/>
  <c r="L87" i="80"/>
  <c r="K87" i="80"/>
  <c r="J87" i="80"/>
  <c r="I87" i="80"/>
  <c r="H87" i="80"/>
  <c r="G87" i="80"/>
  <c r="F87" i="80"/>
  <c r="E87" i="80"/>
  <c r="D87" i="80"/>
  <c r="L86" i="80"/>
  <c r="K86" i="80"/>
  <c r="J86" i="80"/>
  <c r="I86" i="80"/>
  <c r="H86" i="80"/>
  <c r="G86" i="80"/>
  <c r="F86" i="80"/>
  <c r="E86" i="80"/>
  <c r="D86" i="80"/>
  <c r="L85" i="80"/>
  <c r="K85" i="80"/>
  <c r="J85" i="80"/>
  <c r="I85" i="80"/>
  <c r="H85" i="80"/>
  <c r="G85" i="80"/>
  <c r="F85" i="80"/>
  <c r="E85" i="80"/>
  <c r="D85" i="80"/>
  <c r="L84" i="80"/>
  <c r="K84" i="80"/>
  <c r="J84" i="80"/>
  <c r="I84" i="80"/>
  <c r="H84" i="80"/>
  <c r="G84" i="80"/>
  <c r="F84" i="80"/>
  <c r="E84" i="80"/>
  <c r="D84" i="80"/>
  <c r="L83" i="80"/>
  <c r="K83" i="80"/>
  <c r="J83" i="80"/>
  <c r="I83" i="80"/>
  <c r="H83" i="80"/>
  <c r="G83" i="80"/>
  <c r="F83" i="80"/>
  <c r="E83" i="80"/>
  <c r="D83" i="80"/>
  <c r="L82" i="80"/>
  <c r="K82" i="80"/>
  <c r="J82" i="80"/>
  <c r="I82" i="80"/>
  <c r="H82" i="80"/>
  <c r="G82" i="80"/>
  <c r="F82" i="80"/>
  <c r="E82" i="80"/>
  <c r="D82" i="80"/>
  <c r="L81" i="80"/>
  <c r="K81" i="80"/>
  <c r="J81" i="80"/>
  <c r="I81" i="80"/>
  <c r="H81" i="80"/>
  <c r="G81" i="80"/>
  <c r="F81" i="80"/>
  <c r="E81" i="80"/>
  <c r="D81" i="80"/>
  <c r="L80" i="80"/>
  <c r="K80" i="80"/>
  <c r="J80" i="80"/>
  <c r="I80" i="80"/>
  <c r="H80" i="80"/>
  <c r="G80" i="80"/>
  <c r="F80" i="80"/>
  <c r="E80" i="80"/>
  <c r="D80" i="80"/>
  <c r="L79" i="80"/>
  <c r="K79" i="80"/>
  <c r="J79" i="80"/>
  <c r="I79" i="80"/>
  <c r="H79" i="80"/>
  <c r="G79" i="80"/>
  <c r="F79" i="80"/>
  <c r="E79" i="80"/>
  <c r="D79" i="80"/>
  <c r="L78" i="80"/>
  <c r="K78" i="80"/>
  <c r="J78" i="80"/>
  <c r="I78" i="80"/>
  <c r="H78" i="80"/>
  <c r="G78" i="80"/>
  <c r="F78" i="80"/>
  <c r="E78" i="80"/>
  <c r="D78" i="80"/>
  <c r="L77" i="80"/>
  <c r="K77" i="80"/>
  <c r="J77" i="80"/>
  <c r="I77" i="80"/>
  <c r="H77" i="80"/>
  <c r="G77" i="80"/>
  <c r="F77" i="80"/>
  <c r="E77" i="80"/>
  <c r="D77" i="80"/>
  <c r="L76" i="80"/>
  <c r="K76" i="80"/>
  <c r="J76" i="80"/>
  <c r="I76" i="80"/>
  <c r="H76" i="80"/>
  <c r="G76" i="80"/>
  <c r="F76" i="80"/>
  <c r="E76" i="80"/>
  <c r="D76" i="80"/>
  <c r="L75" i="80"/>
  <c r="K75" i="80"/>
  <c r="J75" i="80"/>
  <c r="I75" i="80"/>
  <c r="H75" i="80"/>
  <c r="G75" i="80"/>
  <c r="F75" i="80"/>
  <c r="E75" i="80"/>
  <c r="D75" i="80"/>
  <c r="L74" i="80"/>
  <c r="K74" i="80"/>
  <c r="J74" i="80"/>
  <c r="I74" i="80"/>
  <c r="H74" i="80"/>
  <c r="G74" i="80"/>
  <c r="F74" i="80"/>
  <c r="E74" i="80"/>
  <c r="D74" i="80"/>
  <c r="L73" i="80"/>
  <c r="K73" i="80"/>
  <c r="J73" i="80"/>
  <c r="I73" i="80"/>
  <c r="H73" i="80"/>
  <c r="G73" i="80"/>
  <c r="F73" i="80"/>
  <c r="E73" i="80"/>
  <c r="D73" i="80"/>
  <c r="L72" i="80"/>
  <c r="K72" i="80"/>
  <c r="J72" i="80"/>
  <c r="I72" i="80"/>
  <c r="H72" i="80"/>
  <c r="G72" i="80"/>
  <c r="F72" i="80"/>
  <c r="E72" i="80"/>
  <c r="D72" i="80"/>
  <c r="L71" i="80"/>
  <c r="K71" i="80"/>
  <c r="J71" i="80"/>
  <c r="I71" i="80"/>
  <c r="H71" i="80"/>
  <c r="G71" i="80"/>
  <c r="F71" i="80"/>
  <c r="E71" i="80"/>
  <c r="D71" i="80"/>
  <c r="L70" i="80"/>
  <c r="K70" i="80"/>
  <c r="J70" i="80"/>
  <c r="I70" i="80"/>
  <c r="H70" i="80"/>
  <c r="G70" i="80"/>
  <c r="F70" i="80"/>
  <c r="E70" i="80"/>
  <c r="D70" i="80"/>
  <c r="L69" i="80"/>
  <c r="K69" i="80"/>
  <c r="J69" i="80"/>
  <c r="I69" i="80"/>
  <c r="H69" i="80"/>
  <c r="G69" i="80"/>
  <c r="F69" i="80"/>
  <c r="E69" i="80"/>
  <c r="D69" i="80"/>
  <c r="L68" i="80"/>
  <c r="K68" i="80"/>
  <c r="J68" i="80"/>
  <c r="I68" i="80"/>
  <c r="H68" i="80"/>
  <c r="G68" i="80"/>
  <c r="F68" i="80"/>
  <c r="E68" i="80"/>
  <c r="D68" i="80"/>
  <c r="V63" i="80"/>
  <c r="J63" i="80"/>
  <c r="A63" i="80"/>
  <c r="V61" i="80"/>
  <c r="J61" i="80"/>
  <c r="A61" i="80"/>
  <c r="K59" i="80"/>
  <c r="AA55" i="80"/>
  <c r="Z55" i="80"/>
  <c r="X55" i="80"/>
  <c r="AE54" i="80"/>
  <c r="AD54" i="80"/>
  <c r="AC54" i="80"/>
  <c r="AB54" i="80"/>
  <c r="AA54" i="80"/>
  <c r="Z54" i="80"/>
  <c r="Y54" i="80"/>
  <c r="X54" i="80"/>
  <c r="V53" i="80"/>
  <c r="V52" i="80"/>
  <c r="V51" i="80"/>
  <c r="V50" i="80"/>
  <c r="AA49" i="80"/>
  <c r="Z49" i="80"/>
  <c r="X49" i="80"/>
  <c r="M93" i="80"/>
  <c r="AA48" i="80"/>
  <c r="Z48" i="80"/>
  <c r="X48" i="80"/>
  <c r="N92" i="80"/>
  <c r="AA47" i="80"/>
  <c r="Z47" i="80"/>
  <c r="X47" i="80"/>
  <c r="O91" i="80"/>
  <c r="AA46" i="80"/>
  <c r="Z46" i="80"/>
  <c r="X46" i="80"/>
  <c r="AA45" i="80"/>
  <c r="Z45" i="80"/>
  <c r="X45" i="80"/>
  <c r="M89" i="80"/>
  <c r="AA44" i="80"/>
  <c r="Z44" i="80"/>
  <c r="X44" i="80"/>
  <c r="N88" i="80"/>
  <c r="AA43" i="80"/>
  <c r="Z43" i="80"/>
  <c r="X43" i="80"/>
  <c r="O87" i="80"/>
  <c r="Z42" i="80"/>
  <c r="X42" i="80"/>
  <c r="AE41" i="80"/>
  <c r="Z41" i="80"/>
  <c r="Y41" i="80"/>
  <c r="X41" i="80"/>
  <c r="M85" i="80"/>
  <c r="AA40" i="80"/>
  <c r="Z40" i="80"/>
  <c r="Y40" i="80"/>
  <c r="X40" i="80"/>
  <c r="AD40" i="80"/>
  <c r="AE40" i="80"/>
  <c r="N84" i="80"/>
  <c r="AE39" i="80"/>
  <c r="Z39" i="80"/>
  <c r="Y39" i="80"/>
  <c r="X39" i="80"/>
  <c r="AA38" i="80"/>
  <c r="Z38" i="80"/>
  <c r="Y38" i="80"/>
  <c r="X38" i="80"/>
  <c r="AD38" i="80"/>
  <c r="AE38" i="80"/>
  <c r="AE37" i="80"/>
  <c r="Z37" i="80"/>
  <c r="Y37" i="80"/>
  <c r="X37" i="80"/>
  <c r="M81" i="80"/>
  <c r="AC36" i="80"/>
  <c r="Y36" i="80"/>
  <c r="X36" i="80"/>
  <c r="N80" i="80"/>
  <c r="AA35" i="80"/>
  <c r="Z35" i="80"/>
  <c r="Y35" i="80"/>
  <c r="X35" i="80"/>
  <c r="AC35" i="80"/>
  <c r="O79" i="80"/>
  <c r="AA34" i="80"/>
  <c r="X34" i="80"/>
  <c r="AA33" i="80"/>
  <c r="X33" i="80"/>
  <c r="AA32" i="80"/>
  <c r="X32" i="80"/>
  <c r="AA31" i="80"/>
  <c r="X31" i="80"/>
  <c r="AA30" i="80"/>
  <c r="X30" i="80"/>
  <c r="AA29" i="80"/>
  <c r="X29" i="80"/>
  <c r="AA28" i="80"/>
  <c r="X28" i="80"/>
  <c r="AA27" i="80"/>
  <c r="X27" i="80"/>
  <c r="AA26" i="80"/>
  <c r="X26" i="80"/>
  <c r="AA25" i="80"/>
  <c r="X25" i="80"/>
  <c r="AA24" i="80"/>
  <c r="X24" i="80"/>
  <c r="R68" i="80"/>
  <c r="D22" i="80"/>
  <c r="E22" i="80" s="1"/>
  <c r="F22" i="80" s="1"/>
  <c r="G22" i="80" s="1"/>
  <c r="H22" i="80" s="1"/>
  <c r="I22" i="80" s="1"/>
  <c r="C22" i="80"/>
  <c r="V19" i="80"/>
  <c r="J19" i="80"/>
  <c r="A19" i="80"/>
  <c r="V17" i="80"/>
  <c r="J17" i="80"/>
  <c r="A17" i="80"/>
  <c r="K15" i="80"/>
  <c r="V5" i="80"/>
  <c r="A4" i="80"/>
  <c r="A18" i="80" s="1"/>
  <c r="V3" i="80"/>
  <c r="A2" i="80"/>
  <c r="K1" i="80"/>
  <c r="J1" i="80"/>
  <c r="J59" i="80" s="1"/>
  <c r="I1" i="80"/>
  <c r="I15" i="80" s="1"/>
  <c r="B1" i="80"/>
  <c r="A1" i="80"/>
  <c r="A15" i="80" s="1"/>
  <c r="L143" i="79"/>
  <c r="K143" i="79"/>
  <c r="T142" i="79"/>
  <c r="S142" i="79"/>
  <c r="R142" i="79"/>
  <c r="Q142" i="79"/>
  <c r="P142" i="79"/>
  <c r="O142" i="79"/>
  <c r="N142" i="79"/>
  <c r="M142" i="79"/>
  <c r="L142" i="79"/>
  <c r="K142" i="79"/>
  <c r="V141" i="79"/>
  <c r="V140" i="79"/>
  <c r="L137" i="79"/>
  <c r="K137" i="79"/>
  <c r="L136" i="79"/>
  <c r="K136" i="79"/>
  <c r="L135" i="79"/>
  <c r="K135" i="79"/>
  <c r="L134" i="79"/>
  <c r="K134" i="79"/>
  <c r="L133" i="79"/>
  <c r="K133" i="79"/>
  <c r="L132" i="79"/>
  <c r="K132" i="79"/>
  <c r="L131" i="79"/>
  <c r="K131" i="79"/>
  <c r="L130" i="79"/>
  <c r="K130" i="79"/>
  <c r="L129" i="79"/>
  <c r="K129" i="79"/>
  <c r="L128" i="79"/>
  <c r="K128" i="79"/>
  <c r="L127" i="79"/>
  <c r="K127" i="79"/>
  <c r="L126" i="79"/>
  <c r="K126" i="79"/>
  <c r="L125" i="79"/>
  <c r="K125" i="79"/>
  <c r="L124" i="79"/>
  <c r="K124" i="79"/>
  <c r="L123" i="79"/>
  <c r="K123" i="79"/>
  <c r="L122" i="79"/>
  <c r="K122" i="79"/>
  <c r="L121" i="79"/>
  <c r="K121" i="79"/>
  <c r="L120" i="79"/>
  <c r="K120" i="79"/>
  <c r="L119" i="79"/>
  <c r="K119" i="79"/>
  <c r="L118" i="79"/>
  <c r="K118" i="79"/>
  <c r="L117" i="79"/>
  <c r="K117" i="79"/>
  <c r="L116" i="79"/>
  <c r="K116" i="79"/>
  <c r="L115" i="79"/>
  <c r="K115" i="79"/>
  <c r="L114" i="79"/>
  <c r="K114" i="79"/>
  <c r="L113" i="79"/>
  <c r="K113" i="79"/>
  <c r="L112" i="79"/>
  <c r="K112" i="79"/>
  <c r="K140" i="79" s="1"/>
  <c r="V107" i="79"/>
  <c r="J107" i="79"/>
  <c r="A107" i="79"/>
  <c r="V105" i="79"/>
  <c r="J105" i="79"/>
  <c r="A105" i="79"/>
  <c r="K103" i="79"/>
  <c r="L99" i="79"/>
  <c r="K99" i="79"/>
  <c r="J99" i="79"/>
  <c r="I99" i="79"/>
  <c r="H99" i="79"/>
  <c r="G99" i="79"/>
  <c r="F99" i="79"/>
  <c r="E99" i="79"/>
  <c r="D99" i="79"/>
  <c r="T98" i="79"/>
  <c r="S98" i="79"/>
  <c r="R98" i="79"/>
  <c r="Q98" i="79"/>
  <c r="P98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V97" i="79"/>
  <c r="V96" i="79"/>
  <c r="L93" i="79"/>
  <c r="K93" i="79"/>
  <c r="J93" i="79"/>
  <c r="I93" i="79"/>
  <c r="H93" i="79"/>
  <c r="G93" i="79"/>
  <c r="F93" i="79"/>
  <c r="E93" i="79"/>
  <c r="D93" i="79"/>
  <c r="L92" i="79"/>
  <c r="K92" i="79"/>
  <c r="J92" i="79"/>
  <c r="I92" i="79"/>
  <c r="H92" i="79"/>
  <c r="G92" i="79"/>
  <c r="F92" i="79"/>
  <c r="E92" i="79"/>
  <c r="D92" i="79"/>
  <c r="L91" i="79"/>
  <c r="K91" i="79"/>
  <c r="J91" i="79"/>
  <c r="I91" i="79"/>
  <c r="H91" i="79"/>
  <c r="G91" i="79"/>
  <c r="F91" i="79"/>
  <c r="E91" i="79"/>
  <c r="D91" i="79"/>
  <c r="L90" i="79"/>
  <c r="K90" i="79"/>
  <c r="J90" i="79"/>
  <c r="I90" i="79"/>
  <c r="H90" i="79"/>
  <c r="G90" i="79"/>
  <c r="F90" i="79"/>
  <c r="E90" i="79"/>
  <c r="D90" i="79"/>
  <c r="L89" i="79"/>
  <c r="K89" i="79"/>
  <c r="J89" i="79"/>
  <c r="I89" i="79"/>
  <c r="H89" i="79"/>
  <c r="G89" i="79"/>
  <c r="F89" i="79"/>
  <c r="E89" i="79"/>
  <c r="D89" i="79"/>
  <c r="L88" i="79"/>
  <c r="K88" i="79"/>
  <c r="J88" i="79"/>
  <c r="I88" i="79"/>
  <c r="H88" i="79"/>
  <c r="G88" i="79"/>
  <c r="F88" i="79"/>
  <c r="E88" i="79"/>
  <c r="D88" i="79"/>
  <c r="L87" i="79"/>
  <c r="K87" i="79"/>
  <c r="J87" i="79"/>
  <c r="I87" i="79"/>
  <c r="H87" i="79"/>
  <c r="G87" i="79"/>
  <c r="F87" i="79"/>
  <c r="E87" i="79"/>
  <c r="D87" i="79"/>
  <c r="L86" i="79"/>
  <c r="K86" i="79"/>
  <c r="J86" i="79"/>
  <c r="I86" i="79"/>
  <c r="H86" i="79"/>
  <c r="G86" i="79"/>
  <c r="F86" i="79"/>
  <c r="E86" i="79"/>
  <c r="D86" i="79"/>
  <c r="L85" i="79"/>
  <c r="K85" i="79"/>
  <c r="J85" i="79"/>
  <c r="I85" i="79"/>
  <c r="H85" i="79"/>
  <c r="G85" i="79"/>
  <c r="F85" i="79"/>
  <c r="E85" i="79"/>
  <c r="D85" i="79"/>
  <c r="L84" i="79"/>
  <c r="K84" i="79"/>
  <c r="J84" i="79"/>
  <c r="I84" i="79"/>
  <c r="H84" i="79"/>
  <c r="G84" i="79"/>
  <c r="F84" i="79"/>
  <c r="E84" i="79"/>
  <c r="D84" i="79"/>
  <c r="L83" i="79"/>
  <c r="K83" i="79"/>
  <c r="J83" i="79"/>
  <c r="I83" i="79"/>
  <c r="H83" i="79"/>
  <c r="G83" i="79"/>
  <c r="F83" i="79"/>
  <c r="E83" i="79"/>
  <c r="D83" i="79"/>
  <c r="L82" i="79"/>
  <c r="K82" i="79"/>
  <c r="J82" i="79"/>
  <c r="I82" i="79"/>
  <c r="H82" i="79"/>
  <c r="G82" i="79"/>
  <c r="F82" i="79"/>
  <c r="E82" i="79"/>
  <c r="D82" i="79"/>
  <c r="L81" i="79"/>
  <c r="K81" i="79"/>
  <c r="J81" i="79"/>
  <c r="I81" i="79"/>
  <c r="H81" i="79"/>
  <c r="G81" i="79"/>
  <c r="F81" i="79"/>
  <c r="E81" i="79"/>
  <c r="D81" i="79"/>
  <c r="L80" i="79"/>
  <c r="K80" i="79"/>
  <c r="J80" i="79"/>
  <c r="I80" i="79"/>
  <c r="H80" i="79"/>
  <c r="G80" i="79"/>
  <c r="F80" i="79"/>
  <c r="E80" i="79"/>
  <c r="D80" i="79"/>
  <c r="L79" i="79"/>
  <c r="K79" i="79"/>
  <c r="J79" i="79"/>
  <c r="I79" i="79"/>
  <c r="H79" i="79"/>
  <c r="G79" i="79"/>
  <c r="F79" i="79"/>
  <c r="E79" i="79"/>
  <c r="D79" i="79"/>
  <c r="L78" i="79"/>
  <c r="K78" i="79"/>
  <c r="J78" i="79"/>
  <c r="I78" i="79"/>
  <c r="H78" i="79"/>
  <c r="G78" i="79"/>
  <c r="F78" i="79"/>
  <c r="E78" i="79"/>
  <c r="D78" i="79"/>
  <c r="L77" i="79"/>
  <c r="K77" i="79"/>
  <c r="J77" i="79"/>
  <c r="I77" i="79"/>
  <c r="H77" i="79"/>
  <c r="G77" i="79"/>
  <c r="F77" i="79"/>
  <c r="E77" i="79"/>
  <c r="D77" i="79"/>
  <c r="L76" i="79"/>
  <c r="K76" i="79"/>
  <c r="J76" i="79"/>
  <c r="I76" i="79"/>
  <c r="H76" i="79"/>
  <c r="G76" i="79"/>
  <c r="F76" i="79"/>
  <c r="E76" i="79"/>
  <c r="D76" i="79"/>
  <c r="L75" i="79"/>
  <c r="K75" i="79"/>
  <c r="J75" i="79"/>
  <c r="I75" i="79"/>
  <c r="H75" i="79"/>
  <c r="G75" i="79"/>
  <c r="F75" i="79"/>
  <c r="E75" i="79"/>
  <c r="D75" i="79"/>
  <c r="L74" i="79"/>
  <c r="K74" i="79"/>
  <c r="J74" i="79"/>
  <c r="I74" i="79"/>
  <c r="H74" i="79"/>
  <c r="G74" i="79"/>
  <c r="F74" i="79"/>
  <c r="E74" i="79"/>
  <c r="D74" i="79"/>
  <c r="L73" i="79"/>
  <c r="K73" i="79"/>
  <c r="J73" i="79"/>
  <c r="I73" i="79"/>
  <c r="H73" i="79"/>
  <c r="G73" i="79"/>
  <c r="F73" i="79"/>
  <c r="E73" i="79"/>
  <c r="D73" i="79"/>
  <c r="L72" i="79"/>
  <c r="K72" i="79"/>
  <c r="J72" i="79"/>
  <c r="I72" i="79"/>
  <c r="H72" i="79"/>
  <c r="G72" i="79"/>
  <c r="F72" i="79"/>
  <c r="E72" i="79"/>
  <c r="D72" i="79"/>
  <c r="L71" i="79"/>
  <c r="K71" i="79"/>
  <c r="J71" i="79"/>
  <c r="I71" i="79"/>
  <c r="H71" i="79"/>
  <c r="G71" i="79"/>
  <c r="F71" i="79"/>
  <c r="E71" i="79"/>
  <c r="D71" i="79"/>
  <c r="L70" i="79"/>
  <c r="K70" i="79"/>
  <c r="J70" i="79"/>
  <c r="I70" i="79"/>
  <c r="H70" i="79"/>
  <c r="G70" i="79"/>
  <c r="F70" i="79"/>
  <c r="E70" i="79"/>
  <c r="D70" i="79"/>
  <c r="L69" i="79"/>
  <c r="K69" i="79"/>
  <c r="J69" i="79"/>
  <c r="I69" i="79"/>
  <c r="H69" i="79"/>
  <c r="G69" i="79"/>
  <c r="F69" i="79"/>
  <c r="E69" i="79"/>
  <c r="D69" i="79"/>
  <c r="L68" i="79"/>
  <c r="K68" i="79"/>
  <c r="J68" i="79"/>
  <c r="I68" i="79"/>
  <c r="H68" i="79"/>
  <c r="G68" i="79"/>
  <c r="F68" i="79"/>
  <c r="E68" i="79"/>
  <c r="D68" i="79"/>
  <c r="V63" i="79"/>
  <c r="J63" i="79"/>
  <c r="A63" i="79"/>
  <c r="V61" i="79"/>
  <c r="J61" i="79"/>
  <c r="A61" i="79"/>
  <c r="K59" i="79"/>
  <c r="X55" i="79"/>
  <c r="AB55" i="79"/>
  <c r="AE54" i="79"/>
  <c r="AD54" i="79"/>
  <c r="AC54" i="79"/>
  <c r="AB54" i="79"/>
  <c r="AA54" i="79"/>
  <c r="Z54" i="79"/>
  <c r="Y54" i="79"/>
  <c r="X54" i="79"/>
  <c r="V53" i="79"/>
  <c r="V52" i="79"/>
  <c r="X51" i="79"/>
  <c r="X50" i="79"/>
  <c r="Z49" i="79"/>
  <c r="X49" i="79"/>
  <c r="AE49" i="79"/>
  <c r="Z48" i="79"/>
  <c r="X48" i="79"/>
  <c r="AE48" i="79"/>
  <c r="Z47" i="79"/>
  <c r="X47" i="79"/>
  <c r="AE47" i="79"/>
  <c r="Z46" i="79"/>
  <c r="X46" i="79"/>
  <c r="AE46" i="79"/>
  <c r="Z45" i="79"/>
  <c r="X45" i="79"/>
  <c r="AE45" i="79"/>
  <c r="Z44" i="79"/>
  <c r="X44" i="79"/>
  <c r="AE44" i="79"/>
  <c r="Z43" i="79"/>
  <c r="X43" i="79"/>
  <c r="AE43" i="79"/>
  <c r="Z42" i="79"/>
  <c r="X42" i="79"/>
  <c r="AE42" i="79"/>
  <c r="Z41" i="79"/>
  <c r="X41" i="79"/>
  <c r="AE41" i="79"/>
  <c r="Z40" i="79"/>
  <c r="X40" i="79"/>
  <c r="AE40" i="79"/>
  <c r="Z39" i="79"/>
  <c r="X39" i="79"/>
  <c r="AE39" i="79"/>
  <c r="Z38" i="79"/>
  <c r="X38" i="79"/>
  <c r="AE38" i="79"/>
  <c r="Z37" i="79"/>
  <c r="X37" i="79"/>
  <c r="AE37" i="79"/>
  <c r="Z36" i="79"/>
  <c r="X36" i="79"/>
  <c r="AE36" i="79"/>
  <c r="Z35" i="79"/>
  <c r="X35" i="79"/>
  <c r="AE35" i="79"/>
  <c r="Z34" i="79"/>
  <c r="X34" i="79"/>
  <c r="AE34" i="79"/>
  <c r="Z33" i="79"/>
  <c r="X33" i="79"/>
  <c r="AE33" i="79"/>
  <c r="Z32" i="79"/>
  <c r="X32" i="79"/>
  <c r="AE32" i="79"/>
  <c r="Z31" i="79"/>
  <c r="X31" i="79"/>
  <c r="AE31" i="79"/>
  <c r="Z30" i="79"/>
  <c r="X30" i="79"/>
  <c r="M74" i="79"/>
  <c r="Z29" i="79"/>
  <c r="X29" i="79"/>
  <c r="AE29" i="79"/>
  <c r="Z28" i="79"/>
  <c r="X28" i="79"/>
  <c r="AE28" i="79"/>
  <c r="Z27" i="79"/>
  <c r="X27" i="79"/>
  <c r="AE27" i="79"/>
  <c r="Z26" i="79"/>
  <c r="X26" i="79"/>
  <c r="M70" i="79"/>
  <c r="Z25" i="79"/>
  <c r="X25" i="79"/>
  <c r="AE25" i="79"/>
  <c r="Z24" i="79"/>
  <c r="X24" i="79"/>
  <c r="D22" i="79"/>
  <c r="E22" i="79" s="1"/>
  <c r="F22" i="79" s="1"/>
  <c r="G22" i="79" s="1"/>
  <c r="H22" i="79" s="1"/>
  <c r="I22" i="79" s="1"/>
  <c r="C22" i="79"/>
  <c r="V19" i="79"/>
  <c r="J19" i="79"/>
  <c r="A19" i="79"/>
  <c r="V17" i="79"/>
  <c r="J17" i="79"/>
  <c r="A17" i="79"/>
  <c r="K15" i="79"/>
  <c r="V5" i="79"/>
  <c r="A4" i="79"/>
  <c r="A18" i="79" s="1"/>
  <c r="V3" i="79"/>
  <c r="A2" i="79"/>
  <c r="K1" i="79"/>
  <c r="J1" i="79"/>
  <c r="J15" i="79" s="1"/>
  <c r="I1" i="79"/>
  <c r="I15" i="79" s="1"/>
  <c r="B1" i="79"/>
  <c r="A1" i="79"/>
  <c r="A15" i="79" s="1"/>
  <c r="L143" i="78"/>
  <c r="K143" i="78"/>
  <c r="T142" i="78"/>
  <c r="S142" i="78"/>
  <c r="R142" i="78"/>
  <c r="Q142" i="78"/>
  <c r="P142" i="78"/>
  <c r="O142" i="78"/>
  <c r="N142" i="78"/>
  <c r="M142" i="78"/>
  <c r="L142" i="78"/>
  <c r="K142" i="78"/>
  <c r="V141" i="78"/>
  <c r="V140" i="78"/>
  <c r="V139" i="78"/>
  <c r="V138" i="78"/>
  <c r="L137" i="78"/>
  <c r="K137" i="78"/>
  <c r="L136" i="78"/>
  <c r="K136" i="78"/>
  <c r="L135" i="78"/>
  <c r="K135" i="78"/>
  <c r="L134" i="78"/>
  <c r="K134" i="78"/>
  <c r="L133" i="78"/>
  <c r="K133" i="78"/>
  <c r="L132" i="78"/>
  <c r="K132" i="78"/>
  <c r="L131" i="78"/>
  <c r="K131" i="78"/>
  <c r="L130" i="78"/>
  <c r="K130" i="78"/>
  <c r="L129" i="78"/>
  <c r="K129" i="78"/>
  <c r="L128" i="78"/>
  <c r="K128" i="78"/>
  <c r="L127" i="78"/>
  <c r="K127" i="78"/>
  <c r="L126" i="78"/>
  <c r="K126" i="78"/>
  <c r="L125" i="78"/>
  <c r="K125" i="78"/>
  <c r="L124" i="78"/>
  <c r="K124" i="78"/>
  <c r="L123" i="78"/>
  <c r="K123" i="78"/>
  <c r="L122" i="78"/>
  <c r="K122" i="78"/>
  <c r="L121" i="78"/>
  <c r="K121" i="78"/>
  <c r="L120" i="78"/>
  <c r="K120" i="78"/>
  <c r="L119" i="78"/>
  <c r="K119" i="78"/>
  <c r="L118" i="78"/>
  <c r="K118" i="78"/>
  <c r="L117" i="78"/>
  <c r="K117" i="78"/>
  <c r="L116" i="78"/>
  <c r="K116" i="78"/>
  <c r="L115" i="78"/>
  <c r="K115" i="78"/>
  <c r="L114" i="78"/>
  <c r="K114" i="78"/>
  <c r="L113" i="78"/>
  <c r="K113" i="78"/>
  <c r="L112" i="78"/>
  <c r="K112" i="78"/>
  <c r="J107" i="78"/>
  <c r="A107" i="78"/>
  <c r="J105" i="78"/>
  <c r="A105" i="78"/>
  <c r="K103" i="78"/>
  <c r="L99" i="78"/>
  <c r="K99" i="78"/>
  <c r="J99" i="78"/>
  <c r="I99" i="78"/>
  <c r="H99" i="78"/>
  <c r="G99" i="78"/>
  <c r="F99" i="78"/>
  <c r="E99" i="78"/>
  <c r="D99" i="78"/>
  <c r="T98" i="78"/>
  <c r="S98" i="78"/>
  <c r="R98" i="78"/>
  <c r="Q98" i="78"/>
  <c r="P98" i="78"/>
  <c r="O98" i="78"/>
  <c r="N98" i="78"/>
  <c r="M98" i="78"/>
  <c r="L98" i="78"/>
  <c r="K98" i="78"/>
  <c r="J98" i="78"/>
  <c r="I98" i="78"/>
  <c r="H98" i="78"/>
  <c r="G98" i="78"/>
  <c r="F98" i="78"/>
  <c r="E98" i="78"/>
  <c r="D98" i="78"/>
  <c r="V97" i="78"/>
  <c r="V96" i="78"/>
  <c r="V95" i="78"/>
  <c r="V94" i="78"/>
  <c r="L93" i="78"/>
  <c r="K93" i="78"/>
  <c r="J93" i="78"/>
  <c r="I93" i="78"/>
  <c r="H93" i="78"/>
  <c r="G93" i="78"/>
  <c r="F93" i="78"/>
  <c r="E93" i="78"/>
  <c r="D93" i="78"/>
  <c r="L92" i="78"/>
  <c r="K92" i="78"/>
  <c r="J92" i="78"/>
  <c r="I92" i="78"/>
  <c r="H92" i="78"/>
  <c r="G92" i="78"/>
  <c r="F92" i="78"/>
  <c r="E92" i="78"/>
  <c r="D92" i="78"/>
  <c r="L91" i="78"/>
  <c r="K91" i="78"/>
  <c r="J91" i="78"/>
  <c r="I91" i="78"/>
  <c r="H91" i="78"/>
  <c r="G91" i="78"/>
  <c r="F91" i="78"/>
  <c r="E91" i="78"/>
  <c r="D91" i="78"/>
  <c r="L90" i="78"/>
  <c r="K90" i="78"/>
  <c r="J90" i="78"/>
  <c r="I90" i="78"/>
  <c r="H90" i="78"/>
  <c r="G90" i="78"/>
  <c r="F90" i="78"/>
  <c r="E90" i="78"/>
  <c r="D90" i="78"/>
  <c r="L89" i="78"/>
  <c r="K89" i="78"/>
  <c r="J89" i="78"/>
  <c r="I89" i="78"/>
  <c r="H89" i="78"/>
  <c r="G89" i="78"/>
  <c r="F89" i="78"/>
  <c r="E89" i="78"/>
  <c r="D89" i="78"/>
  <c r="L88" i="78"/>
  <c r="K88" i="78"/>
  <c r="J88" i="78"/>
  <c r="I88" i="78"/>
  <c r="H88" i="78"/>
  <c r="G88" i="78"/>
  <c r="F88" i="78"/>
  <c r="E88" i="78"/>
  <c r="D88" i="78"/>
  <c r="L87" i="78"/>
  <c r="K87" i="78"/>
  <c r="J87" i="78"/>
  <c r="I87" i="78"/>
  <c r="H87" i="78"/>
  <c r="G87" i="78"/>
  <c r="F87" i="78"/>
  <c r="E87" i="78"/>
  <c r="D87" i="78"/>
  <c r="L86" i="78"/>
  <c r="K86" i="78"/>
  <c r="J86" i="78"/>
  <c r="I86" i="78"/>
  <c r="H86" i="78"/>
  <c r="G86" i="78"/>
  <c r="F86" i="78"/>
  <c r="E86" i="78"/>
  <c r="D86" i="78"/>
  <c r="L85" i="78"/>
  <c r="K85" i="78"/>
  <c r="J85" i="78"/>
  <c r="I85" i="78"/>
  <c r="H85" i="78"/>
  <c r="G85" i="78"/>
  <c r="F85" i="78"/>
  <c r="E85" i="78"/>
  <c r="D85" i="78"/>
  <c r="L84" i="78"/>
  <c r="K84" i="78"/>
  <c r="J84" i="78"/>
  <c r="I84" i="78"/>
  <c r="H84" i="78"/>
  <c r="G84" i="78"/>
  <c r="F84" i="78"/>
  <c r="E84" i="78"/>
  <c r="D84" i="78"/>
  <c r="L83" i="78"/>
  <c r="K83" i="78"/>
  <c r="J83" i="78"/>
  <c r="I83" i="78"/>
  <c r="H83" i="78"/>
  <c r="G83" i="78"/>
  <c r="F83" i="78"/>
  <c r="E83" i="78"/>
  <c r="D83" i="78"/>
  <c r="L82" i="78"/>
  <c r="K82" i="78"/>
  <c r="J82" i="78"/>
  <c r="I82" i="78"/>
  <c r="H82" i="78"/>
  <c r="G82" i="78"/>
  <c r="F82" i="78"/>
  <c r="E82" i="78"/>
  <c r="D82" i="78"/>
  <c r="L81" i="78"/>
  <c r="K81" i="78"/>
  <c r="J81" i="78"/>
  <c r="I81" i="78"/>
  <c r="H81" i="78"/>
  <c r="G81" i="78"/>
  <c r="F81" i="78"/>
  <c r="E81" i="78"/>
  <c r="D81" i="78"/>
  <c r="L80" i="78"/>
  <c r="K80" i="78"/>
  <c r="J80" i="78"/>
  <c r="I80" i="78"/>
  <c r="H80" i="78"/>
  <c r="G80" i="78"/>
  <c r="F80" i="78"/>
  <c r="E80" i="78"/>
  <c r="D80" i="78"/>
  <c r="L79" i="78"/>
  <c r="K79" i="78"/>
  <c r="J79" i="78"/>
  <c r="I79" i="78"/>
  <c r="H79" i="78"/>
  <c r="G79" i="78"/>
  <c r="F79" i="78"/>
  <c r="E79" i="78"/>
  <c r="D79" i="78"/>
  <c r="L78" i="78"/>
  <c r="K78" i="78"/>
  <c r="J78" i="78"/>
  <c r="I78" i="78"/>
  <c r="H78" i="78"/>
  <c r="G78" i="78"/>
  <c r="F78" i="78"/>
  <c r="E78" i="78"/>
  <c r="D78" i="78"/>
  <c r="L77" i="78"/>
  <c r="K77" i="78"/>
  <c r="J77" i="78"/>
  <c r="I77" i="78"/>
  <c r="H77" i="78"/>
  <c r="G77" i="78"/>
  <c r="F77" i="78"/>
  <c r="E77" i="78"/>
  <c r="D77" i="78"/>
  <c r="L76" i="78"/>
  <c r="K76" i="78"/>
  <c r="J76" i="78"/>
  <c r="I76" i="78"/>
  <c r="H76" i="78"/>
  <c r="G76" i="78"/>
  <c r="F76" i="78"/>
  <c r="E76" i="78"/>
  <c r="D76" i="78"/>
  <c r="L75" i="78"/>
  <c r="K75" i="78"/>
  <c r="J75" i="78"/>
  <c r="I75" i="78"/>
  <c r="H75" i="78"/>
  <c r="G75" i="78"/>
  <c r="F75" i="78"/>
  <c r="E75" i="78"/>
  <c r="D75" i="78"/>
  <c r="L74" i="78"/>
  <c r="K74" i="78"/>
  <c r="J74" i="78"/>
  <c r="I74" i="78"/>
  <c r="H74" i="78"/>
  <c r="G74" i="78"/>
  <c r="F74" i="78"/>
  <c r="E74" i="78"/>
  <c r="D74" i="78"/>
  <c r="L73" i="78"/>
  <c r="K73" i="78"/>
  <c r="J73" i="78"/>
  <c r="I73" i="78"/>
  <c r="H73" i="78"/>
  <c r="G73" i="78"/>
  <c r="F73" i="78"/>
  <c r="E73" i="78"/>
  <c r="D73" i="78"/>
  <c r="L72" i="78"/>
  <c r="K72" i="78"/>
  <c r="J72" i="78"/>
  <c r="I72" i="78"/>
  <c r="H72" i="78"/>
  <c r="G72" i="78"/>
  <c r="F72" i="78"/>
  <c r="E72" i="78"/>
  <c r="D72" i="78"/>
  <c r="L71" i="78"/>
  <c r="K71" i="78"/>
  <c r="J71" i="78"/>
  <c r="I71" i="78"/>
  <c r="H71" i="78"/>
  <c r="G71" i="78"/>
  <c r="F71" i="78"/>
  <c r="E71" i="78"/>
  <c r="D71" i="78"/>
  <c r="L70" i="78"/>
  <c r="K70" i="78"/>
  <c r="J70" i="78"/>
  <c r="I70" i="78"/>
  <c r="H70" i="78"/>
  <c r="G70" i="78"/>
  <c r="F70" i="78"/>
  <c r="E70" i="78"/>
  <c r="D70" i="78"/>
  <c r="L69" i="78"/>
  <c r="K69" i="78"/>
  <c r="J69" i="78"/>
  <c r="I69" i="78"/>
  <c r="H69" i="78"/>
  <c r="G69" i="78"/>
  <c r="F69" i="78"/>
  <c r="E69" i="78"/>
  <c r="D69" i="78"/>
  <c r="L68" i="78"/>
  <c r="K68" i="78"/>
  <c r="J68" i="78"/>
  <c r="I68" i="78"/>
  <c r="H68" i="78"/>
  <c r="G68" i="78"/>
  <c r="F68" i="78"/>
  <c r="E68" i="78"/>
  <c r="D68" i="78"/>
  <c r="J63" i="78"/>
  <c r="A63" i="78"/>
  <c r="J61" i="78"/>
  <c r="A61" i="78"/>
  <c r="K59" i="78"/>
  <c r="Y55" i="78"/>
  <c r="X55" i="78"/>
  <c r="AD55" i="78"/>
  <c r="AE54" i="78"/>
  <c r="AD54" i="78"/>
  <c r="AC54" i="78"/>
  <c r="AB54" i="78"/>
  <c r="AA54" i="78"/>
  <c r="Z54" i="78"/>
  <c r="Y54" i="78"/>
  <c r="X54" i="78"/>
  <c r="V53" i="78"/>
  <c r="X53" i="78"/>
  <c r="V52" i="78"/>
  <c r="X52" i="78"/>
  <c r="V51" i="78"/>
  <c r="X51" i="78"/>
  <c r="V50" i="78"/>
  <c r="X50" i="78"/>
  <c r="Y49" i="78"/>
  <c r="X49" i="78"/>
  <c r="AE49" i="78"/>
  <c r="O93" i="78"/>
  <c r="Y48" i="78"/>
  <c r="X48" i="78"/>
  <c r="AD48" i="78"/>
  <c r="Y47" i="78"/>
  <c r="X47" i="78"/>
  <c r="O91" i="78"/>
  <c r="Y46" i="78"/>
  <c r="X46" i="78"/>
  <c r="N90" i="78"/>
  <c r="Y45" i="78"/>
  <c r="X45" i="78"/>
  <c r="AE45" i="78"/>
  <c r="M89" i="78"/>
  <c r="Y44" i="78"/>
  <c r="X44" i="78"/>
  <c r="AD44" i="78"/>
  <c r="Y43" i="78"/>
  <c r="X43" i="78"/>
  <c r="O87" i="78"/>
  <c r="Y42" i="78"/>
  <c r="X42" i="78"/>
  <c r="N86" i="78"/>
  <c r="Y41" i="78"/>
  <c r="X41" i="78"/>
  <c r="AE41" i="78"/>
  <c r="M85" i="78"/>
  <c r="Y40" i="78"/>
  <c r="X40" i="78"/>
  <c r="AD40" i="78"/>
  <c r="Y39" i="78"/>
  <c r="X39" i="78"/>
  <c r="O83" i="78"/>
  <c r="Y38" i="78"/>
  <c r="X38" i="78"/>
  <c r="N82" i="78"/>
  <c r="Y37" i="78"/>
  <c r="X37" i="78"/>
  <c r="AE37" i="78"/>
  <c r="M81" i="78"/>
  <c r="Y36" i="78"/>
  <c r="X36" i="78"/>
  <c r="Y35" i="78"/>
  <c r="X35" i="78"/>
  <c r="O79" i="78"/>
  <c r="Y34" i="78"/>
  <c r="X34" i="78"/>
  <c r="N78" i="78"/>
  <c r="Y33" i="78"/>
  <c r="X33" i="78"/>
  <c r="AE33" i="78"/>
  <c r="M77" i="78"/>
  <c r="Y32" i="78"/>
  <c r="X32" i="78"/>
  <c r="Y31" i="78"/>
  <c r="X31" i="78"/>
  <c r="O75" i="78"/>
  <c r="Y30" i="78"/>
  <c r="X30" i="78"/>
  <c r="N74" i="78"/>
  <c r="Y29" i="78"/>
  <c r="X29" i="78"/>
  <c r="AE29" i="78"/>
  <c r="M73" i="78"/>
  <c r="Y28" i="78"/>
  <c r="X28" i="78"/>
  <c r="N72" i="78"/>
  <c r="Y27" i="78"/>
  <c r="X27" i="78"/>
  <c r="O71" i="78"/>
  <c r="AA26" i="78"/>
  <c r="Y26" i="78"/>
  <c r="X26" i="78"/>
  <c r="O70" i="78"/>
  <c r="AA25" i="78"/>
  <c r="Y25" i="78"/>
  <c r="X25" i="78"/>
  <c r="M69" i="78"/>
  <c r="AA24" i="78"/>
  <c r="Y24" i="78"/>
  <c r="X24" i="78"/>
  <c r="N68" i="78"/>
  <c r="C22" i="78"/>
  <c r="D22" i="78" s="1"/>
  <c r="E22" i="78" s="1"/>
  <c r="F22" i="78" s="1"/>
  <c r="G22" i="78" s="1"/>
  <c r="H22" i="78" s="1"/>
  <c r="I22" i="78" s="1"/>
  <c r="J22" i="78" s="1"/>
  <c r="J19" i="78"/>
  <c r="A19" i="78"/>
  <c r="J17" i="78"/>
  <c r="A17" i="78"/>
  <c r="K15" i="78"/>
  <c r="A4" i="78"/>
  <c r="A18" i="78" s="1"/>
  <c r="V3" i="78"/>
  <c r="V19" i="78" s="1"/>
  <c r="A2" i="78"/>
  <c r="K1" i="78"/>
  <c r="J1" i="78"/>
  <c r="J59" i="78" s="1"/>
  <c r="I1" i="78"/>
  <c r="I59" i="78" s="1"/>
  <c r="B1" i="78"/>
  <c r="A1" i="78"/>
  <c r="A15" i="78" s="1"/>
  <c r="L143" i="77"/>
  <c r="K143" i="77"/>
  <c r="T142" i="77"/>
  <c r="S142" i="77"/>
  <c r="R142" i="77"/>
  <c r="Q142" i="77"/>
  <c r="P142" i="77"/>
  <c r="O142" i="77"/>
  <c r="N142" i="77"/>
  <c r="M142" i="77"/>
  <c r="L142" i="77"/>
  <c r="K142" i="77"/>
  <c r="V141" i="77"/>
  <c r="V140" i="77"/>
  <c r="V139" i="77"/>
  <c r="V138" i="77"/>
  <c r="L137" i="77"/>
  <c r="K137" i="77"/>
  <c r="L136" i="77"/>
  <c r="K136" i="77"/>
  <c r="L135" i="77"/>
  <c r="K135" i="77"/>
  <c r="L134" i="77"/>
  <c r="K134" i="77"/>
  <c r="L133" i="77"/>
  <c r="K133" i="77"/>
  <c r="L132" i="77"/>
  <c r="K132" i="77"/>
  <c r="L131" i="77"/>
  <c r="K131" i="77"/>
  <c r="L130" i="77"/>
  <c r="K130" i="77"/>
  <c r="L129" i="77"/>
  <c r="K129" i="77"/>
  <c r="L128" i="77"/>
  <c r="K128" i="77"/>
  <c r="L127" i="77"/>
  <c r="K127" i="77"/>
  <c r="L126" i="77"/>
  <c r="K126" i="77"/>
  <c r="L125" i="77"/>
  <c r="K125" i="77"/>
  <c r="L124" i="77"/>
  <c r="K124" i="77"/>
  <c r="L123" i="77"/>
  <c r="K123" i="77"/>
  <c r="L122" i="77"/>
  <c r="K122" i="77"/>
  <c r="L121" i="77"/>
  <c r="K121" i="77"/>
  <c r="L120" i="77"/>
  <c r="K120" i="77"/>
  <c r="L119" i="77"/>
  <c r="K119" i="77"/>
  <c r="L118" i="77"/>
  <c r="K118" i="77"/>
  <c r="L117" i="77"/>
  <c r="K117" i="77"/>
  <c r="L116" i="77"/>
  <c r="K116" i="77"/>
  <c r="L115" i="77"/>
  <c r="K115" i="77"/>
  <c r="L114" i="77"/>
  <c r="K114" i="77"/>
  <c r="L113" i="77"/>
  <c r="K113" i="77"/>
  <c r="L112" i="77"/>
  <c r="K112" i="77"/>
  <c r="V107" i="77"/>
  <c r="J107" i="77"/>
  <c r="A107" i="77"/>
  <c r="V105" i="77"/>
  <c r="J105" i="77"/>
  <c r="A105" i="77"/>
  <c r="K103" i="77"/>
  <c r="L99" i="77"/>
  <c r="K99" i="77"/>
  <c r="J99" i="77"/>
  <c r="I99" i="77"/>
  <c r="H99" i="77"/>
  <c r="G99" i="77"/>
  <c r="F99" i="77"/>
  <c r="E99" i="77"/>
  <c r="D99" i="77"/>
  <c r="T98" i="77"/>
  <c r="S98" i="77"/>
  <c r="R98" i="77"/>
  <c r="Q98" i="77"/>
  <c r="P98" i="77"/>
  <c r="O98" i="77"/>
  <c r="N98" i="77"/>
  <c r="M98" i="77"/>
  <c r="L98" i="77"/>
  <c r="K98" i="77"/>
  <c r="J98" i="77"/>
  <c r="I98" i="77"/>
  <c r="H98" i="77"/>
  <c r="G98" i="77"/>
  <c r="F98" i="77"/>
  <c r="E98" i="77"/>
  <c r="D98" i="77"/>
  <c r="V97" i="77"/>
  <c r="V96" i="77"/>
  <c r="V95" i="77"/>
  <c r="V94" i="77"/>
  <c r="P93" i="77"/>
  <c r="L93" i="77"/>
  <c r="K93" i="77"/>
  <c r="J93" i="77"/>
  <c r="I93" i="77"/>
  <c r="H93" i="77"/>
  <c r="G93" i="77"/>
  <c r="F93" i="77"/>
  <c r="E93" i="77"/>
  <c r="D93" i="77"/>
  <c r="L92" i="77"/>
  <c r="K92" i="77"/>
  <c r="J92" i="77"/>
  <c r="I92" i="77"/>
  <c r="H92" i="77"/>
  <c r="G92" i="77"/>
  <c r="F92" i="77"/>
  <c r="E92" i="77"/>
  <c r="D92" i="77"/>
  <c r="T91" i="77"/>
  <c r="P91" i="77"/>
  <c r="L91" i="77"/>
  <c r="K91" i="77"/>
  <c r="J91" i="77"/>
  <c r="I91" i="77"/>
  <c r="H91" i="77"/>
  <c r="G91" i="77"/>
  <c r="F91" i="77"/>
  <c r="E91" i="77"/>
  <c r="D91" i="77"/>
  <c r="L90" i="77"/>
  <c r="K90" i="77"/>
  <c r="J90" i="77"/>
  <c r="I90" i="77"/>
  <c r="H90" i="77"/>
  <c r="G90" i="77"/>
  <c r="F90" i="77"/>
  <c r="E90" i="77"/>
  <c r="D90" i="77"/>
  <c r="L89" i="77"/>
  <c r="K89" i="77"/>
  <c r="J89" i="77"/>
  <c r="I89" i="77"/>
  <c r="H89" i="77"/>
  <c r="G89" i="77"/>
  <c r="F89" i="77"/>
  <c r="E89" i="77"/>
  <c r="D89" i="77"/>
  <c r="L88" i="77"/>
  <c r="K88" i="77"/>
  <c r="J88" i="77"/>
  <c r="I88" i="77"/>
  <c r="H88" i="77"/>
  <c r="G88" i="77"/>
  <c r="F88" i="77"/>
  <c r="E88" i="77"/>
  <c r="D88" i="77"/>
  <c r="T87" i="77"/>
  <c r="P87" i="77"/>
  <c r="L87" i="77"/>
  <c r="K87" i="77"/>
  <c r="J87" i="77"/>
  <c r="I87" i="77"/>
  <c r="H87" i="77"/>
  <c r="G87" i="77"/>
  <c r="F87" i="77"/>
  <c r="E87" i="77"/>
  <c r="D87" i="77"/>
  <c r="L86" i="77"/>
  <c r="K86" i="77"/>
  <c r="J86" i="77"/>
  <c r="I86" i="77"/>
  <c r="H86" i="77"/>
  <c r="G86" i="77"/>
  <c r="F86" i="77"/>
  <c r="E86" i="77"/>
  <c r="D86" i="77"/>
  <c r="L85" i="77"/>
  <c r="K85" i="77"/>
  <c r="J85" i="77"/>
  <c r="I85" i="77"/>
  <c r="H85" i="77"/>
  <c r="G85" i="77"/>
  <c r="F85" i="77"/>
  <c r="E85" i="77"/>
  <c r="D85" i="77"/>
  <c r="L84" i="77"/>
  <c r="K84" i="77"/>
  <c r="J84" i="77"/>
  <c r="I84" i="77"/>
  <c r="H84" i="77"/>
  <c r="G84" i="77"/>
  <c r="F84" i="77"/>
  <c r="E84" i="77"/>
  <c r="D84" i="77"/>
  <c r="T83" i="77"/>
  <c r="P83" i="77"/>
  <c r="L83" i="77"/>
  <c r="K83" i="77"/>
  <c r="J83" i="77"/>
  <c r="I83" i="77"/>
  <c r="H83" i="77"/>
  <c r="G83" i="77"/>
  <c r="F83" i="77"/>
  <c r="E83" i="77"/>
  <c r="D83" i="77"/>
  <c r="L82" i="77"/>
  <c r="K82" i="77"/>
  <c r="J82" i="77"/>
  <c r="I82" i="77"/>
  <c r="H82" i="77"/>
  <c r="G82" i="77"/>
  <c r="F82" i="77"/>
  <c r="E82" i="77"/>
  <c r="D82" i="77"/>
  <c r="L81" i="77"/>
  <c r="K81" i="77"/>
  <c r="J81" i="77"/>
  <c r="I81" i="77"/>
  <c r="H81" i="77"/>
  <c r="G81" i="77"/>
  <c r="F81" i="77"/>
  <c r="E81" i="77"/>
  <c r="D81" i="77"/>
  <c r="L80" i="77"/>
  <c r="K80" i="77"/>
  <c r="J80" i="77"/>
  <c r="I80" i="77"/>
  <c r="H80" i="77"/>
  <c r="G80" i="77"/>
  <c r="F80" i="77"/>
  <c r="E80" i="77"/>
  <c r="D80" i="77"/>
  <c r="T79" i="77"/>
  <c r="P79" i="77"/>
  <c r="L79" i="77"/>
  <c r="K79" i="77"/>
  <c r="J79" i="77"/>
  <c r="I79" i="77"/>
  <c r="H79" i="77"/>
  <c r="G79" i="77"/>
  <c r="F79" i="77"/>
  <c r="E79" i="77"/>
  <c r="D79" i="77"/>
  <c r="L78" i="77"/>
  <c r="K78" i="77"/>
  <c r="J78" i="77"/>
  <c r="I78" i="77"/>
  <c r="H78" i="77"/>
  <c r="G78" i="77"/>
  <c r="F78" i="77"/>
  <c r="E78" i="77"/>
  <c r="D78" i="77"/>
  <c r="L77" i="77"/>
  <c r="K77" i="77"/>
  <c r="J77" i="77"/>
  <c r="I77" i="77"/>
  <c r="H77" i="77"/>
  <c r="G77" i="77"/>
  <c r="F77" i="77"/>
  <c r="E77" i="77"/>
  <c r="D77" i="77"/>
  <c r="L76" i="77"/>
  <c r="K76" i="77"/>
  <c r="J76" i="77"/>
  <c r="I76" i="77"/>
  <c r="H76" i="77"/>
  <c r="G76" i="77"/>
  <c r="F76" i="77"/>
  <c r="E76" i="77"/>
  <c r="D76" i="77"/>
  <c r="T75" i="77"/>
  <c r="P75" i="77"/>
  <c r="L75" i="77"/>
  <c r="K75" i="77"/>
  <c r="J75" i="77"/>
  <c r="I75" i="77"/>
  <c r="H75" i="77"/>
  <c r="G75" i="77"/>
  <c r="F75" i="77"/>
  <c r="E75" i="77"/>
  <c r="D75" i="77"/>
  <c r="L74" i="77"/>
  <c r="K74" i="77"/>
  <c r="J74" i="77"/>
  <c r="I74" i="77"/>
  <c r="H74" i="77"/>
  <c r="G74" i="77"/>
  <c r="F74" i="77"/>
  <c r="E74" i="77"/>
  <c r="D74" i="77"/>
  <c r="L73" i="77"/>
  <c r="K73" i="77"/>
  <c r="J73" i="77"/>
  <c r="I73" i="77"/>
  <c r="H73" i="77"/>
  <c r="G73" i="77"/>
  <c r="F73" i="77"/>
  <c r="E73" i="77"/>
  <c r="D73" i="77"/>
  <c r="L72" i="77"/>
  <c r="K72" i="77"/>
  <c r="J72" i="77"/>
  <c r="I72" i="77"/>
  <c r="H72" i="77"/>
  <c r="G72" i="77"/>
  <c r="F72" i="77"/>
  <c r="E72" i="77"/>
  <c r="D72" i="77"/>
  <c r="T71" i="77"/>
  <c r="P71" i="77"/>
  <c r="L71" i="77"/>
  <c r="K71" i="77"/>
  <c r="J71" i="77"/>
  <c r="I71" i="77"/>
  <c r="H71" i="77"/>
  <c r="G71" i="77"/>
  <c r="F71" i="77"/>
  <c r="E71" i="77"/>
  <c r="D71" i="77"/>
  <c r="L70" i="77"/>
  <c r="K70" i="77"/>
  <c r="J70" i="77"/>
  <c r="I70" i="77"/>
  <c r="H70" i="77"/>
  <c r="G70" i="77"/>
  <c r="F70" i="77"/>
  <c r="E70" i="77"/>
  <c r="D70" i="77"/>
  <c r="L69" i="77"/>
  <c r="K69" i="77"/>
  <c r="J69" i="77"/>
  <c r="I69" i="77"/>
  <c r="H69" i="77"/>
  <c r="G69" i="77"/>
  <c r="F69" i="77"/>
  <c r="E69" i="77"/>
  <c r="D69" i="77"/>
  <c r="L68" i="77"/>
  <c r="K68" i="77"/>
  <c r="J68" i="77"/>
  <c r="I68" i="77"/>
  <c r="H68" i="77"/>
  <c r="G68" i="77"/>
  <c r="F68" i="77"/>
  <c r="E68" i="77"/>
  <c r="D68" i="77"/>
  <c r="V63" i="77"/>
  <c r="J63" i="77"/>
  <c r="A63" i="77"/>
  <c r="V61" i="77"/>
  <c r="J61" i="77"/>
  <c r="A61" i="77"/>
  <c r="K59" i="77"/>
  <c r="X55" i="77"/>
  <c r="AE54" i="77"/>
  <c r="AD54" i="77"/>
  <c r="AC54" i="77"/>
  <c r="AB54" i="77"/>
  <c r="AA54" i="77"/>
  <c r="Z54" i="77"/>
  <c r="Y54" i="77"/>
  <c r="X54" i="77"/>
  <c r="V53" i="77"/>
  <c r="V52" i="77"/>
  <c r="V51" i="77"/>
  <c r="V50" i="77"/>
  <c r="AB49" i="77"/>
  <c r="X49" i="77"/>
  <c r="X48" i="77"/>
  <c r="AB47" i="77"/>
  <c r="X47" i="77"/>
  <c r="X46" i="77"/>
  <c r="AB45" i="77"/>
  <c r="X45" i="77"/>
  <c r="X44" i="77"/>
  <c r="AB43" i="77"/>
  <c r="X43" i="77"/>
  <c r="X42" i="77"/>
  <c r="AB41" i="77"/>
  <c r="X41" i="77"/>
  <c r="X40" i="77"/>
  <c r="AB39" i="77"/>
  <c r="X39" i="77"/>
  <c r="X38" i="77"/>
  <c r="AB37" i="77"/>
  <c r="X37" i="77"/>
  <c r="X36" i="77"/>
  <c r="AB35" i="77"/>
  <c r="X35" i="77"/>
  <c r="X34" i="77"/>
  <c r="X33" i="77"/>
  <c r="AB33" i="77"/>
  <c r="X32" i="77"/>
  <c r="X31" i="77"/>
  <c r="AB31" i="77"/>
  <c r="X30" i="77"/>
  <c r="X29" i="77"/>
  <c r="AB29" i="77"/>
  <c r="X28" i="77"/>
  <c r="X27" i="77"/>
  <c r="AB27" i="77"/>
  <c r="X26" i="77"/>
  <c r="X25" i="77"/>
  <c r="P69" i="77"/>
  <c r="AB25" i="77"/>
  <c r="X24" i="77"/>
  <c r="O68" i="77"/>
  <c r="C22" i="77"/>
  <c r="D22" i="77" s="1"/>
  <c r="E22" i="77" s="1"/>
  <c r="F22" i="77" s="1"/>
  <c r="G22" i="77" s="1"/>
  <c r="H22" i="77" s="1"/>
  <c r="I22" i="77" s="1"/>
  <c r="J22" i="77" s="1"/>
  <c r="V19" i="77"/>
  <c r="J19" i="77"/>
  <c r="A19" i="77"/>
  <c r="V17" i="77"/>
  <c r="J17" i="77"/>
  <c r="A17" i="77"/>
  <c r="K15" i="77"/>
  <c r="V5" i="77"/>
  <c r="A4" i="77"/>
  <c r="A18" i="77" s="1"/>
  <c r="V3" i="77"/>
  <c r="A2" i="77"/>
  <c r="A104" i="77" s="1"/>
  <c r="K1" i="77"/>
  <c r="J1" i="77"/>
  <c r="I1" i="77"/>
  <c r="B1" i="77"/>
  <c r="B59" i="77" s="1"/>
  <c r="A1" i="77"/>
  <c r="A59" i="77" s="1"/>
  <c r="L143" i="76"/>
  <c r="K143" i="76"/>
  <c r="T142" i="76"/>
  <c r="S142" i="76"/>
  <c r="R142" i="76"/>
  <c r="Q142" i="76"/>
  <c r="P142" i="76"/>
  <c r="O142" i="76"/>
  <c r="N142" i="76"/>
  <c r="M142" i="76"/>
  <c r="L142" i="76"/>
  <c r="K142" i="76"/>
  <c r="V141" i="76"/>
  <c r="V140" i="76"/>
  <c r="V139" i="76"/>
  <c r="V138" i="76"/>
  <c r="L137" i="76"/>
  <c r="K137" i="76"/>
  <c r="L136" i="76"/>
  <c r="K136" i="76"/>
  <c r="L135" i="76"/>
  <c r="K135" i="76"/>
  <c r="L134" i="76"/>
  <c r="K134" i="76"/>
  <c r="L133" i="76"/>
  <c r="K133" i="76"/>
  <c r="L132" i="76"/>
  <c r="K132" i="76"/>
  <c r="L131" i="76"/>
  <c r="K131" i="76"/>
  <c r="L130" i="76"/>
  <c r="K130" i="76"/>
  <c r="L129" i="76"/>
  <c r="K129" i="76"/>
  <c r="L128" i="76"/>
  <c r="K128" i="76"/>
  <c r="L127" i="76"/>
  <c r="K127" i="76"/>
  <c r="L126" i="76"/>
  <c r="K126" i="76"/>
  <c r="L125" i="76"/>
  <c r="K125" i="76"/>
  <c r="L124" i="76"/>
  <c r="K124" i="76"/>
  <c r="L123" i="76"/>
  <c r="K123" i="76"/>
  <c r="L122" i="76"/>
  <c r="K122" i="76"/>
  <c r="L121" i="76"/>
  <c r="K121" i="76"/>
  <c r="L120" i="76"/>
  <c r="K120" i="76"/>
  <c r="L119" i="76"/>
  <c r="K119" i="76"/>
  <c r="L118" i="76"/>
  <c r="K118" i="76"/>
  <c r="L117" i="76"/>
  <c r="K117" i="76"/>
  <c r="L116" i="76"/>
  <c r="K116" i="76"/>
  <c r="L115" i="76"/>
  <c r="K115" i="76"/>
  <c r="L114" i="76"/>
  <c r="K114" i="76"/>
  <c r="L113" i="76"/>
  <c r="K113" i="76"/>
  <c r="L112" i="76"/>
  <c r="K112" i="76"/>
  <c r="K139" i="76" s="1"/>
  <c r="V107" i="76"/>
  <c r="J107" i="76"/>
  <c r="A107" i="76"/>
  <c r="V105" i="76"/>
  <c r="J105" i="76"/>
  <c r="A105" i="76"/>
  <c r="K103" i="76"/>
  <c r="Q99" i="76"/>
  <c r="M99" i="76"/>
  <c r="L99" i="76"/>
  <c r="K99" i="76"/>
  <c r="J99" i="76"/>
  <c r="I99" i="76"/>
  <c r="H99" i="76"/>
  <c r="G99" i="76"/>
  <c r="F99" i="76"/>
  <c r="E99" i="76"/>
  <c r="D99" i="76"/>
  <c r="T98" i="76"/>
  <c r="S98" i="76"/>
  <c r="R98" i="76"/>
  <c r="Q98" i="76"/>
  <c r="P98" i="76"/>
  <c r="O98" i="76"/>
  <c r="N98" i="76"/>
  <c r="M98" i="76"/>
  <c r="L98" i="76"/>
  <c r="K98" i="76"/>
  <c r="J98" i="76"/>
  <c r="I98" i="76"/>
  <c r="H98" i="76"/>
  <c r="G98" i="76"/>
  <c r="F98" i="76"/>
  <c r="E98" i="76"/>
  <c r="D98" i="76"/>
  <c r="V97" i="76"/>
  <c r="V96" i="76"/>
  <c r="V95" i="76"/>
  <c r="V94" i="76"/>
  <c r="L93" i="76"/>
  <c r="K93" i="76"/>
  <c r="J93" i="76"/>
  <c r="I93" i="76"/>
  <c r="H93" i="76"/>
  <c r="G93" i="76"/>
  <c r="F93" i="76"/>
  <c r="E93" i="76"/>
  <c r="D93" i="76"/>
  <c r="L92" i="76"/>
  <c r="K92" i="76"/>
  <c r="J92" i="76"/>
  <c r="I92" i="76"/>
  <c r="H92" i="76"/>
  <c r="G92" i="76"/>
  <c r="F92" i="76"/>
  <c r="E92" i="76"/>
  <c r="D92" i="76"/>
  <c r="Q91" i="76"/>
  <c r="M91" i="76"/>
  <c r="L91" i="76"/>
  <c r="K91" i="76"/>
  <c r="J91" i="76"/>
  <c r="I91" i="76"/>
  <c r="H91" i="76"/>
  <c r="G91" i="76"/>
  <c r="F91" i="76"/>
  <c r="E91" i="76"/>
  <c r="D91" i="76"/>
  <c r="L90" i="76"/>
  <c r="K90" i="76"/>
  <c r="J90" i="76"/>
  <c r="I90" i="76"/>
  <c r="H90" i="76"/>
  <c r="G90" i="76"/>
  <c r="F90" i="76"/>
  <c r="E90" i="76"/>
  <c r="D90" i="76"/>
  <c r="L89" i="76"/>
  <c r="K89" i="76"/>
  <c r="J89" i="76"/>
  <c r="I89" i="76"/>
  <c r="H89" i="76"/>
  <c r="G89" i="76"/>
  <c r="F89" i="76"/>
  <c r="E89" i="76"/>
  <c r="D89" i="76"/>
  <c r="L88" i="76"/>
  <c r="K88" i="76"/>
  <c r="J88" i="76"/>
  <c r="I88" i="76"/>
  <c r="H88" i="76"/>
  <c r="G88" i="76"/>
  <c r="F88" i="76"/>
  <c r="E88" i="76"/>
  <c r="D88" i="76"/>
  <c r="L87" i="76"/>
  <c r="K87" i="76"/>
  <c r="J87" i="76"/>
  <c r="I87" i="76"/>
  <c r="H87" i="76"/>
  <c r="G87" i="76"/>
  <c r="F87" i="76"/>
  <c r="E87" i="76"/>
  <c r="D87" i="76"/>
  <c r="L86" i="76"/>
  <c r="K86" i="76"/>
  <c r="J86" i="76"/>
  <c r="I86" i="76"/>
  <c r="H86" i="76"/>
  <c r="G86" i="76"/>
  <c r="F86" i="76"/>
  <c r="E86" i="76"/>
  <c r="D86" i="76"/>
  <c r="L85" i="76"/>
  <c r="K85" i="76"/>
  <c r="J85" i="76"/>
  <c r="I85" i="76"/>
  <c r="H85" i="76"/>
  <c r="G85" i="76"/>
  <c r="F85" i="76"/>
  <c r="E85" i="76"/>
  <c r="D85" i="76"/>
  <c r="L84" i="76"/>
  <c r="K84" i="76"/>
  <c r="J84" i="76"/>
  <c r="I84" i="76"/>
  <c r="H84" i="76"/>
  <c r="G84" i="76"/>
  <c r="F84" i="76"/>
  <c r="E84" i="76"/>
  <c r="D84" i="76"/>
  <c r="L83" i="76"/>
  <c r="K83" i="76"/>
  <c r="J83" i="76"/>
  <c r="I83" i="76"/>
  <c r="H83" i="76"/>
  <c r="G83" i="76"/>
  <c r="F83" i="76"/>
  <c r="E83" i="76"/>
  <c r="D83" i="76"/>
  <c r="L82" i="76"/>
  <c r="K82" i="76"/>
  <c r="J82" i="76"/>
  <c r="I82" i="76"/>
  <c r="H82" i="76"/>
  <c r="G82" i="76"/>
  <c r="F82" i="76"/>
  <c r="E82" i="76"/>
  <c r="D82" i="76"/>
  <c r="L81" i="76"/>
  <c r="K81" i="76"/>
  <c r="J81" i="76"/>
  <c r="I81" i="76"/>
  <c r="H81" i="76"/>
  <c r="G81" i="76"/>
  <c r="F81" i="76"/>
  <c r="E81" i="76"/>
  <c r="D81" i="76"/>
  <c r="L80" i="76"/>
  <c r="K80" i="76"/>
  <c r="J80" i="76"/>
  <c r="I80" i="76"/>
  <c r="H80" i="76"/>
  <c r="G80" i="76"/>
  <c r="F80" i="76"/>
  <c r="E80" i="76"/>
  <c r="D80" i="76"/>
  <c r="L79" i="76"/>
  <c r="K79" i="76"/>
  <c r="J79" i="76"/>
  <c r="I79" i="76"/>
  <c r="H79" i="76"/>
  <c r="G79" i="76"/>
  <c r="F79" i="76"/>
  <c r="E79" i="76"/>
  <c r="D79" i="76"/>
  <c r="L78" i="76"/>
  <c r="K78" i="76"/>
  <c r="J78" i="76"/>
  <c r="I78" i="76"/>
  <c r="H78" i="76"/>
  <c r="G78" i="76"/>
  <c r="F78" i="76"/>
  <c r="E78" i="76"/>
  <c r="D78" i="76"/>
  <c r="L77" i="76"/>
  <c r="K77" i="76"/>
  <c r="J77" i="76"/>
  <c r="I77" i="76"/>
  <c r="H77" i="76"/>
  <c r="G77" i="76"/>
  <c r="F77" i="76"/>
  <c r="E77" i="76"/>
  <c r="D77" i="76"/>
  <c r="L76" i="76"/>
  <c r="K76" i="76"/>
  <c r="J76" i="76"/>
  <c r="I76" i="76"/>
  <c r="H76" i="76"/>
  <c r="G76" i="76"/>
  <c r="F76" i="76"/>
  <c r="E76" i="76"/>
  <c r="D76" i="76"/>
  <c r="L75" i="76"/>
  <c r="K75" i="76"/>
  <c r="J75" i="76"/>
  <c r="I75" i="76"/>
  <c r="H75" i="76"/>
  <c r="G75" i="76"/>
  <c r="F75" i="76"/>
  <c r="E75" i="76"/>
  <c r="D75" i="76"/>
  <c r="L74" i="76"/>
  <c r="K74" i="76"/>
  <c r="J74" i="76"/>
  <c r="I74" i="76"/>
  <c r="H74" i="76"/>
  <c r="G74" i="76"/>
  <c r="F74" i="76"/>
  <c r="E74" i="76"/>
  <c r="D74" i="76"/>
  <c r="L73" i="76"/>
  <c r="K73" i="76"/>
  <c r="J73" i="76"/>
  <c r="I73" i="76"/>
  <c r="H73" i="76"/>
  <c r="G73" i="76"/>
  <c r="F73" i="76"/>
  <c r="E73" i="76"/>
  <c r="D73" i="76"/>
  <c r="L72" i="76"/>
  <c r="K72" i="76"/>
  <c r="J72" i="76"/>
  <c r="I72" i="76"/>
  <c r="H72" i="76"/>
  <c r="G72" i="76"/>
  <c r="F72" i="76"/>
  <c r="E72" i="76"/>
  <c r="D72" i="76"/>
  <c r="L71" i="76"/>
  <c r="K71" i="76"/>
  <c r="J71" i="76"/>
  <c r="I71" i="76"/>
  <c r="H71" i="76"/>
  <c r="G71" i="76"/>
  <c r="F71" i="76"/>
  <c r="E71" i="76"/>
  <c r="D71" i="76"/>
  <c r="L70" i="76"/>
  <c r="K70" i="76"/>
  <c r="J70" i="76"/>
  <c r="I70" i="76"/>
  <c r="H70" i="76"/>
  <c r="G70" i="76"/>
  <c r="F70" i="76"/>
  <c r="E70" i="76"/>
  <c r="D70" i="76"/>
  <c r="L69" i="76"/>
  <c r="K69" i="76"/>
  <c r="J69" i="76"/>
  <c r="I69" i="76"/>
  <c r="H69" i="76"/>
  <c r="G69" i="76"/>
  <c r="F69" i="76"/>
  <c r="E69" i="76"/>
  <c r="D69" i="76"/>
  <c r="L68" i="76"/>
  <c r="K68" i="76"/>
  <c r="J68" i="76"/>
  <c r="I68" i="76"/>
  <c r="H68" i="76"/>
  <c r="G68" i="76"/>
  <c r="F68" i="76"/>
  <c r="E68" i="76"/>
  <c r="D68" i="76"/>
  <c r="V63" i="76"/>
  <c r="J63" i="76"/>
  <c r="A63" i="76"/>
  <c r="V61" i="76"/>
  <c r="J61" i="76"/>
  <c r="A61" i="76"/>
  <c r="K59" i="76"/>
  <c r="Y55" i="76"/>
  <c r="X55" i="76"/>
  <c r="AC55" i="76"/>
  <c r="AE54" i="76"/>
  <c r="AD54" i="76"/>
  <c r="AC54" i="76"/>
  <c r="AB54" i="76"/>
  <c r="AA54" i="76"/>
  <c r="Z54" i="76"/>
  <c r="Y54" i="76"/>
  <c r="X54" i="76"/>
  <c r="V53" i="76"/>
  <c r="X53" i="76"/>
  <c r="V52" i="76"/>
  <c r="X52" i="76"/>
  <c r="V51" i="76"/>
  <c r="X51" i="76"/>
  <c r="V50" i="76"/>
  <c r="X50" i="76"/>
  <c r="AC49" i="76"/>
  <c r="Y49" i="76"/>
  <c r="X49" i="76"/>
  <c r="M93" i="76"/>
  <c r="Y48" i="76"/>
  <c r="X48" i="76"/>
  <c r="AC47" i="76"/>
  <c r="Y47" i="76"/>
  <c r="X47" i="76"/>
  <c r="T135" i="76"/>
  <c r="O91" i="76"/>
  <c r="Y46" i="76"/>
  <c r="X46" i="76"/>
  <c r="Q90" i="76"/>
  <c r="AC45" i="76"/>
  <c r="Y45" i="76"/>
  <c r="X45" i="76"/>
  <c r="M89" i="76"/>
  <c r="Y44" i="76"/>
  <c r="X44" i="76"/>
  <c r="Y43" i="76"/>
  <c r="X43" i="76"/>
  <c r="AD43" i="76"/>
  <c r="AB42" i="76"/>
  <c r="Y42" i="76"/>
  <c r="X42" i="76"/>
  <c r="Z41" i="76"/>
  <c r="X41" i="76"/>
  <c r="Z40" i="76"/>
  <c r="X40" i="76"/>
  <c r="R128" i="76"/>
  <c r="Z39" i="76"/>
  <c r="X39" i="76"/>
  <c r="AE39" i="76"/>
  <c r="X38" i="76"/>
  <c r="Z38" i="76"/>
  <c r="X37" i="76"/>
  <c r="AD37" i="76"/>
  <c r="X36" i="76"/>
  <c r="AD36" i="76"/>
  <c r="X35" i="76"/>
  <c r="AD35" i="76"/>
  <c r="X34" i="76"/>
  <c r="AD34" i="76"/>
  <c r="X33" i="76"/>
  <c r="AD33" i="76"/>
  <c r="X32" i="76"/>
  <c r="AD32" i="76"/>
  <c r="X31" i="76"/>
  <c r="AD31" i="76"/>
  <c r="X30" i="76"/>
  <c r="AD30" i="76"/>
  <c r="X29" i="76"/>
  <c r="AD29" i="76"/>
  <c r="Z28" i="76"/>
  <c r="X28" i="76"/>
  <c r="AA28" i="76"/>
  <c r="AE27" i="76"/>
  <c r="Z27" i="76"/>
  <c r="X27" i="76"/>
  <c r="Z26" i="76"/>
  <c r="X26" i="76"/>
  <c r="AA26" i="76"/>
  <c r="AE25" i="76"/>
  <c r="Z25" i="76"/>
  <c r="X25" i="76"/>
  <c r="Z24" i="76"/>
  <c r="X24" i="76"/>
  <c r="AA24" i="76"/>
  <c r="C22" i="76"/>
  <c r="D22" i="76" s="1"/>
  <c r="E22" i="76" s="1"/>
  <c r="F22" i="76" s="1"/>
  <c r="G22" i="76" s="1"/>
  <c r="H22" i="76" s="1"/>
  <c r="I22" i="76" s="1"/>
  <c r="J22" i="76" s="1"/>
  <c r="V19" i="76"/>
  <c r="J19" i="76"/>
  <c r="A19" i="76"/>
  <c r="V17" i="76"/>
  <c r="J17" i="76"/>
  <c r="A17" i="76"/>
  <c r="K15" i="76"/>
  <c r="V5" i="76"/>
  <c r="A4" i="76"/>
  <c r="A18" i="76" s="1"/>
  <c r="V3" i="76"/>
  <c r="A2" i="76"/>
  <c r="A16" i="76" s="1"/>
  <c r="K1" i="76"/>
  <c r="J1" i="76"/>
  <c r="I1" i="76"/>
  <c r="I15" i="76" s="1"/>
  <c r="B1" i="76"/>
  <c r="B15" i="76" s="1"/>
  <c r="A1" i="76"/>
  <c r="A15" i="76" s="1"/>
  <c r="M143" i="75"/>
  <c r="L143" i="75"/>
  <c r="K143" i="75"/>
  <c r="T142" i="75"/>
  <c r="S142" i="75"/>
  <c r="R142" i="75"/>
  <c r="Q142" i="75"/>
  <c r="P142" i="75"/>
  <c r="O142" i="75"/>
  <c r="N142" i="75"/>
  <c r="M142" i="75"/>
  <c r="L142" i="75"/>
  <c r="K142" i="75"/>
  <c r="V141" i="75"/>
  <c r="V140" i="75"/>
  <c r="V139" i="75"/>
  <c r="V138" i="75"/>
  <c r="M137" i="75"/>
  <c r="L137" i="75"/>
  <c r="K137" i="75"/>
  <c r="L136" i="75"/>
  <c r="K136" i="75"/>
  <c r="M135" i="75"/>
  <c r="L135" i="75"/>
  <c r="K135" i="75"/>
  <c r="N134" i="75"/>
  <c r="L134" i="75"/>
  <c r="K134" i="75"/>
  <c r="P133" i="75"/>
  <c r="M133" i="75"/>
  <c r="L133" i="75"/>
  <c r="K133" i="75"/>
  <c r="L132" i="75"/>
  <c r="K132" i="75"/>
  <c r="M131" i="75"/>
  <c r="L131" i="75"/>
  <c r="K131" i="75"/>
  <c r="L130" i="75"/>
  <c r="K130" i="75"/>
  <c r="M129" i="75"/>
  <c r="L129" i="75"/>
  <c r="K129" i="75"/>
  <c r="L128" i="75"/>
  <c r="K128" i="75"/>
  <c r="M127" i="75"/>
  <c r="L127" i="75"/>
  <c r="K127" i="75"/>
  <c r="N126" i="75"/>
  <c r="L126" i="75"/>
  <c r="K126" i="75"/>
  <c r="P125" i="75"/>
  <c r="M125" i="75"/>
  <c r="L125" i="75"/>
  <c r="K125" i="75"/>
  <c r="L124" i="75"/>
  <c r="K124" i="75"/>
  <c r="M123" i="75"/>
  <c r="L123" i="75"/>
  <c r="K123" i="75"/>
  <c r="L122" i="75"/>
  <c r="K122" i="75"/>
  <c r="M121" i="75"/>
  <c r="L121" i="75"/>
  <c r="K121" i="75"/>
  <c r="L120" i="75"/>
  <c r="K120" i="75"/>
  <c r="M119" i="75"/>
  <c r="L119" i="75"/>
  <c r="K119" i="75"/>
  <c r="N118" i="75"/>
  <c r="L118" i="75"/>
  <c r="K118" i="75"/>
  <c r="P117" i="75"/>
  <c r="M117" i="75"/>
  <c r="L117" i="75"/>
  <c r="K117" i="75"/>
  <c r="L116" i="75"/>
  <c r="K116" i="75"/>
  <c r="M115" i="75"/>
  <c r="L115" i="75"/>
  <c r="K115" i="75"/>
  <c r="L114" i="75"/>
  <c r="K114" i="75"/>
  <c r="M113" i="75"/>
  <c r="L113" i="75"/>
  <c r="K113" i="75"/>
  <c r="L112" i="75"/>
  <c r="K112" i="75"/>
  <c r="V107" i="75"/>
  <c r="J107" i="75"/>
  <c r="A107" i="75"/>
  <c r="V105" i="75"/>
  <c r="J105" i="75"/>
  <c r="A105" i="75"/>
  <c r="K103" i="75"/>
  <c r="Q99" i="75"/>
  <c r="M99" i="75"/>
  <c r="L99" i="75"/>
  <c r="K99" i="75"/>
  <c r="J99" i="75"/>
  <c r="I99" i="75"/>
  <c r="H99" i="75"/>
  <c r="G99" i="75"/>
  <c r="F99" i="75"/>
  <c r="E99" i="75"/>
  <c r="D99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V97" i="75"/>
  <c r="V96" i="75"/>
  <c r="V95" i="75"/>
  <c r="V94" i="75"/>
  <c r="S93" i="75"/>
  <c r="M93" i="75"/>
  <c r="L93" i="75"/>
  <c r="K93" i="75"/>
  <c r="J93" i="75"/>
  <c r="I93" i="75"/>
  <c r="H93" i="75"/>
  <c r="G93" i="75"/>
  <c r="F93" i="75"/>
  <c r="E93" i="75"/>
  <c r="D93" i="75"/>
  <c r="M92" i="75"/>
  <c r="L92" i="75"/>
  <c r="K92" i="75"/>
  <c r="J92" i="75"/>
  <c r="I92" i="75"/>
  <c r="H92" i="75"/>
  <c r="G92" i="75"/>
  <c r="F92" i="75"/>
  <c r="E92" i="75"/>
  <c r="D92" i="75"/>
  <c r="N91" i="75"/>
  <c r="M91" i="75"/>
  <c r="L91" i="75"/>
  <c r="K91" i="75"/>
  <c r="J91" i="75"/>
  <c r="I91" i="75"/>
  <c r="H91" i="75"/>
  <c r="G91" i="75"/>
  <c r="F91" i="75"/>
  <c r="E91" i="75"/>
  <c r="D91" i="75"/>
  <c r="R90" i="75"/>
  <c r="L90" i="75"/>
  <c r="K90" i="75"/>
  <c r="J90" i="75"/>
  <c r="I90" i="75"/>
  <c r="H90" i="75"/>
  <c r="G90" i="75"/>
  <c r="F90" i="75"/>
  <c r="E90" i="75"/>
  <c r="D90" i="75"/>
  <c r="T89" i="75"/>
  <c r="M89" i="75"/>
  <c r="L89" i="75"/>
  <c r="K89" i="75"/>
  <c r="J89" i="75"/>
  <c r="I89" i="75"/>
  <c r="H89" i="75"/>
  <c r="G89" i="75"/>
  <c r="F89" i="75"/>
  <c r="E89" i="75"/>
  <c r="D89" i="75"/>
  <c r="M88" i="75"/>
  <c r="L88" i="75"/>
  <c r="K88" i="75"/>
  <c r="J88" i="75"/>
  <c r="I88" i="75"/>
  <c r="H88" i="75"/>
  <c r="G88" i="75"/>
  <c r="F88" i="75"/>
  <c r="E88" i="75"/>
  <c r="D88" i="75"/>
  <c r="M87" i="75"/>
  <c r="L87" i="75"/>
  <c r="K87" i="75"/>
  <c r="J87" i="75"/>
  <c r="I87" i="75"/>
  <c r="H87" i="75"/>
  <c r="G87" i="75"/>
  <c r="F87" i="75"/>
  <c r="E87" i="75"/>
  <c r="D87" i="75"/>
  <c r="S86" i="75"/>
  <c r="L86" i="75"/>
  <c r="K86" i="75"/>
  <c r="J86" i="75"/>
  <c r="I86" i="75"/>
  <c r="H86" i="75"/>
  <c r="G86" i="75"/>
  <c r="F86" i="75"/>
  <c r="E86" i="75"/>
  <c r="D86" i="75"/>
  <c r="O85" i="75"/>
  <c r="M85" i="75"/>
  <c r="L85" i="75"/>
  <c r="K85" i="75"/>
  <c r="J85" i="75"/>
  <c r="I85" i="75"/>
  <c r="H85" i="75"/>
  <c r="G85" i="75"/>
  <c r="F85" i="75"/>
  <c r="E85" i="75"/>
  <c r="D85" i="75"/>
  <c r="Q84" i="75"/>
  <c r="M84" i="75"/>
  <c r="L84" i="75"/>
  <c r="K84" i="75"/>
  <c r="J84" i="75"/>
  <c r="I84" i="75"/>
  <c r="H84" i="75"/>
  <c r="G84" i="75"/>
  <c r="F84" i="75"/>
  <c r="E84" i="75"/>
  <c r="D84" i="75"/>
  <c r="R83" i="75"/>
  <c r="M83" i="75"/>
  <c r="L83" i="75"/>
  <c r="K83" i="75"/>
  <c r="J83" i="75"/>
  <c r="I83" i="75"/>
  <c r="H83" i="75"/>
  <c r="G83" i="75"/>
  <c r="F83" i="75"/>
  <c r="E83" i="75"/>
  <c r="D83" i="75"/>
  <c r="N82" i="75"/>
  <c r="L82" i="75"/>
  <c r="K82" i="75"/>
  <c r="J82" i="75"/>
  <c r="I82" i="75"/>
  <c r="H82" i="75"/>
  <c r="G82" i="75"/>
  <c r="F82" i="75"/>
  <c r="E82" i="75"/>
  <c r="D82" i="75"/>
  <c r="P81" i="75"/>
  <c r="M81" i="75"/>
  <c r="L81" i="75"/>
  <c r="K81" i="75"/>
  <c r="J81" i="75"/>
  <c r="I81" i="75"/>
  <c r="H81" i="75"/>
  <c r="G81" i="75"/>
  <c r="F81" i="75"/>
  <c r="E81" i="75"/>
  <c r="D81" i="75"/>
  <c r="M80" i="75"/>
  <c r="L80" i="75"/>
  <c r="K80" i="75"/>
  <c r="J80" i="75"/>
  <c r="I80" i="75"/>
  <c r="H80" i="75"/>
  <c r="G80" i="75"/>
  <c r="F80" i="75"/>
  <c r="E80" i="75"/>
  <c r="D80" i="75"/>
  <c r="M79" i="75"/>
  <c r="L79" i="75"/>
  <c r="K79" i="75"/>
  <c r="J79" i="75"/>
  <c r="I79" i="75"/>
  <c r="H79" i="75"/>
  <c r="G79" i="75"/>
  <c r="F79" i="75"/>
  <c r="E79" i="75"/>
  <c r="D79" i="75"/>
  <c r="O78" i="75"/>
  <c r="L78" i="75"/>
  <c r="K78" i="75"/>
  <c r="J78" i="75"/>
  <c r="I78" i="75"/>
  <c r="H78" i="75"/>
  <c r="G78" i="75"/>
  <c r="F78" i="75"/>
  <c r="E78" i="75"/>
  <c r="D78" i="75"/>
  <c r="S77" i="75"/>
  <c r="M77" i="75"/>
  <c r="L77" i="75"/>
  <c r="K77" i="75"/>
  <c r="J77" i="75"/>
  <c r="I77" i="75"/>
  <c r="H77" i="75"/>
  <c r="G77" i="75"/>
  <c r="F77" i="75"/>
  <c r="E77" i="75"/>
  <c r="D77" i="75"/>
  <c r="M76" i="75"/>
  <c r="L76" i="75"/>
  <c r="K76" i="75"/>
  <c r="J76" i="75"/>
  <c r="I76" i="75"/>
  <c r="H76" i="75"/>
  <c r="G76" i="75"/>
  <c r="F76" i="75"/>
  <c r="E76" i="75"/>
  <c r="D76" i="75"/>
  <c r="N75" i="75"/>
  <c r="M75" i="75"/>
  <c r="L75" i="75"/>
  <c r="K75" i="75"/>
  <c r="J75" i="75"/>
  <c r="I75" i="75"/>
  <c r="H75" i="75"/>
  <c r="G75" i="75"/>
  <c r="F75" i="75"/>
  <c r="E75" i="75"/>
  <c r="D75" i="75"/>
  <c r="R74" i="75"/>
  <c r="L74" i="75"/>
  <c r="K74" i="75"/>
  <c r="J74" i="75"/>
  <c r="I74" i="75"/>
  <c r="H74" i="75"/>
  <c r="G74" i="75"/>
  <c r="F74" i="75"/>
  <c r="E74" i="75"/>
  <c r="D74" i="75"/>
  <c r="T73" i="75"/>
  <c r="M73" i="75"/>
  <c r="L73" i="75"/>
  <c r="K73" i="75"/>
  <c r="J73" i="75"/>
  <c r="I73" i="75"/>
  <c r="H73" i="75"/>
  <c r="G73" i="75"/>
  <c r="F73" i="75"/>
  <c r="E73" i="75"/>
  <c r="D73" i="75"/>
  <c r="M72" i="75"/>
  <c r="L72" i="75"/>
  <c r="K72" i="75"/>
  <c r="J72" i="75"/>
  <c r="I72" i="75"/>
  <c r="H72" i="75"/>
  <c r="G72" i="75"/>
  <c r="F72" i="75"/>
  <c r="E72" i="75"/>
  <c r="D72" i="75"/>
  <c r="M71" i="75"/>
  <c r="L71" i="75"/>
  <c r="K71" i="75"/>
  <c r="J71" i="75"/>
  <c r="I71" i="75"/>
  <c r="H71" i="75"/>
  <c r="G71" i="75"/>
  <c r="F71" i="75"/>
  <c r="E71" i="75"/>
  <c r="D71" i="75"/>
  <c r="S70" i="75"/>
  <c r="L70" i="75"/>
  <c r="K70" i="75"/>
  <c r="J70" i="75"/>
  <c r="I70" i="75"/>
  <c r="H70" i="75"/>
  <c r="G70" i="75"/>
  <c r="F70" i="75"/>
  <c r="E70" i="75"/>
  <c r="D70" i="75"/>
  <c r="O69" i="75"/>
  <c r="M69" i="75"/>
  <c r="L69" i="75"/>
  <c r="K69" i="75"/>
  <c r="J69" i="75"/>
  <c r="I69" i="75"/>
  <c r="H69" i="75"/>
  <c r="G69" i="75"/>
  <c r="F69" i="75"/>
  <c r="E69" i="75"/>
  <c r="D69" i="75"/>
  <c r="Q68" i="75"/>
  <c r="M68" i="75"/>
  <c r="L68" i="75"/>
  <c r="K68" i="75"/>
  <c r="J68" i="75"/>
  <c r="I68" i="75"/>
  <c r="H68" i="75"/>
  <c r="G68" i="75"/>
  <c r="F68" i="75"/>
  <c r="E68" i="75"/>
  <c r="D68" i="75"/>
  <c r="V63" i="75"/>
  <c r="J63" i="75"/>
  <c r="A63" i="75"/>
  <c r="V61" i="75"/>
  <c r="J61" i="75"/>
  <c r="A61" i="75"/>
  <c r="K59" i="75"/>
  <c r="AC55" i="75"/>
  <c r="Z55" i="75"/>
  <c r="Y55" i="75"/>
  <c r="X55" i="75"/>
  <c r="AD55" i="75"/>
  <c r="AE54" i="75"/>
  <c r="AD54" i="75"/>
  <c r="AC54" i="75"/>
  <c r="AB54" i="75"/>
  <c r="AA54" i="75"/>
  <c r="Z54" i="75"/>
  <c r="Y54" i="75"/>
  <c r="X54" i="75"/>
  <c r="V53" i="75"/>
  <c r="Y53" i="75"/>
  <c r="X53" i="75"/>
  <c r="V52" i="75"/>
  <c r="Y52" i="75"/>
  <c r="X52" i="75"/>
  <c r="V51" i="75"/>
  <c r="Y51" i="75"/>
  <c r="X51" i="75"/>
  <c r="V50" i="75"/>
  <c r="Y50" i="75"/>
  <c r="X50" i="75"/>
  <c r="AD49" i="75"/>
  <c r="Z49" i="75"/>
  <c r="Y49" i="75"/>
  <c r="X49" i="75"/>
  <c r="Y48" i="75"/>
  <c r="X48" i="75"/>
  <c r="T92" i="75"/>
  <c r="R136" i="75"/>
  <c r="Z47" i="75"/>
  <c r="Y47" i="75"/>
  <c r="X47" i="75"/>
  <c r="R91" i="75"/>
  <c r="T135" i="75"/>
  <c r="AC46" i="75"/>
  <c r="Y46" i="75"/>
  <c r="X46" i="75"/>
  <c r="S90" i="75"/>
  <c r="AD45" i="75"/>
  <c r="Z45" i="75"/>
  <c r="Y45" i="75"/>
  <c r="X45" i="75"/>
  <c r="Y44" i="75"/>
  <c r="X44" i="75"/>
  <c r="AC44" i="75"/>
  <c r="Z43" i="75"/>
  <c r="Y43" i="75"/>
  <c r="X43" i="75"/>
  <c r="R87" i="75"/>
  <c r="AC42" i="75"/>
  <c r="Y42" i="75"/>
  <c r="X42" i="75"/>
  <c r="AD41" i="75"/>
  <c r="Z41" i="75"/>
  <c r="Y41" i="75"/>
  <c r="X41" i="75"/>
  <c r="R85" i="75"/>
  <c r="S129" i="75"/>
  <c r="Y40" i="75"/>
  <c r="X40" i="75"/>
  <c r="N128" i="75"/>
  <c r="Z39" i="75"/>
  <c r="Y39" i="75"/>
  <c r="X39" i="75"/>
  <c r="Q83" i="75"/>
  <c r="T127" i="75"/>
  <c r="AC38" i="75"/>
  <c r="Y38" i="75"/>
  <c r="X38" i="75"/>
  <c r="R126" i="75"/>
  <c r="AD37" i="75"/>
  <c r="Z37" i="75"/>
  <c r="Y37" i="75"/>
  <c r="X37" i="75"/>
  <c r="Y36" i="75"/>
  <c r="X36" i="75"/>
  <c r="Z36" i="75"/>
  <c r="Z35" i="75"/>
  <c r="Y35" i="75"/>
  <c r="X35" i="75"/>
  <c r="T123" i="75"/>
  <c r="N79" i="75"/>
  <c r="AC34" i="75"/>
  <c r="Y34" i="75"/>
  <c r="X34" i="75"/>
  <c r="R78" i="75"/>
  <c r="AD34" i="75"/>
  <c r="AD33" i="75"/>
  <c r="Z33" i="75"/>
  <c r="Y33" i="75"/>
  <c r="X33" i="75"/>
  <c r="Y32" i="75"/>
  <c r="X32" i="75"/>
  <c r="N120" i="75"/>
  <c r="Z31" i="75"/>
  <c r="Y31" i="75"/>
  <c r="X31" i="75"/>
  <c r="R75" i="75"/>
  <c r="T119" i="75"/>
  <c r="AC30" i="75"/>
  <c r="Y30" i="75"/>
  <c r="X30" i="75"/>
  <c r="S74" i="75"/>
  <c r="R118" i="75"/>
  <c r="AD29" i="75"/>
  <c r="Z29" i="75"/>
  <c r="Y29" i="75"/>
  <c r="X29" i="75"/>
  <c r="Y28" i="75"/>
  <c r="X28" i="75"/>
  <c r="Z27" i="75"/>
  <c r="Y27" i="75"/>
  <c r="X27" i="75"/>
  <c r="R71" i="75"/>
  <c r="AC27" i="75"/>
  <c r="AC26" i="75"/>
  <c r="Y26" i="75"/>
  <c r="X26" i="75"/>
  <c r="N70" i="75"/>
  <c r="AD25" i="75"/>
  <c r="Z25" i="75"/>
  <c r="Y25" i="75"/>
  <c r="X25" i="75"/>
  <c r="R69" i="75"/>
  <c r="Y24" i="75"/>
  <c r="X24" i="75"/>
  <c r="E22" i="75"/>
  <c r="F22" i="75" s="1"/>
  <c r="G22" i="75" s="1"/>
  <c r="H22" i="75" s="1"/>
  <c r="I22" i="75" s="1"/>
  <c r="J22" i="75" s="1"/>
  <c r="D22" i="75"/>
  <c r="C22" i="75"/>
  <c r="V19" i="75"/>
  <c r="J19" i="75"/>
  <c r="A19" i="75"/>
  <c r="V17" i="75"/>
  <c r="J17" i="75"/>
  <c r="A17" i="75"/>
  <c r="K15" i="75"/>
  <c r="V5" i="75"/>
  <c r="A4" i="75"/>
  <c r="A62" i="75" s="1"/>
  <c r="V3" i="75"/>
  <c r="A2" i="75"/>
  <c r="A104" i="75" s="1"/>
  <c r="K1" i="75"/>
  <c r="J1" i="75"/>
  <c r="J15" i="75" s="1"/>
  <c r="I1" i="75"/>
  <c r="I15" i="75" s="1"/>
  <c r="B1" i="75"/>
  <c r="B59" i="75" s="1"/>
  <c r="A1" i="75"/>
  <c r="A103" i="75" s="1"/>
  <c r="L143" i="74"/>
  <c r="K143" i="74"/>
  <c r="T142" i="74"/>
  <c r="S142" i="74"/>
  <c r="R142" i="74"/>
  <c r="Q142" i="74"/>
  <c r="P142" i="74"/>
  <c r="O142" i="74"/>
  <c r="N142" i="74"/>
  <c r="M142" i="74"/>
  <c r="L142" i="74"/>
  <c r="K142" i="74"/>
  <c r="V141" i="74"/>
  <c r="V140" i="74"/>
  <c r="O137" i="74"/>
  <c r="N137" i="74"/>
  <c r="M137" i="74"/>
  <c r="L137" i="74"/>
  <c r="K137" i="74"/>
  <c r="O136" i="74"/>
  <c r="N136" i="74"/>
  <c r="M136" i="74"/>
  <c r="L136" i="74"/>
  <c r="K136" i="74"/>
  <c r="O135" i="74"/>
  <c r="N135" i="74"/>
  <c r="M135" i="74"/>
  <c r="L135" i="74"/>
  <c r="K135" i="74"/>
  <c r="O134" i="74"/>
  <c r="N134" i="74"/>
  <c r="M134" i="74"/>
  <c r="L134" i="74"/>
  <c r="K134" i="74"/>
  <c r="O133" i="74"/>
  <c r="N133" i="74"/>
  <c r="M133" i="74"/>
  <c r="L133" i="74"/>
  <c r="K133" i="74"/>
  <c r="O132" i="74"/>
  <c r="N132" i="74"/>
  <c r="M132" i="74"/>
  <c r="L132" i="74"/>
  <c r="K132" i="74"/>
  <c r="O131" i="74"/>
  <c r="N131" i="74"/>
  <c r="M131" i="74"/>
  <c r="L131" i="74"/>
  <c r="K131" i="74"/>
  <c r="O130" i="74"/>
  <c r="N130" i="74"/>
  <c r="M130" i="74"/>
  <c r="L130" i="74"/>
  <c r="K130" i="74"/>
  <c r="O129" i="74"/>
  <c r="N129" i="74"/>
  <c r="M129" i="74"/>
  <c r="L129" i="74"/>
  <c r="K129" i="74"/>
  <c r="O128" i="74"/>
  <c r="N128" i="74"/>
  <c r="M128" i="74"/>
  <c r="L128" i="74"/>
  <c r="K128" i="74"/>
  <c r="O127" i="74"/>
  <c r="N127" i="74"/>
  <c r="M127" i="74"/>
  <c r="L127" i="74"/>
  <c r="K127" i="74"/>
  <c r="O126" i="74"/>
  <c r="N126" i="74"/>
  <c r="M126" i="74"/>
  <c r="L126" i="74"/>
  <c r="K126" i="74"/>
  <c r="O125" i="74"/>
  <c r="N125" i="74"/>
  <c r="M125" i="74"/>
  <c r="L125" i="74"/>
  <c r="K125" i="74"/>
  <c r="O124" i="74"/>
  <c r="N124" i="74"/>
  <c r="M124" i="74"/>
  <c r="L124" i="74"/>
  <c r="K124" i="74"/>
  <c r="O123" i="74"/>
  <c r="N123" i="74"/>
  <c r="M123" i="74"/>
  <c r="L123" i="74"/>
  <c r="K123" i="74"/>
  <c r="O122" i="74"/>
  <c r="N122" i="74"/>
  <c r="M122" i="74"/>
  <c r="L122" i="74"/>
  <c r="K122" i="74"/>
  <c r="O121" i="74"/>
  <c r="N121" i="74"/>
  <c r="M121" i="74"/>
  <c r="L121" i="74"/>
  <c r="K121" i="74"/>
  <c r="O120" i="74"/>
  <c r="N120" i="74"/>
  <c r="M120" i="74"/>
  <c r="L120" i="74"/>
  <c r="K120" i="74"/>
  <c r="O119" i="74"/>
  <c r="N119" i="74"/>
  <c r="M119" i="74"/>
  <c r="L119" i="74"/>
  <c r="K119" i="74"/>
  <c r="O118" i="74"/>
  <c r="N118" i="74"/>
  <c r="M118" i="74"/>
  <c r="L118" i="74"/>
  <c r="K118" i="74"/>
  <c r="O117" i="74"/>
  <c r="N117" i="74"/>
  <c r="M117" i="74"/>
  <c r="L117" i="74"/>
  <c r="K117" i="74"/>
  <c r="O116" i="74"/>
  <c r="N116" i="74"/>
  <c r="M116" i="74"/>
  <c r="L116" i="74"/>
  <c r="K116" i="74"/>
  <c r="O115" i="74"/>
  <c r="N115" i="74"/>
  <c r="M115" i="74"/>
  <c r="L115" i="74"/>
  <c r="K115" i="74"/>
  <c r="O114" i="74"/>
  <c r="N114" i="74"/>
  <c r="M114" i="74"/>
  <c r="L114" i="74"/>
  <c r="K114" i="74"/>
  <c r="O113" i="74"/>
  <c r="N113" i="74"/>
  <c r="M113" i="74"/>
  <c r="L113" i="74"/>
  <c r="K113" i="74"/>
  <c r="O112" i="74"/>
  <c r="N112" i="74"/>
  <c r="M112" i="74"/>
  <c r="L112" i="74"/>
  <c r="K112" i="74"/>
  <c r="V107" i="74"/>
  <c r="J107" i="74"/>
  <c r="A107" i="74"/>
  <c r="V105" i="74"/>
  <c r="J105" i="74"/>
  <c r="A105" i="74"/>
  <c r="K103" i="74"/>
  <c r="V97" i="74"/>
  <c r="V96" i="74"/>
  <c r="V63" i="74"/>
  <c r="J63" i="74"/>
  <c r="A63" i="74"/>
  <c r="V61" i="74"/>
  <c r="J61" i="74"/>
  <c r="A61" i="74"/>
  <c r="K59" i="74"/>
  <c r="X55" i="74"/>
  <c r="AE55" i="74"/>
  <c r="AE54" i="74"/>
  <c r="AD54" i="74"/>
  <c r="AC54" i="74"/>
  <c r="AB54" i="74"/>
  <c r="AA54" i="74"/>
  <c r="Z54" i="74"/>
  <c r="Y54" i="74"/>
  <c r="X54" i="74"/>
  <c r="V53" i="74"/>
  <c r="Z53" i="74"/>
  <c r="V52" i="74"/>
  <c r="AA52" i="74"/>
  <c r="Z52" i="74"/>
  <c r="Y52" i="74"/>
  <c r="X52" i="74"/>
  <c r="AA51" i="74"/>
  <c r="Z51" i="74"/>
  <c r="Z50" i="74"/>
  <c r="Y50" i="74"/>
  <c r="AD49" i="74"/>
  <c r="AA49" i="74"/>
  <c r="Z49" i="74"/>
  <c r="Y49" i="74"/>
  <c r="X49" i="74"/>
  <c r="AC49" i="74"/>
  <c r="AA48" i="74"/>
  <c r="Z48" i="74"/>
  <c r="Y48" i="74"/>
  <c r="X48" i="74"/>
  <c r="Q136" i="74"/>
  <c r="AB47" i="74"/>
  <c r="AA47" i="74"/>
  <c r="Z47" i="74"/>
  <c r="Y47" i="74"/>
  <c r="X47" i="74"/>
  <c r="AC46" i="74"/>
  <c r="AB46" i="74"/>
  <c r="AA46" i="74"/>
  <c r="Z46" i="74"/>
  <c r="Y46" i="74"/>
  <c r="X46" i="74"/>
  <c r="Q134" i="74"/>
  <c r="AD45" i="74"/>
  <c r="AA45" i="74"/>
  <c r="Z45" i="74"/>
  <c r="Y45" i="74"/>
  <c r="X45" i="74"/>
  <c r="AE44" i="74"/>
  <c r="AA44" i="74"/>
  <c r="Z44" i="74"/>
  <c r="Y44" i="74"/>
  <c r="X44" i="74"/>
  <c r="AB43" i="74"/>
  <c r="AA43" i="74"/>
  <c r="Z43" i="74"/>
  <c r="Y43" i="74"/>
  <c r="X43" i="74"/>
  <c r="AC42" i="74"/>
  <c r="AB42" i="74"/>
  <c r="AA42" i="74"/>
  <c r="Z42" i="74"/>
  <c r="Y42" i="74"/>
  <c r="X42" i="74"/>
  <c r="AE41" i="74"/>
  <c r="AD41" i="74"/>
  <c r="AA41" i="74"/>
  <c r="Z41" i="74"/>
  <c r="Y41" i="74"/>
  <c r="X41" i="74"/>
  <c r="AA40" i="74"/>
  <c r="Z40" i="74"/>
  <c r="Y40" i="74"/>
  <c r="X40" i="74"/>
  <c r="AE40" i="74"/>
  <c r="AA39" i="74"/>
  <c r="Z39" i="74"/>
  <c r="Y39" i="74"/>
  <c r="X39" i="74"/>
  <c r="AE39" i="74"/>
  <c r="AB38" i="74"/>
  <c r="AA38" i="74"/>
  <c r="Z38" i="74"/>
  <c r="Y38" i="74"/>
  <c r="X38" i="74"/>
  <c r="AD38" i="74"/>
  <c r="Q126" i="74"/>
  <c r="AA37" i="74"/>
  <c r="Z37" i="74"/>
  <c r="Y37" i="74"/>
  <c r="X37" i="74"/>
  <c r="AE37" i="74"/>
  <c r="AA36" i="74"/>
  <c r="Z36" i="74"/>
  <c r="Y36" i="74"/>
  <c r="X36" i="74"/>
  <c r="AE36" i="74"/>
  <c r="AA35" i="74"/>
  <c r="Z35" i="74"/>
  <c r="Y35" i="74"/>
  <c r="X35" i="74"/>
  <c r="AE35" i="74"/>
  <c r="AA34" i="74"/>
  <c r="Z34" i="74"/>
  <c r="Y34" i="74"/>
  <c r="X34" i="74"/>
  <c r="AD34" i="74"/>
  <c r="AB33" i="74"/>
  <c r="AA33" i="74"/>
  <c r="Z33" i="74"/>
  <c r="Y33" i="74"/>
  <c r="X33" i="74"/>
  <c r="AD33" i="74"/>
  <c r="AC32" i="74"/>
  <c r="AB32" i="74"/>
  <c r="AA32" i="74"/>
  <c r="Z32" i="74"/>
  <c r="Y32" i="74"/>
  <c r="X32" i="74"/>
  <c r="AD31" i="74"/>
  <c r="AA31" i="74"/>
  <c r="Z31" i="74"/>
  <c r="Y31" i="74"/>
  <c r="X31" i="74"/>
  <c r="AC31" i="74"/>
  <c r="AA30" i="74"/>
  <c r="Z30" i="74"/>
  <c r="Y30" i="74"/>
  <c r="X30" i="74"/>
  <c r="AD30" i="74"/>
  <c r="AB29" i="74"/>
  <c r="AA29" i="74"/>
  <c r="Z29" i="74"/>
  <c r="Y29" i="74"/>
  <c r="X29" i="74"/>
  <c r="AD29" i="74"/>
  <c r="AC28" i="74"/>
  <c r="AB28" i="74"/>
  <c r="AA28" i="74"/>
  <c r="Z28" i="74"/>
  <c r="Y28" i="74"/>
  <c r="X28" i="74"/>
  <c r="AD27" i="74"/>
  <c r="AA27" i="74"/>
  <c r="Z27" i="74"/>
  <c r="Y27" i="74"/>
  <c r="X27" i="74"/>
  <c r="AB27" i="74"/>
  <c r="AA26" i="74"/>
  <c r="Z26" i="74"/>
  <c r="Y26" i="74"/>
  <c r="X26" i="74"/>
  <c r="AD26" i="74"/>
  <c r="AB25" i="74"/>
  <c r="AA25" i="74"/>
  <c r="Z25" i="74"/>
  <c r="Y25" i="74"/>
  <c r="X25" i="74"/>
  <c r="AD25" i="74"/>
  <c r="AC24" i="74"/>
  <c r="AB24" i="74"/>
  <c r="AA24" i="74"/>
  <c r="Z24" i="74"/>
  <c r="Y24" i="74"/>
  <c r="X24" i="74"/>
  <c r="C22" i="74"/>
  <c r="D22" i="74" s="1"/>
  <c r="E22" i="74" s="1"/>
  <c r="F22" i="74" s="1"/>
  <c r="G22" i="74" s="1"/>
  <c r="H22" i="74" s="1"/>
  <c r="I22" i="74" s="1"/>
  <c r="V19" i="74"/>
  <c r="J19" i="74"/>
  <c r="A19" i="74"/>
  <c r="V17" i="74"/>
  <c r="J17" i="74"/>
  <c r="A17" i="74"/>
  <c r="K15" i="74"/>
  <c r="V5" i="74"/>
  <c r="A4" i="74"/>
  <c r="A18" i="74" s="1"/>
  <c r="V3" i="74"/>
  <c r="A2" i="74"/>
  <c r="K1" i="74"/>
  <c r="J1" i="74"/>
  <c r="I1" i="74"/>
  <c r="I15" i="74" s="1"/>
  <c r="B1" i="74"/>
  <c r="A1" i="74"/>
  <c r="A15" i="74" s="1"/>
  <c r="A104" i="82" l="1"/>
  <c r="A106" i="82"/>
  <c r="A18" i="81"/>
  <c r="I59" i="75"/>
  <c r="A16" i="77"/>
  <c r="V17" i="78"/>
  <c r="L97" i="74"/>
  <c r="H97" i="74"/>
  <c r="M96" i="74"/>
  <c r="R94" i="74"/>
  <c r="F94" i="74"/>
  <c r="G97" i="74"/>
  <c r="B103" i="75"/>
  <c r="B15" i="77"/>
  <c r="R97" i="74"/>
  <c r="P97" i="74"/>
  <c r="D97" i="74"/>
  <c r="I96" i="74"/>
  <c r="N94" i="74"/>
  <c r="S97" i="74"/>
  <c r="O97" i="74"/>
  <c r="A60" i="75"/>
  <c r="V5" i="78"/>
  <c r="H97" i="79"/>
  <c r="L94" i="79"/>
  <c r="J15" i="81"/>
  <c r="B103" i="82"/>
  <c r="N97" i="74"/>
  <c r="O96" i="74"/>
  <c r="P95" i="74"/>
  <c r="T96" i="74"/>
  <c r="P96" i="74"/>
  <c r="L96" i="74"/>
  <c r="H96" i="74"/>
  <c r="D96" i="74"/>
  <c r="Q95" i="74"/>
  <c r="M95" i="74"/>
  <c r="I95" i="74"/>
  <c r="E95" i="74"/>
  <c r="I15" i="78"/>
  <c r="T97" i="74"/>
  <c r="Q96" i="74"/>
  <c r="E96" i="74"/>
  <c r="J94" i="74"/>
  <c r="K97" i="74"/>
  <c r="D96" i="78"/>
  <c r="H94" i="78"/>
  <c r="L97" i="78"/>
  <c r="J15" i="80"/>
  <c r="J97" i="74"/>
  <c r="K96" i="74"/>
  <c r="L95" i="74"/>
  <c r="M94" i="74"/>
  <c r="T94" i="74"/>
  <c r="P94" i="74"/>
  <c r="L94" i="74"/>
  <c r="H94" i="74"/>
  <c r="D94" i="74"/>
  <c r="S141" i="83"/>
  <c r="R141" i="83"/>
  <c r="M139" i="83"/>
  <c r="K141" i="83"/>
  <c r="Q139" i="83"/>
  <c r="O141" i="83"/>
  <c r="N141" i="82"/>
  <c r="M96" i="82"/>
  <c r="Q96" i="82"/>
  <c r="G96" i="81"/>
  <c r="K94" i="81"/>
  <c r="D95" i="81"/>
  <c r="H94" i="81"/>
  <c r="L95" i="81"/>
  <c r="L139" i="80"/>
  <c r="E96" i="79"/>
  <c r="I97" i="79"/>
  <c r="F96" i="79"/>
  <c r="J96" i="79"/>
  <c r="F97" i="78"/>
  <c r="J94" i="78"/>
  <c r="L140" i="78"/>
  <c r="G97" i="78"/>
  <c r="E95" i="77"/>
  <c r="L139" i="77"/>
  <c r="F96" i="77"/>
  <c r="J94" i="77"/>
  <c r="D95" i="76"/>
  <c r="H97" i="76"/>
  <c r="L95" i="76"/>
  <c r="F94" i="75"/>
  <c r="I97" i="75"/>
  <c r="K138" i="75"/>
  <c r="K139" i="75"/>
  <c r="Q97" i="74"/>
  <c r="M97" i="74"/>
  <c r="I97" i="74"/>
  <c r="E97" i="74"/>
  <c r="R96" i="74"/>
  <c r="N96" i="74"/>
  <c r="J96" i="74"/>
  <c r="F96" i="74"/>
  <c r="S95" i="74"/>
  <c r="O95" i="74"/>
  <c r="K95" i="74"/>
  <c r="G95" i="74"/>
  <c r="R95" i="74"/>
  <c r="N95" i="74"/>
  <c r="J95" i="74"/>
  <c r="F95" i="74"/>
  <c r="S94" i="74"/>
  <c r="O94" i="74"/>
  <c r="K94" i="74"/>
  <c r="G94" i="74"/>
  <c r="N141" i="74"/>
  <c r="M140" i="74"/>
  <c r="J103" i="83"/>
  <c r="J15" i="83"/>
  <c r="A106" i="83"/>
  <c r="A18" i="83"/>
  <c r="A62" i="83"/>
  <c r="T69" i="83"/>
  <c r="T113" i="83"/>
  <c r="T73" i="83"/>
  <c r="T117" i="83"/>
  <c r="T77" i="83"/>
  <c r="T121" i="83"/>
  <c r="T81" i="83"/>
  <c r="T125" i="83"/>
  <c r="T85" i="83"/>
  <c r="T129" i="83"/>
  <c r="T89" i="83"/>
  <c r="T133" i="83"/>
  <c r="T93" i="83"/>
  <c r="T137" i="83"/>
  <c r="Z50" i="83"/>
  <c r="X50" i="83"/>
  <c r="AD50" i="83"/>
  <c r="AB50" i="83"/>
  <c r="AA50" i="83"/>
  <c r="R99" i="83"/>
  <c r="R143" i="83"/>
  <c r="J59" i="83"/>
  <c r="D97" i="83"/>
  <c r="H97" i="83"/>
  <c r="D96" i="83"/>
  <c r="H96" i="83"/>
  <c r="L96" i="83"/>
  <c r="P96" i="83"/>
  <c r="P94" i="83"/>
  <c r="L94" i="83"/>
  <c r="Z51" i="83"/>
  <c r="X51" i="83"/>
  <c r="AD51" i="83"/>
  <c r="AB51" i="83"/>
  <c r="AA51" i="83"/>
  <c r="Y52" i="83"/>
  <c r="AC52" i="83"/>
  <c r="Q143" i="83"/>
  <c r="AA52" i="83"/>
  <c r="Y53" i="83"/>
  <c r="AC53" i="83"/>
  <c r="F96" i="83"/>
  <c r="F94" i="83"/>
  <c r="F97" i="83"/>
  <c r="F95" i="83"/>
  <c r="J96" i="83"/>
  <c r="J94" i="83"/>
  <c r="J97" i="83"/>
  <c r="J95" i="83"/>
  <c r="N96" i="83"/>
  <c r="N94" i="83"/>
  <c r="N97" i="83"/>
  <c r="N95" i="83"/>
  <c r="R96" i="83"/>
  <c r="R94" i="83"/>
  <c r="R97" i="83"/>
  <c r="R95" i="83"/>
  <c r="D94" i="83"/>
  <c r="AA53" i="83"/>
  <c r="H94" i="83"/>
  <c r="I103" i="83"/>
  <c r="T112" i="83"/>
  <c r="T114" i="83"/>
  <c r="T116" i="83"/>
  <c r="T118" i="83"/>
  <c r="T120" i="83"/>
  <c r="T122" i="83"/>
  <c r="T124" i="83"/>
  <c r="T126" i="83"/>
  <c r="T128" i="83"/>
  <c r="T130" i="83"/>
  <c r="T132" i="83"/>
  <c r="T134" i="83"/>
  <c r="T136" i="83"/>
  <c r="L138" i="83"/>
  <c r="P138" i="83"/>
  <c r="N140" i="83"/>
  <c r="R140" i="83"/>
  <c r="X52" i="83"/>
  <c r="AB52" i="83"/>
  <c r="X53" i="83"/>
  <c r="AB53" i="83"/>
  <c r="AB55" i="83"/>
  <c r="A59" i="83"/>
  <c r="T71" i="83"/>
  <c r="T75" i="83"/>
  <c r="T79" i="83"/>
  <c r="T83" i="83"/>
  <c r="T87" i="83"/>
  <c r="T91" i="83"/>
  <c r="E94" i="83"/>
  <c r="I94" i="83"/>
  <c r="M94" i="83"/>
  <c r="Q94" i="83"/>
  <c r="G95" i="83"/>
  <c r="K95" i="83"/>
  <c r="O95" i="83"/>
  <c r="S95" i="83"/>
  <c r="E96" i="83"/>
  <c r="I96" i="83"/>
  <c r="M96" i="83"/>
  <c r="Q96" i="83"/>
  <c r="G97" i="83"/>
  <c r="K97" i="83"/>
  <c r="O97" i="83"/>
  <c r="S97" i="83"/>
  <c r="P99" i="83"/>
  <c r="T99" i="83"/>
  <c r="M138" i="83"/>
  <c r="Q138" i="83"/>
  <c r="N139" i="83"/>
  <c r="R139" i="83"/>
  <c r="K140" i="83"/>
  <c r="O140" i="83"/>
  <c r="S140" i="83"/>
  <c r="L141" i="83"/>
  <c r="P141" i="83"/>
  <c r="O143" i="83"/>
  <c r="S143" i="83"/>
  <c r="A15" i="83"/>
  <c r="Y55" i="83"/>
  <c r="AC55" i="83"/>
  <c r="B59" i="83"/>
  <c r="A60" i="83"/>
  <c r="T68" i="83"/>
  <c r="T72" i="83"/>
  <c r="T76" i="83"/>
  <c r="T80" i="83"/>
  <c r="T84" i="83"/>
  <c r="T88" i="83"/>
  <c r="T92" i="83"/>
  <c r="D95" i="83"/>
  <c r="H95" i="83"/>
  <c r="L95" i="83"/>
  <c r="P95" i="83"/>
  <c r="L97" i="83"/>
  <c r="P97" i="83"/>
  <c r="M99" i="83"/>
  <c r="Q99" i="83"/>
  <c r="A103" i="83"/>
  <c r="T115" i="83"/>
  <c r="T119" i="83"/>
  <c r="T123" i="83"/>
  <c r="T127" i="83"/>
  <c r="T131" i="83"/>
  <c r="T135" i="83"/>
  <c r="N138" i="83"/>
  <c r="R138" i="83"/>
  <c r="K139" i="83"/>
  <c r="O139" i="83"/>
  <c r="S139" i="83"/>
  <c r="L140" i="83"/>
  <c r="P140" i="83"/>
  <c r="M141" i="83"/>
  <c r="Q141" i="83"/>
  <c r="P143" i="83"/>
  <c r="T143" i="83"/>
  <c r="Z55" i="83"/>
  <c r="AD55" i="83"/>
  <c r="I59" i="83"/>
  <c r="G94" i="83"/>
  <c r="K94" i="83"/>
  <c r="O94" i="83"/>
  <c r="S94" i="83"/>
  <c r="E95" i="83"/>
  <c r="I95" i="83"/>
  <c r="M95" i="83"/>
  <c r="Q95" i="83"/>
  <c r="G96" i="83"/>
  <c r="K96" i="83"/>
  <c r="O96" i="83"/>
  <c r="S96" i="83"/>
  <c r="E97" i="83"/>
  <c r="I97" i="83"/>
  <c r="M97" i="83"/>
  <c r="Q97" i="83"/>
  <c r="N99" i="83"/>
  <c r="B103" i="83"/>
  <c r="A104" i="83"/>
  <c r="K138" i="83"/>
  <c r="O138" i="83"/>
  <c r="S138" i="83"/>
  <c r="L139" i="83"/>
  <c r="P139" i="83"/>
  <c r="M140" i="83"/>
  <c r="Q140" i="83"/>
  <c r="N141" i="83"/>
  <c r="M143" i="83"/>
  <c r="T128" i="82"/>
  <c r="T132" i="82"/>
  <c r="T136" i="82"/>
  <c r="Z50" i="82"/>
  <c r="Z51" i="82"/>
  <c r="Z52" i="82"/>
  <c r="Z53" i="82"/>
  <c r="AD55" i="82"/>
  <c r="I59" i="82"/>
  <c r="G94" i="82"/>
  <c r="K94" i="82"/>
  <c r="O94" i="82"/>
  <c r="S94" i="82"/>
  <c r="E95" i="82"/>
  <c r="I95" i="82"/>
  <c r="M95" i="82"/>
  <c r="Q95" i="82"/>
  <c r="G96" i="82"/>
  <c r="K96" i="82"/>
  <c r="O96" i="82"/>
  <c r="S96" i="82"/>
  <c r="E97" i="82"/>
  <c r="I97" i="82"/>
  <c r="M97" i="82"/>
  <c r="Q97" i="82"/>
  <c r="K139" i="82"/>
  <c r="K140" i="82"/>
  <c r="K141" i="82"/>
  <c r="O139" i="82"/>
  <c r="O140" i="82"/>
  <c r="O141" i="82"/>
  <c r="S139" i="82"/>
  <c r="S140" i="82"/>
  <c r="S141" i="82"/>
  <c r="O138" i="82"/>
  <c r="P139" i="82"/>
  <c r="Q140" i="82"/>
  <c r="I15" i="82"/>
  <c r="AA55" i="82"/>
  <c r="AE55" i="82"/>
  <c r="J59" i="82"/>
  <c r="T70" i="82"/>
  <c r="T74" i="82"/>
  <c r="T78" i="82"/>
  <c r="T82" i="82"/>
  <c r="D94" i="82"/>
  <c r="H94" i="82"/>
  <c r="L94" i="82"/>
  <c r="P94" i="82"/>
  <c r="F95" i="82"/>
  <c r="J95" i="82"/>
  <c r="N95" i="82"/>
  <c r="R95" i="82"/>
  <c r="D96" i="82"/>
  <c r="H96" i="82"/>
  <c r="L96" i="82"/>
  <c r="P96" i="82"/>
  <c r="F97" i="82"/>
  <c r="J97" i="82"/>
  <c r="N97" i="82"/>
  <c r="R97" i="82"/>
  <c r="O99" i="82"/>
  <c r="S99" i="82"/>
  <c r="I103" i="82"/>
  <c r="L140" i="82"/>
  <c r="L141" i="82"/>
  <c r="L138" i="82"/>
  <c r="P140" i="82"/>
  <c r="P141" i="82"/>
  <c r="P138" i="82"/>
  <c r="T112" i="82"/>
  <c r="T116" i="82"/>
  <c r="T120" i="82"/>
  <c r="T124" i="82"/>
  <c r="T129" i="82"/>
  <c r="T137" i="82"/>
  <c r="S138" i="82"/>
  <c r="T130" i="82"/>
  <c r="T134" i="82"/>
  <c r="X50" i="82"/>
  <c r="AB50" i="82"/>
  <c r="X51" i="82"/>
  <c r="AB51" i="82"/>
  <c r="X53" i="82"/>
  <c r="AB53" i="82"/>
  <c r="T143" i="82"/>
  <c r="P143" i="82"/>
  <c r="S143" i="82"/>
  <c r="O143" i="82"/>
  <c r="R143" i="82"/>
  <c r="N143" i="82"/>
  <c r="AB55" i="82"/>
  <c r="A59" i="82"/>
  <c r="T71" i="82"/>
  <c r="T75" i="82"/>
  <c r="T79" i="82"/>
  <c r="T83" i="82"/>
  <c r="T87" i="82"/>
  <c r="T91" i="82"/>
  <c r="E94" i="82"/>
  <c r="I94" i="82"/>
  <c r="M94" i="82"/>
  <c r="Q94" i="82"/>
  <c r="G95" i="82"/>
  <c r="K95" i="82"/>
  <c r="O95" i="82"/>
  <c r="S95" i="82"/>
  <c r="E96" i="82"/>
  <c r="I96" i="82"/>
  <c r="G97" i="82"/>
  <c r="K97" i="82"/>
  <c r="O97" i="82"/>
  <c r="S97" i="82"/>
  <c r="J103" i="82"/>
  <c r="M141" i="82"/>
  <c r="M139" i="82"/>
  <c r="Q141" i="82"/>
  <c r="Q138" i="82"/>
  <c r="Q139" i="82"/>
  <c r="T127" i="82"/>
  <c r="T135" i="82"/>
  <c r="K138" i="82"/>
  <c r="Q143" i="82"/>
  <c r="A15" i="82"/>
  <c r="Y55" i="82"/>
  <c r="AC55" i="82"/>
  <c r="B59" i="82"/>
  <c r="A60" i="82"/>
  <c r="A62" i="82"/>
  <c r="T84" i="82"/>
  <c r="T88" i="82"/>
  <c r="T92" i="82"/>
  <c r="F94" i="82"/>
  <c r="J94" i="82"/>
  <c r="N94" i="82"/>
  <c r="R94" i="82"/>
  <c r="D95" i="82"/>
  <c r="H95" i="82"/>
  <c r="L95" i="82"/>
  <c r="P95" i="82"/>
  <c r="F96" i="82"/>
  <c r="J96" i="82"/>
  <c r="N96" i="82"/>
  <c r="R96" i="82"/>
  <c r="D97" i="82"/>
  <c r="H97" i="82"/>
  <c r="L97" i="82"/>
  <c r="P97" i="82"/>
  <c r="M99" i="82"/>
  <c r="Q99" i="82"/>
  <c r="A103" i="82"/>
  <c r="N138" i="82"/>
  <c r="N139" i="82"/>
  <c r="N140" i="82"/>
  <c r="R138" i="82"/>
  <c r="R139" i="82"/>
  <c r="R140" i="82"/>
  <c r="T115" i="82"/>
  <c r="T119" i="82"/>
  <c r="T123" i="82"/>
  <c r="T133" i="82"/>
  <c r="M138" i="82"/>
  <c r="L139" i="82"/>
  <c r="M140" i="82"/>
  <c r="R141" i="82"/>
  <c r="A15" i="81"/>
  <c r="AA24" i="81"/>
  <c r="AE24" i="81"/>
  <c r="AA25" i="81"/>
  <c r="AE25" i="81"/>
  <c r="AA26" i="81"/>
  <c r="AE26" i="81"/>
  <c r="AA27" i="81"/>
  <c r="AE27" i="81"/>
  <c r="AA28" i="81"/>
  <c r="AE28" i="81"/>
  <c r="AA29" i="81"/>
  <c r="AA30" i="81"/>
  <c r="AE30" i="81"/>
  <c r="AA31" i="81"/>
  <c r="AE31" i="81"/>
  <c r="AA32" i="81"/>
  <c r="AE32" i="81"/>
  <c r="Z33" i="81"/>
  <c r="Z34" i="81"/>
  <c r="AD34" i="81"/>
  <c r="Z35" i="81"/>
  <c r="AD35" i="81"/>
  <c r="Z36" i="81"/>
  <c r="AD36" i="81"/>
  <c r="Z37" i="81"/>
  <c r="AD37" i="81"/>
  <c r="Z38" i="81"/>
  <c r="AD38" i="81"/>
  <c r="Z39" i="81"/>
  <c r="AD39" i="81"/>
  <c r="Z40" i="81"/>
  <c r="Z41" i="81"/>
  <c r="AD41" i="81"/>
  <c r="Q86" i="81"/>
  <c r="Z42" i="81"/>
  <c r="AD42" i="81"/>
  <c r="Z43" i="81"/>
  <c r="AD43" i="81"/>
  <c r="Z44" i="81"/>
  <c r="Z45" i="81"/>
  <c r="AD45" i="81"/>
  <c r="Q90" i="81"/>
  <c r="Z46" i="81"/>
  <c r="AD46" i="81"/>
  <c r="Z47" i="81"/>
  <c r="AD47" i="81"/>
  <c r="Z48" i="81"/>
  <c r="Z49" i="81"/>
  <c r="AD49" i="81"/>
  <c r="Z55" i="81"/>
  <c r="AD55" i="81"/>
  <c r="E96" i="81"/>
  <c r="E94" i="81"/>
  <c r="I96" i="81"/>
  <c r="I94" i="81"/>
  <c r="M68" i="81"/>
  <c r="Q68" i="81"/>
  <c r="P69" i="81"/>
  <c r="T69" i="81"/>
  <c r="S70" i="81"/>
  <c r="R71" i="81"/>
  <c r="Q72" i="81"/>
  <c r="P73" i="81"/>
  <c r="T73" i="81"/>
  <c r="S74" i="81"/>
  <c r="R75" i="81"/>
  <c r="Q76" i="81"/>
  <c r="T77" i="81"/>
  <c r="S78" i="81"/>
  <c r="N79" i="81"/>
  <c r="R79" i="81"/>
  <c r="M80" i="81"/>
  <c r="Q80" i="81"/>
  <c r="P81" i="81"/>
  <c r="T81" i="81"/>
  <c r="S82" i="81"/>
  <c r="N83" i="81"/>
  <c r="S83" i="81"/>
  <c r="P84" i="81"/>
  <c r="Q85" i="81"/>
  <c r="N86" i="81"/>
  <c r="S86" i="81"/>
  <c r="N87" i="81"/>
  <c r="S87" i="81"/>
  <c r="P88" i="81"/>
  <c r="Q89" i="81"/>
  <c r="N90" i="81"/>
  <c r="S90" i="81"/>
  <c r="N91" i="81"/>
  <c r="S91" i="81"/>
  <c r="P92" i="81"/>
  <c r="Q93" i="81"/>
  <c r="F94" i="81"/>
  <c r="H95" i="81"/>
  <c r="I97" i="81"/>
  <c r="R99" i="81"/>
  <c r="A104" i="81"/>
  <c r="K140" i="81"/>
  <c r="K141" i="81"/>
  <c r="K138" i="81"/>
  <c r="K139" i="81"/>
  <c r="I103" i="81"/>
  <c r="Q112" i="81"/>
  <c r="M112" i="81"/>
  <c r="T112" i="81"/>
  <c r="P112" i="81"/>
  <c r="AB24" i="81"/>
  <c r="Q113" i="81"/>
  <c r="T113" i="81"/>
  <c r="O113" i="81"/>
  <c r="S113" i="81"/>
  <c r="N113" i="81"/>
  <c r="AB25" i="81"/>
  <c r="Q114" i="81"/>
  <c r="M114" i="81"/>
  <c r="S114" i="81"/>
  <c r="O114" i="81"/>
  <c r="P114" i="81"/>
  <c r="N114" i="81"/>
  <c r="AB26" i="81"/>
  <c r="S115" i="81"/>
  <c r="O115" i="81"/>
  <c r="Q115" i="81"/>
  <c r="M115" i="81"/>
  <c r="T115" i="81"/>
  <c r="R115" i="81"/>
  <c r="AB27" i="81"/>
  <c r="Q116" i="81"/>
  <c r="M116" i="81"/>
  <c r="T116" i="81"/>
  <c r="P116" i="81"/>
  <c r="S116" i="81"/>
  <c r="O116" i="81"/>
  <c r="R116" i="81"/>
  <c r="N116" i="81"/>
  <c r="AB28" i="81"/>
  <c r="S117" i="81"/>
  <c r="O117" i="81"/>
  <c r="R117" i="81"/>
  <c r="N117" i="81"/>
  <c r="Q117" i="81"/>
  <c r="M117" i="81"/>
  <c r="T117" i="81"/>
  <c r="P117" i="81"/>
  <c r="AB29" i="81"/>
  <c r="Q118" i="81"/>
  <c r="M118" i="81"/>
  <c r="T118" i="81"/>
  <c r="P118" i="81"/>
  <c r="S118" i="81"/>
  <c r="O118" i="81"/>
  <c r="R118" i="81"/>
  <c r="N118" i="81"/>
  <c r="AB30" i="81"/>
  <c r="S119" i="81"/>
  <c r="O119" i="81"/>
  <c r="R119" i="81"/>
  <c r="N119" i="81"/>
  <c r="Q119" i="81"/>
  <c r="M119" i="81"/>
  <c r="T119" i="81"/>
  <c r="P119" i="81"/>
  <c r="AB31" i="81"/>
  <c r="Q120" i="81"/>
  <c r="M120" i="81"/>
  <c r="T120" i="81"/>
  <c r="P120" i="81"/>
  <c r="S120" i="81"/>
  <c r="O120" i="81"/>
  <c r="R120" i="81"/>
  <c r="N120" i="81"/>
  <c r="AB32" i="81"/>
  <c r="S121" i="81"/>
  <c r="O121" i="81"/>
  <c r="R121" i="81"/>
  <c r="N121" i="81"/>
  <c r="Q121" i="81"/>
  <c r="M121" i="81"/>
  <c r="T121" i="81"/>
  <c r="P121" i="81"/>
  <c r="AA33" i="81"/>
  <c r="AE33" i="81"/>
  <c r="AA34" i="81"/>
  <c r="AE34" i="81"/>
  <c r="AA35" i="81"/>
  <c r="AE35" i="81"/>
  <c r="AA36" i="81"/>
  <c r="AE36" i="81"/>
  <c r="AA37" i="81"/>
  <c r="AE37" i="81"/>
  <c r="AA38" i="81"/>
  <c r="AE38" i="81"/>
  <c r="AA39" i="81"/>
  <c r="AA40" i="81"/>
  <c r="AE40" i="81"/>
  <c r="R85" i="81"/>
  <c r="AA41" i="81"/>
  <c r="AE41" i="81"/>
  <c r="AA42" i="81"/>
  <c r="AE42" i="81"/>
  <c r="AA43" i="81"/>
  <c r="AA44" i="81"/>
  <c r="AE44" i="81"/>
  <c r="R89" i="81"/>
  <c r="AA45" i="81"/>
  <c r="AE45" i="81"/>
  <c r="AA46" i="81"/>
  <c r="AE46" i="81"/>
  <c r="AA47" i="81"/>
  <c r="AA48" i="81"/>
  <c r="AE48" i="81"/>
  <c r="R93" i="81"/>
  <c r="AA49" i="81"/>
  <c r="AE49" i="81"/>
  <c r="AB50" i="81"/>
  <c r="AB51" i="81"/>
  <c r="AE52" i="81"/>
  <c r="AE55" i="81"/>
  <c r="F97" i="81"/>
  <c r="F95" i="81"/>
  <c r="J97" i="81"/>
  <c r="J95" i="81"/>
  <c r="N68" i="81"/>
  <c r="R68" i="81"/>
  <c r="M69" i="81"/>
  <c r="Q69" i="81"/>
  <c r="P70" i="81"/>
  <c r="T70" i="81"/>
  <c r="O71" i="81"/>
  <c r="S71" i="81"/>
  <c r="N72" i="81"/>
  <c r="R72" i="81"/>
  <c r="M73" i="81"/>
  <c r="Q73" i="81"/>
  <c r="P74" i="81"/>
  <c r="T74" i="81"/>
  <c r="O75" i="81"/>
  <c r="S75" i="81"/>
  <c r="N76" i="81"/>
  <c r="R76" i="81"/>
  <c r="M77" i="81"/>
  <c r="Q77" i="81"/>
  <c r="P78" i="81"/>
  <c r="T78" i="81"/>
  <c r="S79" i="81"/>
  <c r="R80" i="81"/>
  <c r="Q81" i="81"/>
  <c r="P82" i="81"/>
  <c r="T82" i="81"/>
  <c r="Q84" i="81"/>
  <c r="S85" i="81"/>
  <c r="T86" i="81"/>
  <c r="Q88" i="81"/>
  <c r="S89" i="81"/>
  <c r="T90" i="81"/>
  <c r="Q92" i="81"/>
  <c r="S93" i="81"/>
  <c r="G94" i="81"/>
  <c r="I95" i="81"/>
  <c r="D97" i="81"/>
  <c r="L97" i="81"/>
  <c r="A103" i="81"/>
  <c r="S112" i="81"/>
  <c r="P113" i="81"/>
  <c r="R114" i="81"/>
  <c r="N115" i="81"/>
  <c r="J103" i="81"/>
  <c r="I15" i="81"/>
  <c r="Y24" i="81"/>
  <c r="AC24" i="81"/>
  <c r="Y25" i="81"/>
  <c r="AC25" i="81"/>
  <c r="Y26" i="81"/>
  <c r="AC26" i="81"/>
  <c r="Y27" i="81"/>
  <c r="AC27" i="81"/>
  <c r="Y28" i="81"/>
  <c r="AC28" i="81"/>
  <c r="Y29" i="81"/>
  <c r="AC29" i="81"/>
  <c r="Y30" i="81"/>
  <c r="AC30" i="81"/>
  <c r="Y31" i="81"/>
  <c r="AC31" i="81"/>
  <c r="Y32" i="81"/>
  <c r="AC32" i="81"/>
  <c r="AB33" i="81"/>
  <c r="Q122" i="81"/>
  <c r="M122" i="81"/>
  <c r="T122" i="81"/>
  <c r="P122" i="81"/>
  <c r="S122" i="81"/>
  <c r="O122" i="81"/>
  <c r="R122" i="81"/>
  <c r="N122" i="81"/>
  <c r="AB34" i="81"/>
  <c r="S123" i="81"/>
  <c r="O123" i="81"/>
  <c r="R123" i="81"/>
  <c r="N123" i="81"/>
  <c r="Q123" i="81"/>
  <c r="M123" i="81"/>
  <c r="T123" i="81"/>
  <c r="P123" i="81"/>
  <c r="AB35" i="81"/>
  <c r="Q124" i="81"/>
  <c r="M124" i="81"/>
  <c r="T124" i="81"/>
  <c r="P124" i="81"/>
  <c r="S124" i="81"/>
  <c r="O124" i="81"/>
  <c r="R124" i="81"/>
  <c r="N124" i="81"/>
  <c r="AB36" i="81"/>
  <c r="S125" i="81"/>
  <c r="O125" i="81"/>
  <c r="R125" i="81"/>
  <c r="N125" i="81"/>
  <c r="Q125" i="81"/>
  <c r="M125" i="81"/>
  <c r="T125" i="81"/>
  <c r="P125" i="81"/>
  <c r="AB37" i="81"/>
  <c r="Q126" i="81"/>
  <c r="M126" i="81"/>
  <c r="T126" i="81"/>
  <c r="P126" i="81"/>
  <c r="S126" i="81"/>
  <c r="O126" i="81"/>
  <c r="R126" i="81"/>
  <c r="N126" i="81"/>
  <c r="AB38" i="81"/>
  <c r="S127" i="81"/>
  <c r="O127" i="81"/>
  <c r="R127" i="81"/>
  <c r="N127" i="81"/>
  <c r="Q127" i="81"/>
  <c r="M127" i="81"/>
  <c r="T127" i="81"/>
  <c r="P127" i="81"/>
  <c r="AB39" i="81"/>
  <c r="Q128" i="81"/>
  <c r="M128" i="81"/>
  <c r="T128" i="81"/>
  <c r="P128" i="81"/>
  <c r="S128" i="81"/>
  <c r="O128" i="81"/>
  <c r="R128" i="81"/>
  <c r="O84" i="81"/>
  <c r="N128" i="81"/>
  <c r="S84" i="81"/>
  <c r="AB40" i="81"/>
  <c r="S129" i="81"/>
  <c r="O129" i="81"/>
  <c r="R129" i="81"/>
  <c r="N129" i="81"/>
  <c r="Q129" i="81"/>
  <c r="M129" i="81"/>
  <c r="T129" i="81"/>
  <c r="N85" i="81"/>
  <c r="P129" i="81"/>
  <c r="AB41" i="81"/>
  <c r="Q130" i="81"/>
  <c r="M130" i="81"/>
  <c r="T130" i="81"/>
  <c r="P130" i="81"/>
  <c r="S130" i="81"/>
  <c r="O130" i="81"/>
  <c r="R130" i="81"/>
  <c r="M86" i="81"/>
  <c r="N130" i="81"/>
  <c r="AB42" i="81"/>
  <c r="S131" i="81"/>
  <c r="O131" i="81"/>
  <c r="R131" i="81"/>
  <c r="N131" i="81"/>
  <c r="Q131" i="81"/>
  <c r="M131" i="81"/>
  <c r="T131" i="81"/>
  <c r="P131" i="81"/>
  <c r="AB43" i="81"/>
  <c r="Q132" i="81"/>
  <c r="M132" i="81"/>
  <c r="T132" i="81"/>
  <c r="P132" i="81"/>
  <c r="S132" i="81"/>
  <c r="O132" i="81"/>
  <c r="R132" i="81"/>
  <c r="O88" i="81"/>
  <c r="N132" i="81"/>
  <c r="S88" i="81"/>
  <c r="AB44" i="81"/>
  <c r="S133" i="81"/>
  <c r="O133" i="81"/>
  <c r="R133" i="81"/>
  <c r="N133" i="81"/>
  <c r="Q133" i="81"/>
  <c r="M133" i="81"/>
  <c r="T133" i="81"/>
  <c r="N89" i="81"/>
  <c r="P133" i="81"/>
  <c r="AB45" i="81"/>
  <c r="Q134" i="81"/>
  <c r="M134" i="81"/>
  <c r="T134" i="81"/>
  <c r="P134" i="81"/>
  <c r="S134" i="81"/>
  <c r="O134" i="81"/>
  <c r="R134" i="81"/>
  <c r="M90" i="81"/>
  <c r="N134" i="81"/>
  <c r="AB46" i="81"/>
  <c r="S135" i="81"/>
  <c r="O135" i="81"/>
  <c r="R135" i="81"/>
  <c r="N135" i="81"/>
  <c r="Q135" i="81"/>
  <c r="M135" i="81"/>
  <c r="T135" i="81"/>
  <c r="P135" i="81"/>
  <c r="AB47" i="81"/>
  <c r="Q136" i="81"/>
  <c r="M136" i="81"/>
  <c r="T136" i="81"/>
  <c r="P136" i="81"/>
  <c r="S136" i="81"/>
  <c r="O136" i="81"/>
  <c r="R136" i="81"/>
  <c r="O92" i="81"/>
  <c r="N136" i="81"/>
  <c r="S92" i="81"/>
  <c r="AB48" i="81"/>
  <c r="S137" i="81"/>
  <c r="O137" i="81"/>
  <c r="R137" i="81"/>
  <c r="N137" i="81"/>
  <c r="Q137" i="81"/>
  <c r="M137" i="81"/>
  <c r="T137" i="81"/>
  <c r="N93" i="81"/>
  <c r="P137" i="81"/>
  <c r="AB49" i="81"/>
  <c r="AA50" i="81"/>
  <c r="AA51" i="81"/>
  <c r="AA53" i="81"/>
  <c r="S143" i="81"/>
  <c r="O143" i="81"/>
  <c r="R143" i="81"/>
  <c r="N143" i="81"/>
  <c r="Q143" i="81"/>
  <c r="M143" i="81"/>
  <c r="T143" i="81"/>
  <c r="P143" i="81"/>
  <c r="O99" i="81"/>
  <c r="S99" i="81"/>
  <c r="AB55" i="81"/>
  <c r="G97" i="81"/>
  <c r="G95" i="81"/>
  <c r="K97" i="81"/>
  <c r="K95" i="81"/>
  <c r="O68" i="81"/>
  <c r="S68" i="81"/>
  <c r="N69" i="81"/>
  <c r="R69" i="81"/>
  <c r="M70" i="81"/>
  <c r="Q70" i="81"/>
  <c r="P71" i="81"/>
  <c r="T71" i="81"/>
  <c r="O72" i="81"/>
  <c r="S72" i="81"/>
  <c r="N73" i="81"/>
  <c r="R73" i="81"/>
  <c r="M74" i="81"/>
  <c r="Q74" i="81"/>
  <c r="P75" i="81"/>
  <c r="T75" i="81"/>
  <c r="O76" i="81"/>
  <c r="S76" i="81"/>
  <c r="N77" i="81"/>
  <c r="R77" i="81"/>
  <c r="M78" i="81"/>
  <c r="Q78" i="81"/>
  <c r="P79" i="81"/>
  <c r="T79" i="81"/>
  <c r="O80" i="81"/>
  <c r="S80" i="81"/>
  <c r="N81" i="81"/>
  <c r="R81" i="81"/>
  <c r="M82" i="81"/>
  <c r="Q82" i="81"/>
  <c r="Q83" i="81"/>
  <c r="M84" i="81"/>
  <c r="R84" i="81"/>
  <c r="O85" i="81"/>
  <c r="T85" i="81"/>
  <c r="P86" i="81"/>
  <c r="Q87" i="81"/>
  <c r="M88" i="81"/>
  <c r="R88" i="81"/>
  <c r="O89" i="81"/>
  <c r="T89" i="81"/>
  <c r="P90" i="81"/>
  <c r="Q91" i="81"/>
  <c r="M92" i="81"/>
  <c r="R92" i="81"/>
  <c r="O93" i="81"/>
  <c r="T93" i="81"/>
  <c r="J96" i="81"/>
  <c r="E97" i="81"/>
  <c r="N99" i="81"/>
  <c r="B103" i="81"/>
  <c r="N112" i="81"/>
  <c r="R113" i="81"/>
  <c r="T114" i="81"/>
  <c r="P115" i="81"/>
  <c r="AD24" i="81"/>
  <c r="AD25" i="81"/>
  <c r="AD26" i="81"/>
  <c r="AD27" i="81"/>
  <c r="AD28" i="81"/>
  <c r="AD29" i="81"/>
  <c r="AD30" i="81"/>
  <c r="AD31" i="81"/>
  <c r="AD32" i="81"/>
  <c r="AC34" i="81"/>
  <c r="AC35" i="81"/>
  <c r="AC36" i="81"/>
  <c r="AC37" i="81"/>
  <c r="AC38" i="81"/>
  <c r="P83" i="81"/>
  <c r="T83" i="81"/>
  <c r="AC39" i="81"/>
  <c r="AC40" i="81"/>
  <c r="AC41" i="81"/>
  <c r="AC42" i="81"/>
  <c r="P87" i="81"/>
  <c r="T87" i="81"/>
  <c r="AC43" i="81"/>
  <c r="AC44" i="81"/>
  <c r="AC45" i="81"/>
  <c r="AC46" i="81"/>
  <c r="P91" i="81"/>
  <c r="T91" i="81"/>
  <c r="AC47" i="81"/>
  <c r="AC48" i="81"/>
  <c r="AC49" i="81"/>
  <c r="P99" i="81"/>
  <c r="T99" i="81"/>
  <c r="AC55" i="81"/>
  <c r="B59" i="81"/>
  <c r="A60" i="81"/>
  <c r="A62" i="81"/>
  <c r="D96" i="81"/>
  <c r="H96" i="81"/>
  <c r="L96" i="81"/>
  <c r="L94" i="81"/>
  <c r="P68" i="81"/>
  <c r="T68" i="81"/>
  <c r="O69" i="81"/>
  <c r="S69" i="81"/>
  <c r="N70" i="81"/>
  <c r="R70" i="81"/>
  <c r="M71" i="81"/>
  <c r="Q71" i="81"/>
  <c r="P72" i="81"/>
  <c r="T72" i="81"/>
  <c r="O73" i="81"/>
  <c r="S73" i="81"/>
  <c r="N74" i="81"/>
  <c r="R74" i="81"/>
  <c r="M75" i="81"/>
  <c r="Q75" i="81"/>
  <c r="P76" i="81"/>
  <c r="T76" i="81"/>
  <c r="O77" i="81"/>
  <c r="S77" i="81"/>
  <c r="N78" i="81"/>
  <c r="R78" i="81"/>
  <c r="M79" i="81"/>
  <c r="Q79" i="81"/>
  <c r="P80" i="81"/>
  <c r="T80" i="81"/>
  <c r="O81" i="81"/>
  <c r="S81" i="81"/>
  <c r="N82" i="81"/>
  <c r="R82" i="81"/>
  <c r="M83" i="81"/>
  <c r="R83" i="81"/>
  <c r="N84" i="81"/>
  <c r="T84" i="81"/>
  <c r="P85" i="81"/>
  <c r="R86" i="81"/>
  <c r="M87" i="81"/>
  <c r="R87" i="81"/>
  <c r="N88" i="81"/>
  <c r="T88" i="81"/>
  <c r="P89" i="81"/>
  <c r="R90" i="81"/>
  <c r="M91" i="81"/>
  <c r="R91" i="81"/>
  <c r="N92" i="81"/>
  <c r="T92" i="81"/>
  <c r="P93" i="81"/>
  <c r="D94" i="81"/>
  <c r="J94" i="81"/>
  <c r="E95" i="81"/>
  <c r="K96" i="81"/>
  <c r="H97" i="81"/>
  <c r="Q99" i="81"/>
  <c r="O112" i="81"/>
  <c r="L141" i="81"/>
  <c r="L138" i="81"/>
  <c r="L139" i="81"/>
  <c r="L140" i="81"/>
  <c r="B59" i="80"/>
  <c r="B103" i="80"/>
  <c r="A104" i="80"/>
  <c r="A60" i="80"/>
  <c r="R112" i="80"/>
  <c r="N112" i="80"/>
  <c r="Q112" i="80"/>
  <c r="M112" i="80"/>
  <c r="T112" i="80"/>
  <c r="P112" i="80"/>
  <c r="M68" i="80"/>
  <c r="S112" i="80"/>
  <c r="O112" i="80"/>
  <c r="O68" i="80"/>
  <c r="S68" i="80"/>
  <c r="AB24" i="80"/>
  <c r="T113" i="80"/>
  <c r="P113" i="80"/>
  <c r="S113" i="80"/>
  <c r="O113" i="80"/>
  <c r="R113" i="80"/>
  <c r="N113" i="80"/>
  <c r="Q113" i="80"/>
  <c r="O69" i="80"/>
  <c r="M113" i="80"/>
  <c r="N69" i="80"/>
  <c r="S69" i="80"/>
  <c r="AB25" i="80"/>
  <c r="R114" i="80"/>
  <c r="N114" i="80"/>
  <c r="Q114" i="80"/>
  <c r="M114" i="80"/>
  <c r="T114" i="80"/>
  <c r="P114" i="80"/>
  <c r="O70" i="80"/>
  <c r="S114" i="80"/>
  <c r="N70" i="80"/>
  <c r="O114" i="80"/>
  <c r="M70" i="80"/>
  <c r="S70" i="80"/>
  <c r="AB26" i="80"/>
  <c r="T115" i="80"/>
  <c r="P115" i="80"/>
  <c r="S115" i="80"/>
  <c r="O115" i="80"/>
  <c r="R115" i="80"/>
  <c r="N115" i="80"/>
  <c r="N71" i="80"/>
  <c r="Q115" i="80"/>
  <c r="M71" i="80"/>
  <c r="M115" i="80"/>
  <c r="AB27" i="80"/>
  <c r="R116" i="80"/>
  <c r="N116" i="80"/>
  <c r="Q116" i="80"/>
  <c r="M116" i="80"/>
  <c r="T116" i="80"/>
  <c r="P116" i="80"/>
  <c r="M72" i="80"/>
  <c r="S116" i="80"/>
  <c r="O116" i="80"/>
  <c r="O72" i="80"/>
  <c r="S72" i="80"/>
  <c r="AB28" i="80"/>
  <c r="T117" i="80"/>
  <c r="P117" i="80"/>
  <c r="S117" i="80"/>
  <c r="O117" i="80"/>
  <c r="R117" i="80"/>
  <c r="N117" i="80"/>
  <c r="Q117" i="80"/>
  <c r="O73" i="80"/>
  <c r="M117" i="80"/>
  <c r="N73" i="80"/>
  <c r="S73" i="80"/>
  <c r="AB29" i="80"/>
  <c r="R118" i="80"/>
  <c r="N118" i="80"/>
  <c r="Q118" i="80"/>
  <c r="M118" i="80"/>
  <c r="T118" i="80"/>
  <c r="P118" i="80"/>
  <c r="O74" i="80"/>
  <c r="S118" i="80"/>
  <c r="N74" i="80"/>
  <c r="O118" i="80"/>
  <c r="M74" i="80"/>
  <c r="S74" i="80"/>
  <c r="AB30" i="80"/>
  <c r="T119" i="80"/>
  <c r="P119" i="80"/>
  <c r="S119" i="80"/>
  <c r="O119" i="80"/>
  <c r="R119" i="80"/>
  <c r="N119" i="80"/>
  <c r="N75" i="80"/>
  <c r="Q119" i="80"/>
  <c r="M75" i="80"/>
  <c r="M119" i="80"/>
  <c r="AB31" i="80"/>
  <c r="R120" i="80"/>
  <c r="N120" i="80"/>
  <c r="Q120" i="80"/>
  <c r="M120" i="80"/>
  <c r="T120" i="80"/>
  <c r="P120" i="80"/>
  <c r="M76" i="80"/>
  <c r="S120" i="80"/>
  <c r="O120" i="80"/>
  <c r="O76" i="80"/>
  <c r="S76" i="80"/>
  <c r="AB32" i="80"/>
  <c r="T121" i="80"/>
  <c r="P121" i="80"/>
  <c r="S121" i="80"/>
  <c r="O121" i="80"/>
  <c r="R121" i="80"/>
  <c r="N121" i="80"/>
  <c r="Q121" i="80"/>
  <c r="O77" i="80"/>
  <c r="M121" i="80"/>
  <c r="N77" i="80"/>
  <c r="M77" i="80"/>
  <c r="S77" i="80"/>
  <c r="AB33" i="80"/>
  <c r="R122" i="80"/>
  <c r="N122" i="80"/>
  <c r="Q122" i="80"/>
  <c r="M122" i="80"/>
  <c r="T122" i="80"/>
  <c r="P122" i="80"/>
  <c r="O78" i="80"/>
  <c r="S122" i="80"/>
  <c r="N78" i="80"/>
  <c r="O122" i="80"/>
  <c r="M78" i="80"/>
  <c r="S78" i="80"/>
  <c r="AB34" i="80"/>
  <c r="P80" i="80"/>
  <c r="T80" i="80"/>
  <c r="AD36" i="80"/>
  <c r="Q81" i="80"/>
  <c r="Q83" i="80"/>
  <c r="Q85" i="80"/>
  <c r="E97" i="80"/>
  <c r="M69" i="80"/>
  <c r="T70" i="80"/>
  <c r="K94" i="80"/>
  <c r="M73" i="80"/>
  <c r="T74" i="80"/>
  <c r="I103" i="80"/>
  <c r="I59" i="80"/>
  <c r="B15" i="80"/>
  <c r="A16" i="80"/>
  <c r="P68" i="80"/>
  <c r="T68" i="80"/>
  <c r="Y24" i="80"/>
  <c r="AC24" i="80"/>
  <c r="P69" i="80"/>
  <c r="T69" i="80"/>
  <c r="Y25" i="80"/>
  <c r="AC25" i="80"/>
  <c r="Y26" i="80"/>
  <c r="AC26" i="80"/>
  <c r="P71" i="80"/>
  <c r="T71" i="80"/>
  <c r="Y27" i="80"/>
  <c r="AC27" i="80"/>
  <c r="P72" i="80"/>
  <c r="T72" i="80"/>
  <c r="Y28" i="80"/>
  <c r="AC28" i="80"/>
  <c r="P73" i="80"/>
  <c r="T73" i="80"/>
  <c r="Y29" i="80"/>
  <c r="AC29" i="80"/>
  <c r="Y30" i="80"/>
  <c r="AC30" i="80"/>
  <c r="P75" i="80"/>
  <c r="T75" i="80"/>
  <c r="Y31" i="80"/>
  <c r="AC31" i="80"/>
  <c r="P76" i="80"/>
  <c r="T76" i="80"/>
  <c r="Y32" i="80"/>
  <c r="AC32" i="80"/>
  <c r="P77" i="80"/>
  <c r="T77" i="80"/>
  <c r="Y33" i="80"/>
  <c r="AC33" i="80"/>
  <c r="P78" i="80"/>
  <c r="T78" i="80"/>
  <c r="Y34" i="80"/>
  <c r="AC34" i="80"/>
  <c r="P79" i="80"/>
  <c r="T79" i="80"/>
  <c r="AD35" i="80"/>
  <c r="Q80" i="80"/>
  <c r="Z36" i="80"/>
  <c r="AE36" i="80"/>
  <c r="R81" i="80"/>
  <c r="AA37" i="80"/>
  <c r="R83" i="80"/>
  <c r="AA39" i="80"/>
  <c r="R85" i="80"/>
  <c r="AA41" i="80"/>
  <c r="X50" i="80"/>
  <c r="X51" i="80"/>
  <c r="X52" i="80"/>
  <c r="X53" i="80"/>
  <c r="I97" i="80"/>
  <c r="N68" i="80"/>
  <c r="Q69" i="80"/>
  <c r="N72" i="80"/>
  <c r="Q73" i="80"/>
  <c r="N76" i="80"/>
  <c r="J103" i="80"/>
  <c r="A106" i="80"/>
  <c r="A62" i="80"/>
  <c r="Q68" i="80"/>
  <c r="Z24" i="80"/>
  <c r="AD24" i="80"/>
  <c r="Z25" i="80"/>
  <c r="AD25" i="80"/>
  <c r="Q70" i="80"/>
  <c r="Z26" i="80"/>
  <c r="AD26" i="80"/>
  <c r="Q71" i="80"/>
  <c r="Z27" i="80"/>
  <c r="AD27" i="80"/>
  <c r="Q72" i="80"/>
  <c r="Z28" i="80"/>
  <c r="AD28" i="80"/>
  <c r="Z29" i="80"/>
  <c r="AD29" i="80"/>
  <c r="Q74" i="80"/>
  <c r="Z30" i="80"/>
  <c r="AD30" i="80"/>
  <c r="Q75" i="80"/>
  <c r="Z31" i="80"/>
  <c r="AD31" i="80"/>
  <c r="Q76" i="80"/>
  <c r="Z32" i="80"/>
  <c r="AD32" i="80"/>
  <c r="Q77" i="80"/>
  <c r="Z33" i="80"/>
  <c r="AD33" i="80"/>
  <c r="Q78" i="80"/>
  <c r="Z34" i="80"/>
  <c r="AD34" i="80"/>
  <c r="Q79" i="80"/>
  <c r="AE35" i="80"/>
  <c r="R80" i="80"/>
  <c r="AA36" i="80"/>
  <c r="AD37" i="80"/>
  <c r="Q82" i="80"/>
  <c r="O83" i="80"/>
  <c r="AD39" i="80"/>
  <c r="Q84" i="80"/>
  <c r="AD41" i="80"/>
  <c r="AD42" i="80"/>
  <c r="Q86" i="80"/>
  <c r="AA42" i="80"/>
  <c r="F97" i="80"/>
  <c r="F95" i="80"/>
  <c r="F94" i="80"/>
  <c r="F96" i="80"/>
  <c r="J97" i="80"/>
  <c r="J95" i="80"/>
  <c r="J94" i="80"/>
  <c r="J96" i="80"/>
  <c r="H95" i="80"/>
  <c r="O71" i="80"/>
  <c r="R72" i="80"/>
  <c r="O75" i="80"/>
  <c r="A103" i="80"/>
  <c r="A59" i="80"/>
  <c r="AE24" i="80"/>
  <c r="R69" i="80"/>
  <c r="AE25" i="80"/>
  <c r="R70" i="80"/>
  <c r="AE26" i="80"/>
  <c r="R71" i="80"/>
  <c r="AE27" i="80"/>
  <c r="AE28" i="80"/>
  <c r="R73" i="80"/>
  <c r="AE29" i="80"/>
  <c r="R74" i="80"/>
  <c r="AE30" i="80"/>
  <c r="R75" i="80"/>
  <c r="AE31" i="80"/>
  <c r="R76" i="80"/>
  <c r="AE32" i="80"/>
  <c r="R77" i="80"/>
  <c r="AE33" i="80"/>
  <c r="R78" i="80"/>
  <c r="AE34" i="80"/>
  <c r="R79" i="80"/>
  <c r="R82" i="80"/>
  <c r="R84" i="80"/>
  <c r="R86" i="80"/>
  <c r="AE42" i="80"/>
  <c r="R87" i="80"/>
  <c r="AE43" i="80"/>
  <c r="R88" i="80"/>
  <c r="AE44" i="80"/>
  <c r="R89" i="80"/>
  <c r="AE45" i="80"/>
  <c r="R90" i="80"/>
  <c r="AE46" i="80"/>
  <c r="R91" i="80"/>
  <c r="AE47" i="80"/>
  <c r="R92" i="80"/>
  <c r="AE48" i="80"/>
  <c r="R93" i="80"/>
  <c r="AE49" i="80"/>
  <c r="Z50" i="80"/>
  <c r="AD50" i="80"/>
  <c r="AE50" i="80"/>
  <c r="AD51" i="80"/>
  <c r="AE51" i="80"/>
  <c r="AE52" i="80"/>
  <c r="Z53" i="80"/>
  <c r="AD53" i="80"/>
  <c r="AE53" i="80"/>
  <c r="R99" i="80"/>
  <c r="AE55" i="80"/>
  <c r="P70" i="80"/>
  <c r="S71" i="80"/>
  <c r="P74" i="80"/>
  <c r="S75" i="80"/>
  <c r="S79" i="80"/>
  <c r="P82" i="80"/>
  <c r="T82" i="80"/>
  <c r="S83" i="80"/>
  <c r="P86" i="80"/>
  <c r="T86" i="80"/>
  <c r="S87" i="80"/>
  <c r="Q89" i="80"/>
  <c r="P90" i="80"/>
  <c r="T90" i="80"/>
  <c r="S91" i="80"/>
  <c r="T93" i="80"/>
  <c r="T123" i="80"/>
  <c r="P123" i="80"/>
  <c r="S123" i="80"/>
  <c r="O123" i="80"/>
  <c r="R123" i="80"/>
  <c r="N123" i="80"/>
  <c r="AB35" i="80"/>
  <c r="R124" i="80"/>
  <c r="N124" i="80"/>
  <c r="Q124" i="80"/>
  <c r="M124" i="80"/>
  <c r="T124" i="80"/>
  <c r="P124" i="80"/>
  <c r="AB36" i="80"/>
  <c r="T125" i="80"/>
  <c r="P125" i="80"/>
  <c r="S125" i="80"/>
  <c r="O125" i="80"/>
  <c r="R125" i="80"/>
  <c r="N125" i="80"/>
  <c r="AB37" i="80"/>
  <c r="R126" i="80"/>
  <c r="N126" i="80"/>
  <c r="Q126" i="80"/>
  <c r="M126" i="80"/>
  <c r="T126" i="80"/>
  <c r="P126" i="80"/>
  <c r="AB38" i="80"/>
  <c r="T127" i="80"/>
  <c r="P127" i="80"/>
  <c r="S127" i="80"/>
  <c r="O127" i="80"/>
  <c r="R127" i="80"/>
  <c r="N127" i="80"/>
  <c r="AB39" i="80"/>
  <c r="R128" i="80"/>
  <c r="N128" i="80"/>
  <c r="Q128" i="80"/>
  <c r="M128" i="80"/>
  <c r="T128" i="80"/>
  <c r="P128" i="80"/>
  <c r="AB40" i="80"/>
  <c r="T129" i="80"/>
  <c r="P129" i="80"/>
  <c r="S129" i="80"/>
  <c r="O129" i="80"/>
  <c r="R129" i="80"/>
  <c r="N129" i="80"/>
  <c r="AB41" i="80"/>
  <c r="R130" i="80"/>
  <c r="N130" i="80"/>
  <c r="Q130" i="80"/>
  <c r="M130" i="80"/>
  <c r="T130" i="80"/>
  <c r="P130" i="80"/>
  <c r="AB42" i="80"/>
  <c r="T131" i="80"/>
  <c r="P131" i="80"/>
  <c r="S131" i="80"/>
  <c r="O131" i="80"/>
  <c r="R131" i="80"/>
  <c r="N131" i="80"/>
  <c r="AB43" i="80"/>
  <c r="R132" i="80"/>
  <c r="N132" i="80"/>
  <c r="Q132" i="80"/>
  <c r="M132" i="80"/>
  <c r="T132" i="80"/>
  <c r="P132" i="80"/>
  <c r="AB44" i="80"/>
  <c r="T133" i="80"/>
  <c r="P133" i="80"/>
  <c r="S133" i="80"/>
  <c r="O133" i="80"/>
  <c r="R133" i="80"/>
  <c r="N133" i="80"/>
  <c r="AB45" i="80"/>
  <c r="R134" i="80"/>
  <c r="N134" i="80"/>
  <c r="Q134" i="80"/>
  <c r="M134" i="80"/>
  <c r="T134" i="80"/>
  <c r="P134" i="80"/>
  <c r="AB46" i="80"/>
  <c r="T135" i="80"/>
  <c r="P135" i="80"/>
  <c r="S135" i="80"/>
  <c r="O135" i="80"/>
  <c r="R135" i="80"/>
  <c r="N135" i="80"/>
  <c r="AB47" i="80"/>
  <c r="R136" i="80"/>
  <c r="N136" i="80"/>
  <c r="Q136" i="80"/>
  <c r="M136" i="80"/>
  <c r="T136" i="80"/>
  <c r="P136" i="80"/>
  <c r="AB48" i="80"/>
  <c r="T137" i="80"/>
  <c r="P137" i="80"/>
  <c r="S137" i="80"/>
  <c r="O137" i="80"/>
  <c r="N93" i="80"/>
  <c r="R137" i="80"/>
  <c r="N137" i="80"/>
  <c r="AB49" i="80"/>
  <c r="T143" i="80"/>
  <c r="P143" i="80"/>
  <c r="M99" i="80"/>
  <c r="S143" i="80"/>
  <c r="O143" i="80"/>
  <c r="R143" i="80"/>
  <c r="N143" i="80"/>
  <c r="O99" i="80"/>
  <c r="S99" i="80"/>
  <c r="AB55" i="80"/>
  <c r="G97" i="80"/>
  <c r="G95" i="80"/>
  <c r="K97" i="80"/>
  <c r="K95" i="80"/>
  <c r="O80" i="80"/>
  <c r="S80" i="80"/>
  <c r="N81" i="80"/>
  <c r="M82" i="80"/>
  <c r="P83" i="80"/>
  <c r="T83" i="80"/>
  <c r="O84" i="80"/>
  <c r="S84" i="80"/>
  <c r="N85" i="80"/>
  <c r="M86" i="80"/>
  <c r="P87" i="80"/>
  <c r="T87" i="80"/>
  <c r="O88" i="80"/>
  <c r="S88" i="80"/>
  <c r="N89" i="80"/>
  <c r="M90" i="80"/>
  <c r="Q90" i="80"/>
  <c r="P91" i="80"/>
  <c r="T91" i="80"/>
  <c r="O92" i="80"/>
  <c r="S92" i="80"/>
  <c r="O93" i="80"/>
  <c r="I95" i="80"/>
  <c r="G96" i="80"/>
  <c r="M123" i="80"/>
  <c r="O124" i="80"/>
  <c r="M125" i="80"/>
  <c r="O126" i="80"/>
  <c r="M127" i="80"/>
  <c r="O128" i="80"/>
  <c r="M129" i="80"/>
  <c r="O130" i="80"/>
  <c r="M131" i="80"/>
  <c r="O132" i="80"/>
  <c r="M133" i="80"/>
  <c r="O134" i="80"/>
  <c r="M135" i="80"/>
  <c r="O136" i="80"/>
  <c r="M137" i="80"/>
  <c r="M143" i="80"/>
  <c r="AC37" i="80"/>
  <c r="AC38" i="80"/>
  <c r="AC39" i="80"/>
  <c r="AC40" i="80"/>
  <c r="AC41" i="80"/>
  <c r="Y42" i="80"/>
  <c r="AC42" i="80"/>
  <c r="Y43" i="80"/>
  <c r="AC43" i="80"/>
  <c r="Y44" i="80"/>
  <c r="AC44" i="80"/>
  <c r="Y45" i="80"/>
  <c r="AC45" i="80"/>
  <c r="Y46" i="80"/>
  <c r="AC46" i="80"/>
  <c r="Y47" i="80"/>
  <c r="AC47" i="80"/>
  <c r="Y48" i="80"/>
  <c r="AC48" i="80"/>
  <c r="Y49" i="80"/>
  <c r="AC49" i="80"/>
  <c r="P99" i="80"/>
  <c r="T99" i="80"/>
  <c r="Y55" i="80"/>
  <c r="AC55" i="80"/>
  <c r="D97" i="80"/>
  <c r="D96" i="80"/>
  <c r="D94" i="80"/>
  <c r="H97" i="80"/>
  <c r="H96" i="80"/>
  <c r="H94" i="80"/>
  <c r="L97" i="80"/>
  <c r="L96" i="80"/>
  <c r="L94" i="80"/>
  <c r="M79" i="80"/>
  <c r="O81" i="80"/>
  <c r="S81" i="80"/>
  <c r="N82" i="80"/>
  <c r="M83" i="80"/>
  <c r="P84" i="80"/>
  <c r="T84" i="80"/>
  <c r="O85" i="80"/>
  <c r="S85" i="80"/>
  <c r="N86" i="80"/>
  <c r="M87" i="80"/>
  <c r="Q87" i="80"/>
  <c r="P88" i="80"/>
  <c r="T88" i="80"/>
  <c r="O89" i="80"/>
  <c r="S89" i="80"/>
  <c r="N90" i="80"/>
  <c r="M91" i="80"/>
  <c r="Q91" i="80"/>
  <c r="P92" i="80"/>
  <c r="T92" i="80"/>
  <c r="P93" i="80"/>
  <c r="G94" i="80"/>
  <c r="D95" i="80"/>
  <c r="L95" i="80"/>
  <c r="Q123" i="80"/>
  <c r="S124" i="80"/>
  <c r="Q125" i="80"/>
  <c r="S126" i="80"/>
  <c r="Q127" i="80"/>
  <c r="S128" i="80"/>
  <c r="Q129" i="80"/>
  <c r="S130" i="80"/>
  <c r="Q131" i="80"/>
  <c r="S132" i="80"/>
  <c r="Q133" i="80"/>
  <c r="S134" i="80"/>
  <c r="Q135" i="80"/>
  <c r="S136" i="80"/>
  <c r="Q137" i="80"/>
  <c r="Q143" i="80"/>
  <c r="AD43" i="80"/>
  <c r="AD44" i="80"/>
  <c r="AD45" i="80"/>
  <c r="AD46" i="80"/>
  <c r="AD47" i="80"/>
  <c r="AD48" i="80"/>
  <c r="Q93" i="80"/>
  <c r="AD49" i="80"/>
  <c r="Q99" i="80"/>
  <c r="AD55" i="80"/>
  <c r="E96" i="80"/>
  <c r="E94" i="80"/>
  <c r="I96" i="80"/>
  <c r="I94" i="80"/>
  <c r="N79" i="80"/>
  <c r="M80" i="80"/>
  <c r="P81" i="80"/>
  <c r="T81" i="80"/>
  <c r="O82" i="80"/>
  <c r="S82" i="80"/>
  <c r="N83" i="80"/>
  <c r="M84" i="80"/>
  <c r="P85" i="80"/>
  <c r="T85" i="80"/>
  <c r="O86" i="80"/>
  <c r="S86" i="80"/>
  <c r="N87" i="80"/>
  <c r="M88" i="80"/>
  <c r="Q88" i="80"/>
  <c r="P89" i="80"/>
  <c r="T89" i="80"/>
  <c r="O90" i="80"/>
  <c r="S90" i="80"/>
  <c r="N91" i="80"/>
  <c r="M92" i="80"/>
  <c r="Q92" i="80"/>
  <c r="S93" i="80"/>
  <c r="E95" i="80"/>
  <c r="K96" i="80"/>
  <c r="N99" i="80"/>
  <c r="K139" i="80"/>
  <c r="K140" i="80"/>
  <c r="K141" i="80"/>
  <c r="K138" i="80"/>
  <c r="L138" i="80"/>
  <c r="L141" i="80"/>
  <c r="L140" i="80"/>
  <c r="Y50" i="79"/>
  <c r="AA50" i="79"/>
  <c r="Z50" i="79"/>
  <c r="A103" i="79"/>
  <c r="R68" i="79"/>
  <c r="AA24" i="79"/>
  <c r="AE24" i="79"/>
  <c r="AA25" i="79"/>
  <c r="R70" i="79"/>
  <c r="AA26" i="79"/>
  <c r="AE26" i="79"/>
  <c r="R71" i="79"/>
  <c r="AA27" i="79"/>
  <c r="R72" i="79"/>
  <c r="AA28" i="79"/>
  <c r="AA29" i="79"/>
  <c r="R74" i="79"/>
  <c r="AA30" i="79"/>
  <c r="AE30" i="79"/>
  <c r="R75" i="79"/>
  <c r="AA31" i="79"/>
  <c r="R76" i="79"/>
  <c r="AA32" i="79"/>
  <c r="AA33" i="79"/>
  <c r="R78" i="79"/>
  <c r="AA34" i="79"/>
  <c r="R79" i="79"/>
  <c r="AA35" i="79"/>
  <c r="R80" i="79"/>
  <c r="AA36" i="79"/>
  <c r="R81" i="79"/>
  <c r="AA37" i="79"/>
  <c r="R82" i="79"/>
  <c r="AA38" i="79"/>
  <c r="R83" i="79"/>
  <c r="AA39" i="79"/>
  <c r="R84" i="79"/>
  <c r="AA40" i="79"/>
  <c r="R85" i="79"/>
  <c r="AA41" i="79"/>
  <c r="R86" i="79"/>
  <c r="AA42" i="79"/>
  <c r="R87" i="79"/>
  <c r="AA43" i="79"/>
  <c r="R88" i="79"/>
  <c r="AA44" i="79"/>
  <c r="R89" i="79"/>
  <c r="AA45" i="79"/>
  <c r="R90" i="79"/>
  <c r="AA46" i="79"/>
  <c r="R91" i="79"/>
  <c r="AA47" i="79"/>
  <c r="R92" i="79"/>
  <c r="AA48" i="79"/>
  <c r="R93" i="79"/>
  <c r="AA49" i="79"/>
  <c r="G97" i="79"/>
  <c r="G96" i="79"/>
  <c r="G95" i="79"/>
  <c r="G94" i="79"/>
  <c r="K94" i="79"/>
  <c r="K97" i="79"/>
  <c r="K96" i="79"/>
  <c r="K95" i="79"/>
  <c r="T71" i="79"/>
  <c r="T75" i="79"/>
  <c r="B59" i="79"/>
  <c r="B103" i="79"/>
  <c r="A104" i="79"/>
  <c r="A60" i="79"/>
  <c r="T112" i="79"/>
  <c r="P112" i="79"/>
  <c r="O112" i="79"/>
  <c r="N68" i="79"/>
  <c r="Z53" i="79"/>
  <c r="AD52" i="79"/>
  <c r="S112" i="79"/>
  <c r="N112" i="79"/>
  <c r="M68" i="79"/>
  <c r="R112" i="79"/>
  <c r="M112" i="79"/>
  <c r="Q112" i="79"/>
  <c r="AB24" i="79"/>
  <c r="R113" i="79"/>
  <c r="N113" i="79"/>
  <c r="P113" i="79"/>
  <c r="M69" i="79"/>
  <c r="T113" i="79"/>
  <c r="O113" i="79"/>
  <c r="S113" i="79"/>
  <c r="M113" i="79"/>
  <c r="O69" i="79"/>
  <c r="Q113" i="79"/>
  <c r="S69" i="79"/>
  <c r="AB25" i="79"/>
  <c r="T114" i="79"/>
  <c r="P114" i="79"/>
  <c r="O114" i="79"/>
  <c r="S114" i="79"/>
  <c r="N114" i="79"/>
  <c r="O70" i="79"/>
  <c r="R114" i="79"/>
  <c r="M114" i="79"/>
  <c r="N70" i="79"/>
  <c r="Q114" i="79"/>
  <c r="S70" i="79"/>
  <c r="AB26" i="79"/>
  <c r="R115" i="79"/>
  <c r="N115" i="79"/>
  <c r="P115" i="79"/>
  <c r="O71" i="79"/>
  <c r="T115" i="79"/>
  <c r="O115" i="79"/>
  <c r="N71" i="79"/>
  <c r="S115" i="79"/>
  <c r="M115" i="79"/>
  <c r="M71" i="79"/>
  <c r="Q115" i="79"/>
  <c r="S71" i="79"/>
  <c r="AB27" i="79"/>
  <c r="T116" i="79"/>
  <c r="P116" i="79"/>
  <c r="O116" i="79"/>
  <c r="N72" i="79"/>
  <c r="S116" i="79"/>
  <c r="N116" i="79"/>
  <c r="M72" i="79"/>
  <c r="R116" i="79"/>
  <c r="M116" i="79"/>
  <c r="Q116" i="79"/>
  <c r="AB28" i="79"/>
  <c r="T117" i="79"/>
  <c r="P117" i="79"/>
  <c r="R117" i="79"/>
  <c r="N117" i="79"/>
  <c r="Q117" i="79"/>
  <c r="M73" i="79"/>
  <c r="O117" i="79"/>
  <c r="M117" i="79"/>
  <c r="O73" i="79"/>
  <c r="S117" i="79"/>
  <c r="S73" i="79"/>
  <c r="AB29" i="79"/>
  <c r="R118" i="79"/>
  <c r="N118" i="79"/>
  <c r="T118" i="79"/>
  <c r="P118" i="79"/>
  <c r="M118" i="79"/>
  <c r="S118" i="79"/>
  <c r="O74" i="79"/>
  <c r="Q118" i="79"/>
  <c r="N74" i="79"/>
  <c r="O118" i="79"/>
  <c r="S74" i="79"/>
  <c r="AB30" i="79"/>
  <c r="T119" i="79"/>
  <c r="P119" i="79"/>
  <c r="S119" i="79"/>
  <c r="O119" i="79"/>
  <c r="R119" i="79"/>
  <c r="N119" i="79"/>
  <c r="O75" i="79"/>
  <c r="Q119" i="79"/>
  <c r="N75" i="79"/>
  <c r="M119" i="79"/>
  <c r="M75" i="79"/>
  <c r="S75" i="79"/>
  <c r="AB31" i="79"/>
  <c r="R120" i="79"/>
  <c r="N120" i="79"/>
  <c r="Q120" i="79"/>
  <c r="M120" i="79"/>
  <c r="T120" i="79"/>
  <c r="P120" i="79"/>
  <c r="N76" i="79"/>
  <c r="S120" i="79"/>
  <c r="M76" i="79"/>
  <c r="O120" i="79"/>
  <c r="AB32" i="79"/>
  <c r="T121" i="79"/>
  <c r="P121" i="79"/>
  <c r="S121" i="79"/>
  <c r="O121" i="79"/>
  <c r="R121" i="79"/>
  <c r="N121" i="79"/>
  <c r="M77" i="79"/>
  <c r="Q121" i="79"/>
  <c r="M121" i="79"/>
  <c r="O77" i="79"/>
  <c r="S77" i="79"/>
  <c r="AB33" i="79"/>
  <c r="R122" i="79"/>
  <c r="N122" i="79"/>
  <c r="Q122" i="79"/>
  <c r="M122" i="79"/>
  <c r="T122" i="79"/>
  <c r="P122" i="79"/>
  <c r="S122" i="79"/>
  <c r="O78" i="79"/>
  <c r="O122" i="79"/>
  <c r="N78" i="79"/>
  <c r="M78" i="79"/>
  <c r="S78" i="79"/>
  <c r="AB34" i="79"/>
  <c r="T123" i="79"/>
  <c r="P123" i="79"/>
  <c r="S123" i="79"/>
  <c r="O123" i="79"/>
  <c r="R123" i="79"/>
  <c r="N123" i="79"/>
  <c r="O79" i="79"/>
  <c r="Q123" i="79"/>
  <c r="N79" i="79"/>
  <c r="M123" i="79"/>
  <c r="M79" i="79"/>
  <c r="S79" i="79"/>
  <c r="AB35" i="79"/>
  <c r="R124" i="79"/>
  <c r="N124" i="79"/>
  <c r="Q124" i="79"/>
  <c r="M124" i="79"/>
  <c r="T124" i="79"/>
  <c r="P124" i="79"/>
  <c r="N80" i="79"/>
  <c r="S124" i="79"/>
  <c r="M80" i="79"/>
  <c r="O124" i="79"/>
  <c r="O80" i="79"/>
  <c r="S80" i="79"/>
  <c r="AB36" i="79"/>
  <c r="T125" i="79"/>
  <c r="P125" i="79"/>
  <c r="S125" i="79"/>
  <c r="O125" i="79"/>
  <c r="R125" i="79"/>
  <c r="N125" i="79"/>
  <c r="M81" i="79"/>
  <c r="Q125" i="79"/>
  <c r="M125" i="79"/>
  <c r="O81" i="79"/>
  <c r="N81" i="79"/>
  <c r="S81" i="79"/>
  <c r="AB37" i="79"/>
  <c r="R126" i="79"/>
  <c r="N126" i="79"/>
  <c r="Q126" i="79"/>
  <c r="M126" i="79"/>
  <c r="T126" i="79"/>
  <c r="P126" i="79"/>
  <c r="S126" i="79"/>
  <c r="O82" i="79"/>
  <c r="O126" i="79"/>
  <c r="N82" i="79"/>
  <c r="M82" i="79"/>
  <c r="S82" i="79"/>
  <c r="AB38" i="79"/>
  <c r="T127" i="79"/>
  <c r="P127" i="79"/>
  <c r="S127" i="79"/>
  <c r="O127" i="79"/>
  <c r="R127" i="79"/>
  <c r="N127" i="79"/>
  <c r="O83" i="79"/>
  <c r="Q127" i="79"/>
  <c r="N83" i="79"/>
  <c r="M127" i="79"/>
  <c r="M83" i="79"/>
  <c r="S83" i="79"/>
  <c r="AB39" i="79"/>
  <c r="R128" i="79"/>
  <c r="N128" i="79"/>
  <c r="Q128" i="79"/>
  <c r="M128" i="79"/>
  <c r="T128" i="79"/>
  <c r="P128" i="79"/>
  <c r="O84" i="79"/>
  <c r="S128" i="79"/>
  <c r="N84" i="79"/>
  <c r="O128" i="79"/>
  <c r="M84" i="79"/>
  <c r="S84" i="79"/>
  <c r="AB40" i="79"/>
  <c r="T129" i="79"/>
  <c r="P129" i="79"/>
  <c r="S129" i="79"/>
  <c r="O129" i="79"/>
  <c r="R129" i="79"/>
  <c r="N129" i="79"/>
  <c r="O85" i="79"/>
  <c r="Q129" i="79"/>
  <c r="M129" i="79"/>
  <c r="N85" i="79"/>
  <c r="M85" i="79"/>
  <c r="S85" i="79"/>
  <c r="AB41" i="79"/>
  <c r="R130" i="79"/>
  <c r="N130" i="79"/>
  <c r="Q130" i="79"/>
  <c r="M130" i="79"/>
  <c r="T130" i="79"/>
  <c r="P130" i="79"/>
  <c r="N86" i="79"/>
  <c r="M86" i="79"/>
  <c r="S130" i="79"/>
  <c r="O130" i="79"/>
  <c r="O86" i="79"/>
  <c r="S86" i="79"/>
  <c r="AB42" i="79"/>
  <c r="T131" i="79"/>
  <c r="P131" i="79"/>
  <c r="S131" i="79"/>
  <c r="O131" i="79"/>
  <c r="R131" i="79"/>
  <c r="N131" i="79"/>
  <c r="M87" i="79"/>
  <c r="O87" i="79"/>
  <c r="Q131" i="79"/>
  <c r="N87" i="79"/>
  <c r="M131" i="79"/>
  <c r="S87" i="79"/>
  <c r="AB43" i="79"/>
  <c r="R132" i="79"/>
  <c r="N132" i="79"/>
  <c r="Q132" i="79"/>
  <c r="M132" i="79"/>
  <c r="T132" i="79"/>
  <c r="P132" i="79"/>
  <c r="O88" i="79"/>
  <c r="S132" i="79"/>
  <c r="N88" i="79"/>
  <c r="O132" i="79"/>
  <c r="M88" i="79"/>
  <c r="S88" i="79"/>
  <c r="AB44" i="79"/>
  <c r="T133" i="79"/>
  <c r="P133" i="79"/>
  <c r="S133" i="79"/>
  <c r="O133" i="79"/>
  <c r="R133" i="79"/>
  <c r="N133" i="79"/>
  <c r="O89" i="79"/>
  <c r="Q133" i="79"/>
  <c r="M133" i="79"/>
  <c r="N89" i="79"/>
  <c r="M89" i="79"/>
  <c r="S89" i="79"/>
  <c r="AB45" i="79"/>
  <c r="R134" i="79"/>
  <c r="N134" i="79"/>
  <c r="Q134" i="79"/>
  <c r="M134" i="79"/>
  <c r="T134" i="79"/>
  <c r="P134" i="79"/>
  <c r="N90" i="79"/>
  <c r="M90" i="79"/>
  <c r="S134" i="79"/>
  <c r="O134" i="79"/>
  <c r="O90" i="79"/>
  <c r="S90" i="79"/>
  <c r="AB46" i="79"/>
  <c r="T135" i="79"/>
  <c r="P135" i="79"/>
  <c r="S135" i="79"/>
  <c r="O135" i="79"/>
  <c r="R135" i="79"/>
  <c r="N135" i="79"/>
  <c r="M91" i="79"/>
  <c r="O91" i="79"/>
  <c r="Q135" i="79"/>
  <c r="N91" i="79"/>
  <c r="M135" i="79"/>
  <c r="S91" i="79"/>
  <c r="AB47" i="79"/>
  <c r="R136" i="79"/>
  <c r="N136" i="79"/>
  <c r="Q136" i="79"/>
  <c r="M136" i="79"/>
  <c r="T136" i="79"/>
  <c r="P136" i="79"/>
  <c r="O92" i="79"/>
  <c r="S136" i="79"/>
  <c r="N92" i="79"/>
  <c r="O136" i="79"/>
  <c r="M92" i="79"/>
  <c r="S92" i="79"/>
  <c r="AB48" i="79"/>
  <c r="T137" i="79"/>
  <c r="P137" i="79"/>
  <c r="S137" i="79"/>
  <c r="O137" i="79"/>
  <c r="R137" i="79"/>
  <c r="N137" i="79"/>
  <c r="O93" i="79"/>
  <c r="Q137" i="79"/>
  <c r="M137" i="79"/>
  <c r="N93" i="79"/>
  <c r="M93" i="79"/>
  <c r="S93" i="79"/>
  <c r="AB49" i="79"/>
  <c r="Y52" i="79"/>
  <c r="Y53" i="79"/>
  <c r="Q99" i="79"/>
  <c r="A59" i="79"/>
  <c r="N69" i="79"/>
  <c r="Q70" i="79"/>
  <c r="N73" i="79"/>
  <c r="Q74" i="79"/>
  <c r="N77" i="79"/>
  <c r="I103" i="79"/>
  <c r="I59" i="79"/>
  <c r="B15" i="79"/>
  <c r="A16" i="79"/>
  <c r="P68" i="79"/>
  <c r="T68" i="79"/>
  <c r="Y24" i="79"/>
  <c r="AC24" i="79"/>
  <c r="P69" i="79"/>
  <c r="T69" i="79"/>
  <c r="Y25" i="79"/>
  <c r="AC25" i="79"/>
  <c r="P70" i="79"/>
  <c r="T70" i="79"/>
  <c r="Y26" i="79"/>
  <c r="AC26" i="79"/>
  <c r="Y27" i="79"/>
  <c r="AC27" i="79"/>
  <c r="P72" i="79"/>
  <c r="T72" i="79"/>
  <c r="Y28" i="79"/>
  <c r="AC28" i="79"/>
  <c r="P73" i="79"/>
  <c r="T73" i="79"/>
  <c r="Y29" i="79"/>
  <c r="AC29" i="79"/>
  <c r="P74" i="79"/>
  <c r="T74" i="79"/>
  <c r="Y30" i="79"/>
  <c r="AC30" i="79"/>
  <c r="Y31" i="79"/>
  <c r="AC31" i="79"/>
  <c r="P76" i="79"/>
  <c r="T76" i="79"/>
  <c r="Y32" i="79"/>
  <c r="AC32" i="79"/>
  <c r="P77" i="79"/>
  <c r="T77" i="79"/>
  <c r="Y33" i="79"/>
  <c r="AC33" i="79"/>
  <c r="P78" i="79"/>
  <c r="T78" i="79"/>
  <c r="Y34" i="79"/>
  <c r="AC34" i="79"/>
  <c r="P79" i="79"/>
  <c r="T79" i="79"/>
  <c r="Y35" i="79"/>
  <c r="AC35" i="79"/>
  <c r="P80" i="79"/>
  <c r="T80" i="79"/>
  <c r="Y36" i="79"/>
  <c r="AC36" i="79"/>
  <c r="P81" i="79"/>
  <c r="T81" i="79"/>
  <c r="Y37" i="79"/>
  <c r="AC37" i="79"/>
  <c r="P82" i="79"/>
  <c r="T82" i="79"/>
  <c r="Y38" i="79"/>
  <c r="AC38" i="79"/>
  <c r="P83" i="79"/>
  <c r="T83" i="79"/>
  <c r="Y39" i="79"/>
  <c r="AC39" i="79"/>
  <c r="P84" i="79"/>
  <c r="T84" i="79"/>
  <c r="Y40" i="79"/>
  <c r="AC40" i="79"/>
  <c r="P85" i="79"/>
  <c r="T85" i="79"/>
  <c r="Y41" i="79"/>
  <c r="AC41" i="79"/>
  <c r="P86" i="79"/>
  <c r="T86" i="79"/>
  <c r="Y42" i="79"/>
  <c r="AC42" i="79"/>
  <c r="P87" i="79"/>
  <c r="T87" i="79"/>
  <c r="Y43" i="79"/>
  <c r="AC43" i="79"/>
  <c r="P88" i="79"/>
  <c r="T88" i="79"/>
  <c r="Y44" i="79"/>
  <c r="AC44" i="79"/>
  <c r="P89" i="79"/>
  <c r="T89" i="79"/>
  <c r="Y45" i="79"/>
  <c r="AC45" i="79"/>
  <c r="P90" i="79"/>
  <c r="T90" i="79"/>
  <c r="Y46" i="79"/>
  <c r="AC46" i="79"/>
  <c r="P91" i="79"/>
  <c r="T91" i="79"/>
  <c r="Y47" i="79"/>
  <c r="AC47" i="79"/>
  <c r="P92" i="79"/>
  <c r="T92" i="79"/>
  <c r="Y48" i="79"/>
  <c r="AC48" i="79"/>
  <c r="P93" i="79"/>
  <c r="T93" i="79"/>
  <c r="Y49" i="79"/>
  <c r="AC49" i="79"/>
  <c r="AB52" i="79"/>
  <c r="AB53" i="79"/>
  <c r="O68" i="79"/>
  <c r="R69" i="79"/>
  <c r="O72" i="79"/>
  <c r="R73" i="79"/>
  <c r="O76" i="79"/>
  <c r="R77" i="79"/>
  <c r="J59" i="79"/>
  <c r="J103" i="79"/>
  <c r="A106" i="79"/>
  <c r="A62" i="79"/>
  <c r="Q68" i="79"/>
  <c r="AE52" i="79"/>
  <c r="AD24" i="79"/>
  <c r="Q69" i="79"/>
  <c r="AD25" i="79"/>
  <c r="AD26" i="79"/>
  <c r="Q71" i="79"/>
  <c r="AD27" i="79"/>
  <c r="Q72" i="79"/>
  <c r="AD28" i="79"/>
  <c r="Q73" i="79"/>
  <c r="AD29" i="79"/>
  <c r="AD30" i="79"/>
  <c r="Q75" i="79"/>
  <c r="AD31" i="79"/>
  <c r="Q76" i="79"/>
  <c r="AD32" i="79"/>
  <c r="Q77" i="79"/>
  <c r="AD33" i="79"/>
  <c r="Q78" i="79"/>
  <c r="AD34" i="79"/>
  <c r="Q79" i="79"/>
  <c r="AD35" i="79"/>
  <c r="Q80" i="79"/>
  <c r="AD36" i="79"/>
  <c r="Q81" i="79"/>
  <c r="AD37" i="79"/>
  <c r="Q82" i="79"/>
  <c r="AD38" i="79"/>
  <c r="Q83" i="79"/>
  <c r="AD39" i="79"/>
  <c r="Q84" i="79"/>
  <c r="AD40" i="79"/>
  <c r="Q85" i="79"/>
  <c r="AD41" i="79"/>
  <c r="Q86" i="79"/>
  <c r="AD42" i="79"/>
  <c r="Q87" i="79"/>
  <c r="AD43" i="79"/>
  <c r="Q88" i="79"/>
  <c r="AD44" i="79"/>
  <c r="Q89" i="79"/>
  <c r="AD45" i="79"/>
  <c r="Q90" i="79"/>
  <c r="AD46" i="79"/>
  <c r="Q91" i="79"/>
  <c r="AD47" i="79"/>
  <c r="Q92" i="79"/>
  <c r="AD48" i="79"/>
  <c r="Q93" i="79"/>
  <c r="AD49" i="79"/>
  <c r="AB50" i="79"/>
  <c r="Z51" i="79"/>
  <c r="AA52" i="79"/>
  <c r="X52" i="79"/>
  <c r="AA53" i="79"/>
  <c r="X53" i="79"/>
  <c r="R143" i="79"/>
  <c r="N143" i="79"/>
  <c r="T143" i="79"/>
  <c r="O143" i="79"/>
  <c r="S143" i="79"/>
  <c r="M143" i="79"/>
  <c r="Q143" i="79"/>
  <c r="O99" i="79"/>
  <c r="AE55" i="79"/>
  <c r="AA55" i="79"/>
  <c r="N99" i="79"/>
  <c r="AD55" i="79"/>
  <c r="Z55" i="79"/>
  <c r="M99" i="79"/>
  <c r="AC55" i="79"/>
  <c r="Y55" i="79"/>
  <c r="P143" i="79"/>
  <c r="S99" i="79"/>
  <c r="S68" i="79"/>
  <c r="P71" i="79"/>
  <c r="S72" i="79"/>
  <c r="P75" i="79"/>
  <c r="S76" i="79"/>
  <c r="F95" i="79"/>
  <c r="L139" i="79"/>
  <c r="L141" i="79"/>
  <c r="D96" i="79"/>
  <c r="H96" i="79"/>
  <c r="L96" i="79"/>
  <c r="H94" i="79"/>
  <c r="L95" i="79"/>
  <c r="D97" i="79"/>
  <c r="R99" i="79"/>
  <c r="E95" i="79"/>
  <c r="I95" i="79"/>
  <c r="D94" i="79"/>
  <c r="I94" i="79"/>
  <c r="H95" i="79"/>
  <c r="E97" i="79"/>
  <c r="T99" i="79"/>
  <c r="F97" i="79"/>
  <c r="F94" i="79"/>
  <c r="J97" i="79"/>
  <c r="J94" i="79"/>
  <c r="E94" i="79"/>
  <c r="D95" i="79"/>
  <c r="J95" i="79"/>
  <c r="I96" i="79"/>
  <c r="L97" i="79"/>
  <c r="P99" i="79"/>
  <c r="K141" i="79"/>
  <c r="K139" i="79"/>
  <c r="K138" i="79"/>
  <c r="L138" i="79"/>
  <c r="L140" i="79"/>
  <c r="J15" i="78"/>
  <c r="Z24" i="78"/>
  <c r="AD24" i="78"/>
  <c r="Z25" i="78"/>
  <c r="AD25" i="78"/>
  <c r="Z26" i="78"/>
  <c r="AD26" i="78"/>
  <c r="Z27" i="78"/>
  <c r="AD27" i="78"/>
  <c r="Z28" i="78"/>
  <c r="AD28" i="78"/>
  <c r="Z29" i="78"/>
  <c r="AD29" i="78"/>
  <c r="Z30" i="78"/>
  <c r="AD30" i="78"/>
  <c r="Z31" i="78"/>
  <c r="AD31" i="78"/>
  <c r="Q76" i="78"/>
  <c r="Z32" i="78"/>
  <c r="AD32" i="78"/>
  <c r="Z33" i="78"/>
  <c r="AD33" i="78"/>
  <c r="Z34" i="78"/>
  <c r="AD34" i="78"/>
  <c r="Z35" i="78"/>
  <c r="AD35" i="78"/>
  <c r="Q80" i="78"/>
  <c r="Z36" i="78"/>
  <c r="AD36" i="78"/>
  <c r="Z37" i="78"/>
  <c r="AD37" i="78"/>
  <c r="Z38" i="78"/>
  <c r="AD38" i="78"/>
  <c r="Z39" i="78"/>
  <c r="AD39" i="78"/>
  <c r="Q84" i="78"/>
  <c r="Z40" i="78"/>
  <c r="Z41" i="78"/>
  <c r="AD41" i="78"/>
  <c r="Z42" i="78"/>
  <c r="AD42" i="78"/>
  <c r="Z43" i="78"/>
  <c r="AD43" i="78"/>
  <c r="Q88" i="78"/>
  <c r="Z44" i="78"/>
  <c r="Z45" i="78"/>
  <c r="AD45" i="78"/>
  <c r="Z46" i="78"/>
  <c r="AD46" i="78"/>
  <c r="Z47" i="78"/>
  <c r="AD47" i="78"/>
  <c r="Q92" i="78"/>
  <c r="Z48" i="78"/>
  <c r="Z49" i="78"/>
  <c r="AD49" i="78"/>
  <c r="Q99" i="78"/>
  <c r="Z55" i="78"/>
  <c r="E97" i="78"/>
  <c r="E95" i="78"/>
  <c r="I97" i="78"/>
  <c r="I95" i="78"/>
  <c r="M68" i="78"/>
  <c r="Q68" i="78"/>
  <c r="P69" i="78"/>
  <c r="T69" i="78"/>
  <c r="S70" i="78"/>
  <c r="N71" i="78"/>
  <c r="R71" i="78"/>
  <c r="M72" i="78"/>
  <c r="Q72" i="78"/>
  <c r="Q73" i="78"/>
  <c r="M74" i="78"/>
  <c r="R74" i="78"/>
  <c r="T75" i="78"/>
  <c r="P76" i="78"/>
  <c r="Q77" i="78"/>
  <c r="M78" i="78"/>
  <c r="R78" i="78"/>
  <c r="T79" i="78"/>
  <c r="P80" i="78"/>
  <c r="Q81" i="78"/>
  <c r="M82" i="78"/>
  <c r="R82" i="78"/>
  <c r="T83" i="78"/>
  <c r="P84" i="78"/>
  <c r="Q85" i="78"/>
  <c r="M86" i="78"/>
  <c r="R86" i="78"/>
  <c r="T87" i="78"/>
  <c r="P88" i="78"/>
  <c r="Q89" i="78"/>
  <c r="M90" i="78"/>
  <c r="R90" i="78"/>
  <c r="T91" i="78"/>
  <c r="P92" i="78"/>
  <c r="N93" i="78"/>
  <c r="D94" i="78"/>
  <c r="G95" i="78"/>
  <c r="I96" i="78"/>
  <c r="A103" i="78"/>
  <c r="M112" i="78"/>
  <c r="B103" i="78"/>
  <c r="A104" i="78"/>
  <c r="AE24" i="78"/>
  <c r="AE25" i="78"/>
  <c r="AE26" i="78"/>
  <c r="AA27" i="78"/>
  <c r="AE27" i="78"/>
  <c r="AA28" i="78"/>
  <c r="AE28" i="78"/>
  <c r="AA29" i="78"/>
  <c r="AA30" i="78"/>
  <c r="AE30" i="78"/>
  <c r="R75" i="78"/>
  <c r="AA31" i="78"/>
  <c r="AE31" i="78"/>
  <c r="AA32" i="78"/>
  <c r="AE32" i="78"/>
  <c r="AA33" i="78"/>
  <c r="AA34" i="78"/>
  <c r="AE34" i="78"/>
  <c r="R79" i="78"/>
  <c r="AA35" i="78"/>
  <c r="AE35" i="78"/>
  <c r="AA36" i="78"/>
  <c r="AE36" i="78"/>
  <c r="AA37" i="78"/>
  <c r="AA38" i="78"/>
  <c r="AE38" i="78"/>
  <c r="R83" i="78"/>
  <c r="AA39" i="78"/>
  <c r="AE39" i="78"/>
  <c r="AA40" i="78"/>
  <c r="AE40" i="78"/>
  <c r="AA41" i="78"/>
  <c r="AA42" i="78"/>
  <c r="AE42" i="78"/>
  <c r="R87" i="78"/>
  <c r="AA43" i="78"/>
  <c r="AE43" i="78"/>
  <c r="AA44" i="78"/>
  <c r="AE44" i="78"/>
  <c r="AA45" i="78"/>
  <c r="AA46" i="78"/>
  <c r="AE46" i="78"/>
  <c r="R91" i="78"/>
  <c r="AA47" i="78"/>
  <c r="AE47" i="78"/>
  <c r="R92" i="78"/>
  <c r="AA48" i="78"/>
  <c r="AE48" i="78"/>
  <c r="R93" i="78"/>
  <c r="AA49" i="78"/>
  <c r="AB50" i="78"/>
  <c r="AE51" i="78"/>
  <c r="AB52" i="78"/>
  <c r="AE53" i="78"/>
  <c r="R99" i="78"/>
  <c r="AA55" i="78"/>
  <c r="AE55" i="78"/>
  <c r="F96" i="78"/>
  <c r="F94" i="78"/>
  <c r="J97" i="78"/>
  <c r="J95" i="78"/>
  <c r="R68" i="78"/>
  <c r="Q69" i="78"/>
  <c r="P70" i="78"/>
  <c r="T70" i="78"/>
  <c r="S71" i="78"/>
  <c r="R72" i="78"/>
  <c r="R73" i="78"/>
  <c r="T74" i="78"/>
  <c r="P75" i="78"/>
  <c r="R76" i="78"/>
  <c r="R77" i="78"/>
  <c r="T78" i="78"/>
  <c r="P79" i="78"/>
  <c r="R80" i="78"/>
  <c r="R81" i="78"/>
  <c r="T82" i="78"/>
  <c r="P83" i="78"/>
  <c r="R84" i="78"/>
  <c r="R85" i="78"/>
  <c r="T86" i="78"/>
  <c r="P87" i="78"/>
  <c r="R88" i="78"/>
  <c r="R89" i="78"/>
  <c r="T90" i="78"/>
  <c r="P91" i="78"/>
  <c r="S92" i="78"/>
  <c r="E94" i="78"/>
  <c r="H95" i="78"/>
  <c r="J96" i="78"/>
  <c r="K141" i="78"/>
  <c r="K139" i="78"/>
  <c r="K140" i="78"/>
  <c r="I103" i="78"/>
  <c r="V105" i="78"/>
  <c r="V107" i="78"/>
  <c r="B15" i="78"/>
  <c r="A16" i="78"/>
  <c r="T112" i="78"/>
  <c r="P112" i="78"/>
  <c r="S112" i="78"/>
  <c r="O112" i="78"/>
  <c r="R112" i="78"/>
  <c r="Q112" i="78"/>
  <c r="N112" i="78"/>
  <c r="AB24" i="78"/>
  <c r="R113" i="78"/>
  <c r="N113" i="78"/>
  <c r="Q113" i="78"/>
  <c r="M113" i="78"/>
  <c r="P113" i="78"/>
  <c r="O113" i="78"/>
  <c r="T113" i="78"/>
  <c r="S113" i="78"/>
  <c r="AB25" i="78"/>
  <c r="T114" i="78"/>
  <c r="P114" i="78"/>
  <c r="S114" i="78"/>
  <c r="O114" i="78"/>
  <c r="R114" i="78"/>
  <c r="Q114" i="78"/>
  <c r="N114" i="78"/>
  <c r="M114" i="78"/>
  <c r="AB26" i="78"/>
  <c r="R115" i="78"/>
  <c r="N115" i="78"/>
  <c r="Q115" i="78"/>
  <c r="M115" i="78"/>
  <c r="P115" i="78"/>
  <c r="O115" i="78"/>
  <c r="T115" i="78"/>
  <c r="S115" i="78"/>
  <c r="AB27" i="78"/>
  <c r="T116" i="78"/>
  <c r="P116" i="78"/>
  <c r="S116" i="78"/>
  <c r="O116" i="78"/>
  <c r="R116" i="78"/>
  <c r="Q116" i="78"/>
  <c r="N116" i="78"/>
  <c r="M116" i="78"/>
  <c r="AB28" i="78"/>
  <c r="R117" i="78"/>
  <c r="N117" i="78"/>
  <c r="Q117" i="78"/>
  <c r="M117" i="78"/>
  <c r="P117" i="78"/>
  <c r="O117" i="78"/>
  <c r="T117" i="78"/>
  <c r="S117" i="78"/>
  <c r="AB29" i="78"/>
  <c r="T118" i="78"/>
  <c r="P118" i="78"/>
  <c r="S118" i="78"/>
  <c r="O118" i="78"/>
  <c r="O74" i="78"/>
  <c r="R118" i="78"/>
  <c r="Q118" i="78"/>
  <c r="N118" i="78"/>
  <c r="M118" i="78"/>
  <c r="S74" i="78"/>
  <c r="AB30" i="78"/>
  <c r="R119" i="78"/>
  <c r="N119" i="78"/>
  <c r="Q119" i="78"/>
  <c r="M119" i="78"/>
  <c r="N75" i="78"/>
  <c r="P119" i="78"/>
  <c r="O119" i="78"/>
  <c r="T119" i="78"/>
  <c r="S119" i="78"/>
  <c r="AB31" i="78"/>
  <c r="T120" i="78"/>
  <c r="P120" i="78"/>
  <c r="S120" i="78"/>
  <c r="O120" i="78"/>
  <c r="M76" i="78"/>
  <c r="R120" i="78"/>
  <c r="Q120" i="78"/>
  <c r="N120" i="78"/>
  <c r="M120" i="78"/>
  <c r="AB32" i="78"/>
  <c r="R121" i="78"/>
  <c r="N121" i="78"/>
  <c r="Q121" i="78"/>
  <c r="M121" i="78"/>
  <c r="P121" i="78"/>
  <c r="O121" i="78"/>
  <c r="T121" i="78"/>
  <c r="S121" i="78"/>
  <c r="AB33" i="78"/>
  <c r="T122" i="78"/>
  <c r="P122" i="78"/>
  <c r="S122" i="78"/>
  <c r="O122" i="78"/>
  <c r="O78" i="78"/>
  <c r="R122" i="78"/>
  <c r="Q122" i="78"/>
  <c r="N122" i="78"/>
  <c r="M122" i="78"/>
  <c r="S78" i="78"/>
  <c r="AB34" i="78"/>
  <c r="R123" i="78"/>
  <c r="N123" i="78"/>
  <c r="Q123" i="78"/>
  <c r="M123" i="78"/>
  <c r="N79" i="78"/>
  <c r="P123" i="78"/>
  <c r="O123" i="78"/>
  <c r="T123" i="78"/>
  <c r="S123" i="78"/>
  <c r="AB35" i="78"/>
  <c r="T124" i="78"/>
  <c r="P124" i="78"/>
  <c r="S124" i="78"/>
  <c r="O124" i="78"/>
  <c r="M80" i="78"/>
  <c r="R124" i="78"/>
  <c r="Q124" i="78"/>
  <c r="N124" i="78"/>
  <c r="M124" i="78"/>
  <c r="AB36" i="78"/>
  <c r="R125" i="78"/>
  <c r="N125" i="78"/>
  <c r="Q125" i="78"/>
  <c r="M125" i="78"/>
  <c r="P125" i="78"/>
  <c r="O125" i="78"/>
  <c r="T125" i="78"/>
  <c r="S125" i="78"/>
  <c r="AB37" i="78"/>
  <c r="T126" i="78"/>
  <c r="P126" i="78"/>
  <c r="S126" i="78"/>
  <c r="O126" i="78"/>
  <c r="O82" i="78"/>
  <c r="R126" i="78"/>
  <c r="Q126" i="78"/>
  <c r="N126" i="78"/>
  <c r="M126" i="78"/>
  <c r="S82" i="78"/>
  <c r="AB38" i="78"/>
  <c r="R127" i="78"/>
  <c r="N127" i="78"/>
  <c r="Q127" i="78"/>
  <c r="M127" i="78"/>
  <c r="N83" i="78"/>
  <c r="P127" i="78"/>
  <c r="O127" i="78"/>
  <c r="T127" i="78"/>
  <c r="S127" i="78"/>
  <c r="AB39" i="78"/>
  <c r="T128" i="78"/>
  <c r="P128" i="78"/>
  <c r="S128" i="78"/>
  <c r="O128" i="78"/>
  <c r="M84" i="78"/>
  <c r="R128" i="78"/>
  <c r="Q128" i="78"/>
  <c r="N128" i="78"/>
  <c r="M128" i="78"/>
  <c r="AB40" i="78"/>
  <c r="R129" i="78"/>
  <c r="N129" i="78"/>
  <c r="Q129" i="78"/>
  <c r="M129" i="78"/>
  <c r="P129" i="78"/>
  <c r="O129" i="78"/>
  <c r="T129" i="78"/>
  <c r="S129" i="78"/>
  <c r="AB41" i="78"/>
  <c r="T130" i="78"/>
  <c r="P130" i="78"/>
  <c r="S130" i="78"/>
  <c r="O130" i="78"/>
  <c r="O86" i="78"/>
  <c r="R130" i="78"/>
  <c r="Q130" i="78"/>
  <c r="N130" i="78"/>
  <c r="M130" i="78"/>
  <c r="S86" i="78"/>
  <c r="AB42" i="78"/>
  <c r="R131" i="78"/>
  <c r="N131" i="78"/>
  <c r="Q131" i="78"/>
  <c r="M131" i="78"/>
  <c r="N87" i="78"/>
  <c r="P131" i="78"/>
  <c r="O131" i="78"/>
  <c r="T131" i="78"/>
  <c r="S131" i="78"/>
  <c r="AB43" i="78"/>
  <c r="T132" i="78"/>
  <c r="P132" i="78"/>
  <c r="S132" i="78"/>
  <c r="O132" i="78"/>
  <c r="M88" i="78"/>
  <c r="R132" i="78"/>
  <c r="Q132" i="78"/>
  <c r="N132" i="78"/>
  <c r="M132" i="78"/>
  <c r="AB44" i="78"/>
  <c r="R133" i="78"/>
  <c r="N133" i="78"/>
  <c r="Q133" i="78"/>
  <c r="M133" i="78"/>
  <c r="P133" i="78"/>
  <c r="O133" i="78"/>
  <c r="T133" i="78"/>
  <c r="S133" i="78"/>
  <c r="AB45" i="78"/>
  <c r="T134" i="78"/>
  <c r="P134" i="78"/>
  <c r="S134" i="78"/>
  <c r="O134" i="78"/>
  <c r="O90" i="78"/>
  <c r="R134" i="78"/>
  <c r="Q134" i="78"/>
  <c r="N134" i="78"/>
  <c r="M134" i="78"/>
  <c r="S90" i="78"/>
  <c r="AB46" i="78"/>
  <c r="R135" i="78"/>
  <c r="N135" i="78"/>
  <c r="Q135" i="78"/>
  <c r="M135" i="78"/>
  <c r="N91" i="78"/>
  <c r="P135" i="78"/>
  <c r="O135" i="78"/>
  <c r="T135" i="78"/>
  <c r="S135" i="78"/>
  <c r="AB47" i="78"/>
  <c r="T136" i="78"/>
  <c r="P136" i="78"/>
  <c r="S136" i="78"/>
  <c r="O136" i="78"/>
  <c r="M92" i="78"/>
  <c r="R136" i="78"/>
  <c r="Q136" i="78"/>
  <c r="N136" i="78"/>
  <c r="M136" i="78"/>
  <c r="AB48" i="78"/>
  <c r="R137" i="78"/>
  <c r="N137" i="78"/>
  <c r="Q137" i="78"/>
  <c r="M137" i="78"/>
  <c r="P137" i="78"/>
  <c r="O137" i="78"/>
  <c r="M93" i="78"/>
  <c r="T137" i="78"/>
  <c r="S137" i="78"/>
  <c r="AB49" i="78"/>
  <c r="Z50" i="78"/>
  <c r="AA51" i="78"/>
  <c r="AA53" i="78"/>
  <c r="R143" i="78"/>
  <c r="N143" i="78"/>
  <c r="Q143" i="78"/>
  <c r="M143" i="78"/>
  <c r="N99" i="78"/>
  <c r="P143" i="78"/>
  <c r="O99" i="78"/>
  <c r="O143" i="78"/>
  <c r="M99" i="78"/>
  <c r="T143" i="78"/>
  <c r="S143" i="78"/>
  <c r="S99" i="78"/>
  <c r="AB55" i="78"/>
  <c r="A59" i="78"/>
  <c r="V61" i="78"/>
  <c r="V63" i="78"/>
  <c r="G96" i="78"/>
  <c r="G94" i="78"/>
  <c r="K96" i="78"/>
  <c r="K94" i="78"/>
  <c r="K97" i="78"/>
  <c r="O68" i="78"/>
  <c r="S68" i="78"/>
  <c r="N69" i="78"/>
  <c r="R69" i="78"/>
  <c r="M70" i="78"/>
  <c r="Q70" i="78"/>
  <c r="P71" i="78"/>
  <c r="T71" i="78"/>
  <c r="O72" i="78"/>
  <c r="S72" i="78"/>
  <c r="N73" i="78"/>
  <c r="S73" i="78"/>
  <c r="P74" i="78"/>
  <c r="Q75" i="78"/>
  <c r="N76" i="78"/>
  <c r="S76" i="78"/>
  <c r="N77" i="78"/>
  <c r="S77" i="78"/>
  <c r="P78" i="78"/>
  <c r="Q79" i="78"/>
  <c r="N80" i="78"/>
  <c r="S80" i="78"/>
  <c r="N81" i="78"/>
  <c r="S81" i="78"/>
  <c r="P82" i="78"/>
  <c r="Q83" i="78"/>
  <c r="N84" i="78"/>
  <c r="S84" i="78"/>
  <c r="N85" i="78"/>
  <c r="S85" i="78"/>
  <c r="P86" i="78"/>
  <c r="Q87" i="78"/>
  <c r="N88" i="78"/>
  <c r="S88" i="78"/>
  <c r="N89" i="78"/>
  <c r="S89" i="78"/>
  <c r="P90" i="78"/>
  <c r="Q91" i="78"/>
  <c r="N92" i="78"/>
  <c r="T92" i="78"/>
  <c r="Q93" i="78"/>
  <c r="K95" i="78"/>
  <c r="E96" i="78"/>
  <c r="J103" i="78"/>
  <c r="A106" i="78"/>
  <c r="AC24" i="78"/>
  <c r="AC25" i="78"/>
  <c r="AC26" i="78"/>
  <c r="AC27" i="78"/>
  <c r="AC28" i="78"/>
  <c r="P73" i="78"/>
  <c r="T73" i="78"/>
  <c r="AC29" i="78"/>
  <c r="AC30" i="78"/>
  <c r="AC31" i="78"/>
  <c r="AC32" i="78"/>
  <c r="P77" i="78"/>
  <c r="T77" i="78"/>
  <c r="AC33" i="78"/>
  <c r="AC34" i="78"/>
  <c r="AC35" i="78"/>
  <c r="AC36" i="78"/>
  <c r="P81" i="78"/>
  <c r="T81" i="78"/>
  <c r="AC37" i="78"/>
  <c r="AC38" i="78"/>
  <c r="AC39" i="78"/>
  <c r="AC40" i="78"/>
  <c r="P85" i="78"/>
  <c r="T85" i="78"/>
  <c r="AC41" i="78"/>
  <c r="AC42" i="78"/>
  <c r="AC43" i="78"/>
  <c r="AC44" i="78"/>
  <c r="P89" i="78"/>
  <c r="T89" i="78"/>
  <c r="AC45" i="78"/>
  <c r="AC46" i="78"/>
  <c r="AC47" i="78"/>
  <c r="AC48" i="78"/>
  <c r="P93" i="78"/>
  <c r="T93" i="78"/>
  <c r="AC49" i="78"/>
  <c r="T99" i="78"/>
  <c r="AC55" i="78"/>
  <c r="B59" i="78"/>
  <c r="A60" i="78"/>
  <c r="A62" i="78"/>
  <c r="D97" i="78"/>
  <c r="D95" i="78"/>
  <c r="H97" i="78"/>
  <c r="L96" i="78"/>
  <c r="L94" i="78"/>
  <c r="P68" i="78"/>
  <c r="T68" i="78"/>
  <c r="O69" i="78"/>
  <c r="S69" i="78"/>
  <c r="N70" i="78"/>
  <c r="R70" i="78"/>
  <c r="M71" i="78"/>
  <c r="Q71" i="78"/>
  <c r="P72" i="78"/>
  <c r="T72" i="78"/>
  <c r="O73" i="78"/>
  <c r="Q74" i="78"/>
  <c r="M75" i="78"/>
  <c r="S75" i="78"/>
  <c r="O76" i="78"/>
  <c r="T76" i="78"/>
  <c r="O77" i="78"/>
  <c r="Q78" i="78"/>
  <c r="M79" i="78"/>
  <c r="S79" i="78"/>
  <c r="O80" i="78"/>
  <c r="T80" i="78"/>
  <c r="O81" i="78"/>
  <c r="Q82" i="78"/>
  <c r="M83" i="78"/>
  <c r="S83" i="78"/>
  <c r="O84" i="78"/>
  <c r="T84" i="78"/>
  <c r="O85" i="78"/>
  <c r="Q86" i="78"/>
  <c r="M87" i="78"/>
  <c r="S87" i="78"/>
  <c r="O88" i="78"/>
  <c r="T88" i="78"/>
  <c r="O89" i="78"/>
  <c r="Q90" i="78"/>
  <c r="M91" i="78"/>
  <c r="S91" i="78"/>
  <c r="O92" i="78"/>
  <c r="S93" i="78"/>
  <c r="I94" i="78"/>
  <c r="F95" i="78"/>
  <c r="L95" i="78"/>
  <c r="H96" i="78"/>
  <c r="P99" i="78"/>
  <c r="L141" i="78"/>
  <c r="L138" i="78"/>
  <c r="L139" i="78"/>
  <c r="K138" i="78"/>
  <c r="R68" i="77"/>
  <c r="J96" i="77"/>
  <c r="R112" i="77"/>
  <c r="N112" i="77"/>
  <c r="Q112" i="77"/>
  <c r="M112" i="77"/>
  <c r="T112" i="77"/>
  <c r="P112" i="77"/>
  <c r="O112" i="77"/>
  <c r="N68" i="77"/>
  <c r="AB53" i="77"/>
  <c r="AB52" i="77"/>
  <c r="AB51" i="77"/>
  <c r="AB50" i="77"/>
  <c r="AE24" i="77"/>
  <c r="AA24" i="77"/>
  <c r="M68" i="77"/>
  <c r="AD24" i="77"/>
  <c r="Z24" i="77"/>
  <c r="AC24" i="77"/>
  <c r="Y24" i="77"/>
  <c r="S112" i="77"/>
  <c r="R114" i="77"/>
  <c r="N114" i="77"/>
  <c r="Q114" i="77"/>
  <c r="M114" i="77"/>
  <c r="T114" i="77"/>
  <c r="P114" i="77"/>
  <c r="O114" i="77"/>
  <c r="AE26" i="77"/>
  <c r="AA26" i="77"/>
  <c r="O70" i="77"/>
  <c r="AD26" i="77"/>
  <c r="Z26" i="77"/>
  <c r="N70" i="77"/>
  <c r="AC26" i="77"/>
  <c r="Y26" i="77"/>
  <c r="S114" i="77"/>
  <c r="M70" i="77"/>
  <c r="S70" i="77"/>
  <c r="Q70" i="77"/>
  <c r="R116" i="77"/>
  <c r="N116" i="77"/>
  <c r="Q116" i="77"/>
  <c r="M116" i="77"/>
  <c r="T116" i="77"/>
  <c r="P116" i="77"/>
  <c r="O116" i="77"/>
  <c r="N72" i="77"/>
  <c r="AE28" i="77"/>
  <c r="AA28" i="77"/>
  <c r="M72" i="77"/>
  <c r="AD28" i="77"/>
  <c r="Z28" i="77"/>
  <c r="AC28" i="77"/>
  <c r="Y28" i="77"/>
  <c r="S116" i="77"/>
  <c r="O72" i="77"/>
  <c r="S72" i="77"/>
  <c r="R118" i="77"/>
  <c r="N118" i="77"/>
  <c r="Q118" i="77"/>
  <c r="M118" i="77"/>
  <c r="T118" i="77"/>
  <c r="P118" i="77"/>
  <c r="O118" i="77"/>
  <c r="AE30" i="77"/>
  <c r="AA30" i="77"/>
  <c r="O74" i="77"/>
  <c r="AD30" i="77"/>
  <c r="Z30" i="77"/>
  <c r="N74" i="77"/>
  <c r="AC30" i="77"/>
  <c r="Y30" i="77"/>
  <c r="S118" i="77"/>
  <c r="M74" i="77"/>
  <c r="S74" i="77"/>
  <c r="Q74" i="77"/>
  <c r="R120" i="77"/>
  <c r="N120" i="77"/>
  <c r="Q120" i="77"/>
  <c r="M120" i="77"/>
  <c r="T120" i="77"/>
  <c r="P120" i="77"/>
  <c r="O120" i="77"/>
  <c r="N76" i="77"/>
  <c r="AE32" i="77"/>
  <c r="AA32" i="77"/>
  <c r="M76" i="77"/>
  <c r="AD32" i="77"/>
  <c r="Z32" i="77"/>
  <c r="AC32" i="77"/>
  <c r="Y32" i="77"/>
  <c r="S120" i="77"/>
  <c r="O76" i="77"/>
  <c r="S76" i="77"/>
  <c r="R122" i="77"/>
  <c r="N122" i="77"/>
  <c r="Q122" i="77"/>
  <c r="M122" i="77"/>
  <c r="T122" i="77"/>
  <c r="P122" i="77"/>
  <c r="O122" i="77"/>
  <c r="AE34" i="77"/>
  <c r="AA34" i="77"/>
  <c r="O78" i="77"/>
  <c r="AD34" i="77"/>
  <c r="Z34" i="77"/>
  <c r="N78" i="77"/>
  <c r="AC34" i="77"/>
  <c r="Y34" i="77"/>
  <c r="S122" i="77"/>
  <c r="M78" i="77"/>
  <c r="S78" i="77"/>
  <c r="Q78" i="77"/>
  <c r="R124" i="77"/>
  <c r="N124" i="77"/>
  <c r="Q124" i="77"/>
  <c r="M124" i="77"/>
  <c r="T124" i="77"/>
  <c r="P124" i="77"/>
  <c r="O124" i="77"/>
  <c r="N80" i="77"/>
  <c r="AE36" i="77"/>
  <c r="AA36" i="77"/>
  <c r="M80" i="77"/>
  <c r="AD36" i="77"/>
  <c r="Z36" i="77"/>
  <c r="AC36" i="77"/>
  <c r="Y36" i="77"/>
  <c r="S124" i="77"/>
  <c r="O80" i="77"/>
  <c r="S80" i="77"/>
  <c r="R126" i="77"/>
  <c r="N126" i="77"/>
  <c r="Q126" i="77"/>
  <c r="M126" i="77"/>
  <c r="T126" i="77"/>
  <c r="P126" i="77"/>
  <c r="O126" i="77"/>
  <c r="AE38" i="77"/>
  <c r="AA38" i="77"/>
  <c r="O82" i="77"/>
  <c r="AD38" i="77"/>
  <c r="Z38" i="77"/>
  <c r="N82" i="77"/>
  <c r="AC38" i="77"/>
  <c r="Y38" i="77"/>
  <c r="S126" i="77"/>
  <c r="M82" i="77"/>
  <c r="S82" i="77"/>
  <c r="Q82" i="77"/>
  <c r="R128" i="77"/>
  <c r="N128" i="77"/>
  <c r="Q128" i="77"/>
  <c r="M128" i="77"/>
  <c r="T128" i="77"/>
  <c r="P128" i="77"/>
  <c r="O128" i="77"/>
  <c r="N84" i="77"/>
  <c r="AE40" i="77"/>
  <c r="AA40" i="77"/>
  <c r="M84" i="77"/>
  <c r="AD40" i="77"/>
  <c r="Z40" i="77"/>
  <c r="AC40" i="77"/>
  <c r="Y40" i="77"/>
  <c r="S128" i="77"/>
  <c r="O84" i="77"/>
  <c r="S84" i="77"/>
  <c r="R130" i="77"/>
  <c r="N130" i="77"/>
  <c r="Q130" i="77"/>
  <c r="M130" i="77"/>
  <c r="T130" i="77"/>
  <c r="P130" i="77"/>
  <c r="O130" i="77"/>
  <c r="AE42" i="77"/>
  <c r="AA42" i="77"/>
  <c r="O86" i="77"/>
  <c r="AD42" i="77"/>
  <c r="Z42" i="77"/>
  <c r="N86" i="77"/>
  <c r="AC42" i="77"/>
  <c r="Y42" i="77"/>
  <c r="S130" i="77"/>
  <c r="M86" i="77"/>
  <c r="S86" i="77"/>
  <c r="Q86" i="77"/>
  <c r="R132" i="77"/>
  <c r="N132" i="77"/>
  <c r="Q132" i="77"/>
  <c r="M132" i="77"/>
  <c r="T132" i="77"/>
  <c r="P132" i="77"/>
  <c r="O132" i="77"/>
  <c r="N88" i="77"/>
  <c r="AE44" i="77"/>
  <c r="AA44" i="77"/>
  <c r="M88" i="77"/>
  <c r="AD44" i="77"/>
  <c r="Z44" i="77"/>
  <c r="AC44" i="77"/>
  <c r="Y44" i="77"/>
  <c r="S132" i="77"/>
  <c r="O88" i="77"/>
  <c r="S88" i="77"/>
  <c r="R134" i="77"/>
  <c r="N134" i="77"/>
  <c r="Q134" i="77"/>
  <c r="M134" i="77"/>
  <c r="T134" i="77"/>
  <c r="P134" i="77"/>
  <c r="O134" i="77"/>
  <c r="AE46" i="77"/>
  <c r="AA46" i="77"/>
  <c r="O90" i="77"/>
  <c r="AD46" i="77"/>
  <c r="Z46" i="77"/>
  <c r="N90" i="77"/>
  <c r="AC46" i="77"/>
  <c r="Y46" i="77"/>
  <c r="S134" i="77"/>
  <c r="M90" i="77"/>
  <c r="S90" i="77"/>
  <c r="Q90" i="77"/>
  <c r="R136" i="77"/>
  <c r="N136" i="77"/>
  <c r="Q136" i="77"/>
  <c r="M136" i="77"/>
  <c r="O92" i="77"/>
  <c r="T136" i="77"/>
  <c r="P136" i="77"/>
  <c r="N92" i="77"/>
  <c r="O136" i="77"/>
  <c r="AE48" i="77"/>
  <c r="AA48" i="77"/>
  <c r="M92" i="77"/>
  <c r="AD48" i="77"/>
  <c r="Z48" i="77"/>
  <c r="AC48" i="77"/>
  <c r="Y48" i="77"/>
  <c r="S136" i="77"/>
  <c r="S92" i="77"/>
  <c r="Q92" i="77"/>
  <c r="Z50" i="77"/>
  <c r="Z51" i="77"/>
  <c r="Z53" i="77"/>
  <c r="T143" i="77"/>
  <c r="P143" i="77"/>
  <c r="M99" i="77"/>
  <c r="S143" i="77"/>
  <c r="O143" i="77"/>
  <c r="R143" i="77"/>
  <c r="N143" i="77"/>
  <c r="O99" i="77"/>
  <c r="M143" i="77"/>
  <c r="AE55" i="77"/>
  <c r="AA55" i="77"/>
  <c r="AD55" i="77"/>
  <c r="Z55" i="77"/>
  <c r="N99" i="77"/>
  <c r="AC55" i="77"/>
  <c r="Y55" i="77"/>
  <c r="Q143" i="77"/>
  <c r="S99" i="77"/>
  <c r="S68" i="77"/>
  <c r="I103" i="77"/>
  <c r="I59" i="77"/>
  <c r="I15" i="77"/>
  <c r="AB24" i="77"/>
  <c r="AB26" i="77"/>
  <c r="AB28" i="77"/>
  <c r="AB30" i="77"/>
  <c r="AB32" i="77"/>
  <c r="AB34" i="77"/>
  <c r="AB36" i="77"/>
  <c r="AB38" i="77"/>
  <c r="AB40" i="77"/>
  <c r="AB42" i="77"/>
  <c r="AB44" i="77"/>
  <c r="AB46" i="77"/>
  <c r="AB48" i="77"/>
  <c r="AB55" i="77"/>
  <c r="G97" i="77"/>
  <c r="G95" i="77"/>
  <c r="G96" i="77"/>
  <c r="G94" i="77"/>
  <c r="K97" i="77"/>
  <c r="K95" i="77"/>
  <c r="K94" i="77"/>
  <c r="K96" i="77"/>
  <c r="T113" i="77"/>
  <c r="P113" i="77"/>
  <c r="S113" i="77"/>
  <c r="O113" i="77"/>
  <c r="R113" i="77"/>
  <c r="N113" i="77"/>
  <c r="M113" i="77"/>
  <c r="M69" i="77"/>
  <c r="AE25" i="77"/>
  <c r="AA25" i="77"/>
  <c r="AD25" i="77"/>
  <c r="Z25" i="77"/>
  <c r="O69" i="77"/>
  <c r="AC25" i="77"/>
  <c r="Y25" i="77"/>
  <c r="Q113" i="77"/>
  <c r="S69" i="77"/>
  <c r="R69" i="77"/>
  <c r="T115" i="77"/>
  <c r="P115" i="77"/>
  <c r="S115" i="77"/>
  <c r="O115" i="77"/>
  <c r="R115" i="77"/>
  <c r="N115" i="77"/>
  <c r="M115" i="77"/>
  <c r="O71" i="77"/>
  <c r="AE27" i="77"/>
  <c r="AA27" i="77"/>
  <c r="N71" i="77"/>
  <c r="AD27" i="77"/>
  <c r="Z27" i="77"/>
  <c r="M71" i="77"/>
  <c r="AC27" i="77"/>
  <c r="Y27" i="77"/>
  <c r="Q115" i="77"/>
  <c r="S71" i="77"/>
  <c r="T117" i="77"/>
  <c r="P117" i="77"/>
  <c r="S117" i="77"/>
  <c r="O117" i="77"/>
  <c r="R117" i="77"/>
  <c r="N117" i="77"/>
  <c r="M117" i="77"/>
  <c r="M73" i="77"/>
  <c r="AE29" i="77"/>
  <c r="AA29" i="77"/>
  <c r="AD29" i="77"/>
  <c r="Z29" i="77"/>
  <c r="O73" i="77"/>
  <c r="AC29" i="77"/>
  <c r="Y29" i="77"/>
  <c r="Q117" i="77"/>
  <c r="N73" i="77"/>
  <c r="S73" i="77"/>
  <c r="R73" i="77"/>
  <c r="T119" i="77"/>
  <c r="P119" i="77"/>
  <c r="S119" i="77"/>
  <c r="O119" i="77"/>
  <c r="R119" i="77"/>
  <c r="N119" i="77"/>
  <c r="M119" i="77"/>
  <c r="O75" i="77"/>
  <c r="AE31" i="77"/>
  <c r="AA31" i="77"/>
  <c r="N75" i="77"/>
  <c r="AD31" i="77"/>
  <c r="Z31" i="77"/>
  <c r="M75" i="77"/>
  <c r="AC31" i="77"/>
  <c r="Y31" i="77"/>
  <c r="Q119" i="77"/>
  <c r="S75" i="77"/>
  <c r="T121" i="77"/>
  <c r="P121" i="77"/>
  <c r="S121" i="77"/>
  <c r="O121" i="77"/>
  <c r="R121" i="77"/>
  <c r="N121" i="77"/>
  <c r="M121" i="77"/>
  <c r="M77" i="77"/>
  <c r="AE33" i="77"/>
  <c r="AA33" i="77"/>
  <c r="AD33" i="77"/>
  <c r="Z33" i="77"/>
  <c r="O77" i="77"/>
  <c r="AC33" i="77"/>
  <c r="Y33" i="77"/>
  <c r="Q121" i="77"/>
  <c r="N77" i="77"/>
  <c r="S77" i="77"/>
  <c r="R77" i="77"/>
  <c r="T123" i="77"/>
  <c r="P123" i="77"/>
  <c r="S123" i="77"/>
  <c r="O123" i="77"/>
  <c r="R123" i="77"/>
  <c r="N123" i="77"/>
  <c r="M123" i="77"/>
  <c r="O79" i="77"/>
  <c r="AE35" i="77"/>
  <c r="AA35" i="77"/>
  <c r="N79" i="77"/>
  <c r="AD35" i="77"/>
  <c r="Z35" i="77"/>
  <c r="M79" i="77"/>
  <c r="AC35" i="77"/>
  <c r="Y35" i="77"/>
  <c r="Q123" i="77"/>
  <c r="S79" i="77"/>
  <c r="T125" i="77"/>
  <c r="P125" i="77"/>
  <c r="S125" i="77"/>
  <c r="O125" i="77"/>
  <c r="R125" i="77"/>
  <c r="N125" i="77"/>
  <c r="M125" i="77"/>
  <c r="M81" i="77"/>
  <c r="AE37" i="77"/>
  <c r="AA37" i="77"/>
  <c r="AD37" i="77"/>
  <c r="Z37" i="77"/>
  <c r="O81" i="77"/>
  <c r="AC37" i="77"/>
  <c r="Y37" i="77"/>
  <c r="Q125" i="77"/>
  <c r="N81" i="77"/>
  <c r="S81" i="77"/>
  <c r="R81" i="77"/>
  <c r="T127" i="77"/>
  <c r="P127" i="77"/>
  <c r="S127" i="77"/>
  <c r="O127" i="77"/>
  <c r="R127" i="77"/>
  <c r="N127" i="77"/>
  <c r="M127" i="77"/>
  <c r="O83" i="77"/>
  <c r="AE39" i="77"/>
  <c r="AA39" i="77"/>
  <c r="N83" i="77"/>
  <c r="AD39" i="77"/>
  <c r="Z39" i="77"/>
  <c r="M83" i="77"/>
  <c r="AC39" i="77"/>
  <c r="Y39" i="77"/>
  <c r="Q127" i="77"/>
  <c r="S83" i="77"/>
  <c r="T129" i="77"/>
  <c r="P129" i="77"/>
  <c r="S129" i="77"/>
  <c r="O129" i="77"/>
  <c r="R129" i="77"/>
  <c r="N129" i="77"/>
  <c r="M129" i="77"/>
  <c r="M85" i="77"/>
  <c r="AE41" i="77"/>
  <c r="AA41" i="77"/>
  <c r="AD41" i="77"/>
  <c r="Z41" i="77"/>
  <c r="O85" i="77"/>
  <c r="AC41" i="77"/>
  <c r="Y41" i="77"/>
  <c r="Q129" i="77"/>
  <c r="N85" i="77"/>
  <c r="S85" i="77"/>
  <c r="R85" i="77"/>
  <c r="T131" i="77"/>
  <c r="P131" i="77"/>
  <c r="S131" i="77"/>
  <c r="O131" i="77"/>
  <c r="R131" i="77"/>
  <c r="N131" i="77"/>
  <c r="M131" i="77"/>
  <c r="O87" i="77"/>
  <c r="AE43" i="77"/>
  <c r="AA43" i="77"/>
  <c r="N87" i="77"/>
  <c r="AD43" i="77"/>
  <c r="Z43" i="77"/>
  <c r="M87" i="77"/>
  <c r="AC43" i="77"/>
  <c r="Y43" i="77"/>
  <c r="Q131" i="77"/>
  <c r="S87" i="77"/>
  <c r="T133" i="77"/>
  <c r="P133" i="77"/>
  <c r="S133" i="77"/>
  <c r="O133" i="77"/>
  <c r="R133" i="77"/>
  <c r="N133" i="77"/>
  <c r="M133" i="77"/>
  <c r="M89" i="77"/>
  <c r="AE45" i="77"/>
  <c r="AA45" i="77"/>
  <c r="AD45" i="77"/>
  <c r="Z45" i="77"/>
  <c r="O89" i="77"/>
  <c r="AC45" i="77"/>
  <c r="Y45" i="77"/>
  <c r="Q133" i="77"/>
  <c r="N89" i="77"/>
  <c r="S89" i="77"/>
  <c r="R89" i="77"/>
  <c r="T135" i="77"/>
  <c r="P135" i="77"/>
  <c r="S135" i="77"/>
  <c r="O135" i="77"/>
  <c r="R135" i="77"/>
  <c r="N135" i="77"/>
  <c r="M135" i="77"/>
  <c r="O91" i="77"/>
  <c r="AE47" i="77"/>
  <c r="AA47" i="77"/>
  <c r="N91" i="77"/>
  <c r="AD47" i="77"/>
  <c r="Z47" i="77"/>
  <c r="M91" i="77"/>
  <c r="AC47" i="77"/>
  <c r="Y47" i="77"/>
  <c r="Q135" i="77"/>
  <c r="S91" i="77"/>
  <c r="T137" i="77"/>
  <c r="P137" i="77"/>
  <c r="S137" i="77"/>
  <c r="O137" i="77"/>
  <c r="N93" i="77"/>
  <c r="R137" i="77"/>
  <c r="N137" i="77"/>
  <c r="M93" i="77"/>
  <c r="M137" i="77"/>
  <c r="O93" i="77"/>
  <c r="AE49" i="77"/>
  <c r="AA49" i="77"/>
  <c r="AD49" i="77"/>
  <c r="Z49" i="77"/>
  <c r="AC49" i="77"/>
  <c r="Y49" i="77"/>
  <c r="Q137" i="77"/>
  <c r="S93" i="77"/>
  <c r="Y50" i="77"/>
  <c r="X50" i="77"/>
  <c r="Y51" i="77"/>
  <c r="X51" i="77"/>
  <c r="Y52" i="77"/>
  <c r="X52" i="77"/>
  <c r="Y53" i="77"/>
  <c r="X53" i="77"/>
  <c r="N69" i="77"/>
  <c r="D95" i="77"/>
  <c r="L95" i="77"/>
  <c r="J103" i="77"/>
  <c r="AE50" i="77"/>
  <c r="AE51" i="77"/>
  <c r="AE52" i="77"/>
  <c r="AD53" i="77"/>
  <c r="P99" i="77"/>
  <c r="T99" i="77"/>
  <c r="A60" i="77"/>
  <c r="A62" i="77"/>
  <c r="D97" i="77"/>
  <c r="D96" i="77"/>
  <c r="D94" i="77"/>
  <c r="H97" i="77"/>
  <c r="H96" i="77"/>
  <c r="H94" i="77"/>
  <c r="L97" i="77"/>
  <c r="L96" i="77"/>
  <c r="L94" i="77"/>
  <c r="P68" i="77"/>
  <c r="T68" i="77"/>
  <c r="R70" i="77"/>
  <c r="Q71" i="77"/>
  <c r="P72" i="77"/>
  <c r="T72" i="77"/>
  <c r="R74" i="77"/>
  <c r="Q75" i="77"/>
  <c r="P76" i="77"/>
  <c r="T76" i="77"/>
  <c r="R78" i="77"/>
  <c r="Q79" i="77"/>
  <c r="P80" i="77"/>
  <c r="T80" i="77"/>
  <c r="R82" i="77"/>
  <c r="Q83" i="77"/>
  <c r="P84" i="77"/>
  <c r="T84" i="77"/>
  <c r="R86" i="77"/>
  <c r="Q87" i="77"/>
  <c r="P88" i="77"/>
  <c r="T88" i="77"/>
  <c r="R90" i="77"/>
  <c r="Q91" i="77"/>
  <c r="T92" i="77"/>
  <c r="A106" i="77"/>
  <c r="K139" i="77"/>
  <c r="K140" i="77"/>
  <c r="K141" i="77"/>
  <c r="K138" i="77"/>
  <c r="A103" i="77"/>
  <c r="J15" i="77"/>
  <c r="Q93" i="77"/>
  <c r="Q99" i="77"/>
  <c r="E96" i="77"/>
  <c r="E94" i="77"/>
  <c r="I96" i="77"/>
  <c r="I94" i="77"/>
  <c r="Q68" i="77"/>
  <c r="T69" i="77"/>
  <c r="R71" i="77"/>
  <c r="Q72" i="77"/>
  <c r="P73" i="77"/>
  <c r="T73" i="77"/>
  <c r="R75" i="77"/>
  <c r="Q76" i="77"/>
  <c r="P77" i="77"/>
  <c r="T77" i="77"/>
  <c r="R79" i="77"/>
  <c r="Q80" i="77"/>
  <c r="P81" i="77"/>
  <c r="T81" i="77"/>
  <c r="R83" i="77"/>
  <c r="Q84" i="77"/>
  <c r="P85" i="77"/>
  <c r="T85" i="77"/>
  <c r="R87" i="77"/>
  <c r="Q88" i="77"/>
  <c r="P89" i="77"/>
  <c r="T89" i="77"/>
  <c r="R91" i="77"/>
  <c r="T93" i="77"/>
  <c r="H95" i="77"/>
  <c r="E97" i="77"/>
  <c r="R99" i="77"/>
  <c r="A15" i="77"/>
  <c r="R92" i="77"/>
  <c r="R93" i="77"/>
  <c r="J59" i="77"/>
  <c r="F97" i="77"/>
  <c r="F95" i="77"/>
  <c r="J97" i="77"/>
  <c r="J95" i="77"/>
  <c r="Q69" i="77"/>
  <c r="P70" i="77"/>
  <c r="T70" i="77"/>
  <c r="R72" i="77"/>
  <c r="Q73" i="77"/>
  <c r="P74" i="77"/>
  <c r="T74" i="77"/>
  <c r="R76" i="77"/>
  <c r="Q77" i="77"/>
  <c r="P78" i="77"/>
  <c r="T78" i="77"/>
  <c r="R80" i="77"/>
  <c r="Q81" i="77"/>
  <c r="P82" i="77"/>
  <c r="T82" i="77"/>
  <c r="R84" i="77"/>
  <c r="Q85" i="77"/>
  <c r="P86" i="77"/>
  <c r="T86" i="77"/>
  <c r="R88" i="77"/>
  <c r="Q89" i="77"/>
  <c r="P90" i="77"/>
  <c r="T90" i="77"/>
  <c r="P92" i="77"/>
  <c r="F94" i="77"/>
  <c r="I95" i="77"/>
  <c r="I97" i="77"/>
  <c r="B103" i="77"/>
  <c r="L138" i="77"/>
  <c r="L141" i="77"/>
  <c r="L140" i="77"/>
  <c r="I103" i="76"/>
  <c r="I59" i="76"/>
  <c r="Q68" i="76"/>
  <c r="S113" i="76"/>
  <c r="O113" i="76"/>
  <c r="N69" i="76"/>
  <c r="R113" i="76"/>
  <c r="N113" i="76"/>
  <c r="M69" i="76"/>
  <c r="Q113" i="76"/>
  <c r="M113" i="76"/>
  <c r="O69" i="76"/>
  <c r="T113" i="76"/>
  <c r="AC25" i="76"/>
  <c r="Y25" i="76"/>
  <c r="P113" i="76"/>
  <c r="S69" i="76"/>
  <c r="AD25" i="76"/>
  <c r="Q70" i="76"/>
  <c r="R115" i="76"/>
  <c r="N115" i="76"/>
  <c r="Q115" i="76"/>
  <c r="M115" i="76"/>
  <c r="O115" i="76"/>
  <c r="T115" i="76"/>
  <c r="O71" i="76"/>
  <c r="S115" i="76"/>
  <c r="N71" i="76"/>
  <c r="AC27" i="76"/>
  <c r="Y27" i="76"/>
  <c r="P115" i="76"/>
  <c r="M71" i="76"/>
  <c r="S71" i="76"/>
  <c r="AD27" i="76"/>
  <c r="Q72" i="76"/>
  <c r="Z29" i="76"/>
  <c r="Z30" i="76"/>
  <c r="Z31" i="76"/>
  <c r="Z32" i="76"/>
  <c r="Z33" i="76"/>
  <c r="Z34" i="76"/>
  <c r="Z35" i="76"/>
  <c r="Z36" i="76"/>
  <c r="Z37" i="76"/>
  <c r="Q83" i="76"/>
  <c r="AD39" i="76"/>
  <c r="AA41" i="76"/>
  <c r="J103" i="76"/>
  <c r="J59" i="76"/>
  <c r="A106" i="76"/>
  <c r="A62" i="76"/>
  <c r="R68" i="76"/>
  <c r="AB24" i="76"/>
  <c r="R70" i="76"/>
  <c r="AB26" i="76"/>
  <c r="R72" i="76"/>
  <c r="AB28" i="76"/>
  <c r="Q73" i="76"/>
  <c r="AB29" i="76"/>
  <c r="Q74" i="76"/>
  <c r="AB30" i="76"/>
  <c r="Q75" i="76"/>
  <c r="AB31" i="76"/>
  <c r="Q76" i="76"/>
  <c r="AB32" i="76"/>
  <c r="Q77" i="76"/>
  <c r="AB33" i="76"/>
  <c r="Q78" i="76"/>
  <c r="AB34" i="76"/>
  <c r="Q79" i="76"/>
  <c r="AB35" i="76"/>
  <c r="Q80" i="76"/>
  <c r="AB36" i="76"/>
  <c r="Q81" i="76"/>
  <c r="AB37" i="76"/>
  <c r="Q82" i="76"/>
  <c r="AD38" i="76"/>
  <c r="Y50" i="76"/>
  <c r="Y51" i="76"/>
  <c r="A59" i="76"/>
  <c r="A103" i="76"/>
  <c r="J15" i="76"/>
  <c r="Q112" i="76"/>
  <c r="M112" i="76"/>
  <c r="O68" i="76"/>
  <c r="T112" i="76"/>
  <c r="P112" i="76"/>
  <c r="N68" i="76"/>
  <c r="Y53" i="76"/>
  <c r="AC52" i="76"/>
  <c r="AC51" i="76"/>
  <c r="AC50" i="76"/>
  <c r="S112" i="76"/>
  <c r="O112" i="76"/>
  <c r="M68" i="76"/>
  <c r="R112" i="76"/>
  <c r="AC24" i="76"/>
  <c r="Y24" i="76"/>
  <c r="N112" i="76"/>
  <c r="S68" i="76"/>
  <c r="AD24" i="76"/>
  <c r="Q69" i="76"/>
  <c r="AA25" i="76"/>
  <c r="T114" i="76"/>
  <c r="S114" i="76"/>
  <c r="Q114" i="76"/>
  <c r="M114" i="76"/>
  <c r="M70" i="76"/>
  <c r="P114" i="76"/>
  <c r="O114" i="76"/>
  <c r="O70" i="76"/>
  <c r="R114" i="76"/>
  <c r="N70" i="76"/>
  <c r="AC26" i="76"/>
  <c r="Y26" i="76"/>
  <c r="N114" i="76"/>
  <c r="S70" i="76"/>
  <c r="AD26" i="76"/>
  <c r="Q71" i="76"/>
  <c r="AA27" i="76"/>
  <c r="T116" i="76"/>
  <c r="P116" i="76"/>
  <c r="S116" i="76"/>
  <c r="O116" i="76"/>
  <c r="Q116" i="76"/>
  <c r="O72" i="76"/>
  <c r="N116" i="76"/>
  <c r="N72" i="76"/>
  <c r="M116" i="76"/>
  <c r="M72" i="76"/>
  <c r="AC28" i="76"/>
  <c r="Y28" i="76"/>
  <c r="R116" i="76"/>
  <c r="AE28" i="76"/>
  <c r="S72" i="76"/>
  <c r="AD28" i="76"/>
  <c r="Q85" i="76"/>
  <c r="AD41" i="76"/>
  <c r="T131" i="76"/>
  <c r="B103" i="76"/>
  <c r="B59" i="76"/>
  <c r="A104" i="76"/>
  <c r="A60" i="76"/>
  <c r="P68" i="76"/>
  <c r="T68" i="76"/>
  <c r="AE24" i="76"/>
  <c r="R69" i="76"/>
  <c r="AB25" i="76"/>
  <c r="AE26" i="76"/>
  <c r="R71" i="76"/>
  <c r="AB27" i="76"/>
  <c r="R117" i="76"/>
  <c r="N117" i="76"/>
  <c r="Q117" i="76"/>
  <c r="M117" i="76"/>
  <c r="O117" i="76"/>
  <c r="N73" i="76"/>
  <c r="T117" i="76"/>
  <c r="M73" i="76"/>
  <c r="S117" i="76"/>
  <c r="P117" i="76"/>
  <c r="O73" i="76"/>
  <c r="AC29" i="76"/>
  <c r="Y29" i="76"/>
  <c r="AE29" i="76"/>
  <c r="AA29" i="76"/>
  <c r="S73" i="76"/>
  <c r="T118" i="76"/>
  <c r="P118" i="76"/>
  <c r="S118" i="76"/>
  <c r="O118" i="76"/>
  <c r="Q118" i="76"/>
  <c r="M74" i="76"/>
  <c r="N118" i="76"/>
  <c r="M118" i="76"/>
  <c r="O74" i="76"/>
  <c r="R118" i="76"/>
  <c r="N74" i="76"/>
  <c r="AC30" i="76"/>
  <c r="Y30" i="76"/>
  <c r="AE30" i="76"/>
  <c r="AA30" i="76"/>
  <c r="S74" i="76"/>
  <c r="R119" i="76"/>
  <c r="N119" i="76"/>
  <c r="Q119" i="76"/>
  <c r="M119" i="76"/>
  <c r="O119" i="76"/>
  <c r="T119" i="76"/>
  <c r="O75" i="76"/>
  <c r="S119" i="76"/>
  <c r="N75" i="76"/>
  <c r="AC31" i="76"/>
  <c r="Y31" i="76"/>
  <c r="P119" i="76"/>
  <c r="M75" i="76"/>
  <c r="AE31" i="76"/>
  <c r="AA31" i="76"/>
  <c r="S75" i="76"/>
  <c r="T120" i="76"/>
  <c r="P120" i="76"/>
  <c r="S120" i="76"/>
  <c r="O120" i="76"/>
  <c r="Q120" i="76"/>
  <c r="O76" i="76"/>
  <c r="N120" i="76"/>
  <c r="N76" i="76"/>
  <c r="M120" i="76"/>
  <c r="M76" i="76"/>
  <c r="AC32" i="76"/>
  <c r="Y32" i="76"/>
  <c r="R120" i="76"/>
  <c r="AE32" i="76"/>
  <c r="AA32" i="76"/>
  <c r="S76" i="76"/>
  <c r="R121" i="76"/>
  <c r="N121" i="76"/>
  <c r="Q121" i="76"/>
  <c r="M121" i="76"/>
  <c r="O121" i="76"/>
  <c r="N77" i="76"/>
  <c r="T121" i="76"/>
  <c r="M77" i="76"/>
  <c r="S121" i="76"/>
  <c r="P121" i="76"/>
  <c r="O77" i="76"/>
  <c r="AC33" i="76"/>
  <c r="Y33" i="76"/>
  <c r="AE33" i="76"/>
  <c r="AA33" i="76"/>
  <c r="S77" i="76"/>
  <c r="T122" i="76"/>
  <c r="P122" i="76"/>
  <c r="S122" i="76"/>
  <c r="O122" i="76"/>
  <c r="Q122" i="76"/>
  <c r="M78" i="76"/>
  <c r="N122" i="76"/>
  <c r="M122" i="76"/>
  <c r="O78" i="76"/>
  <c r="R122" i="76"/>
  <c r="N78" i="76"/>
  <c r="AC34" i="76"/>
  <c r="Y34" i="76"/>
  <c r="AE34" i="76"/>
  <c r="AA34" i="76"/>
  <c r="S78" i="76"/>
  <c r="S123" i="76"/>
  <c r="O123" i="76"/>
  <c r="R123" i="76"/>
  <c r="N123" i="76"/>
  <c r="Q123" i="76"/>
  <c r="M123" i="76"/>
  <c r="P123" i="76"/>
  <c r="O79" i="76"/>
  <c r="N79" i="76"/>
  <c r="AC35" i="76"/>
  <c r="Y35" i="76"/>
  <c r="T123" i="76"/>
  <c r="M79" i="76"/>
  <c r="AE35" i="76"/>
  <c r="AA35" i="76"/>
  <c r="S79" i="76"/>
  <c r="Q124" i="76"/>
  <c r="M124" i="76"/>
  <c r="T124" i="76"/>
  <c r="P124" i="76"/>
  <c r="S124" i="76"/>
  <c r="O124" i="76"/>
  <c r="N124" i="76"/>
  <c r="O80" i="76"/>
  <c r="N80" i="76"/>
  <c r="M80" i="76"/>
  <c r="AC36" i="76"/>
  <c r="Y36" i="76"/>
  <c r="R124" i="76"/>
  <c r="AE36" i="76"/>
  <c r="AA36" i="76"/>
  <c r="S80" i="76"/>
  <c r="S125" i="76"/>
  <c r="O125" i="76"/>
  <c r="R125" i="76"/>
  <c r="N125" i="76"/>
  <c r="Q125" i="76"/>
  <c r="M125" i="76"/>
  <c r="P125" i="76"/>
  <c r="N81" i="76"/>
  <c r="M81" i="76"/>
  <c r="T125" i="76"/>
  <c r="O81" i="76"/>
  <c r="AC37" i="76"/>
  <c r="Y37" i="76"/>
  <c r="AE37" i="76"/>
  <c r="AA37" i="76"/>
  <c r="S81" i="76"/>
  <c r="Q126" i="76"/>
  <c r="M126" i="76"/>
  <c r="T126" i="76"/>
  <c r="P126" i="76"/>
  <c r="S126" i="76"/>
  <c r="O126" i="76"/>
  <c r="N126" i="76"/>
  <c r="M82" i="76"/>
  <c r="O82" i="76"/>
  <c r="R126" i="76"/>
  <c r="N82" i="76"/>
  <c r="AC38" i="76"/>
  <c r="Y38" i="76"/>
  <c r="AB38" i="76"/>
  <c r="AE38" i="76"/>
  <c r="AA38" i="76"/>
  <c r="S82" i="76"/>
  <c r="Q84" i="76"/>
  <c r="AD40" i="76"/>
  <c r="P87" i="76"/>
  <c r="AB43" i="76"/>
  <c r="Z43" i="76"/>
  <c r="T87" i="76"/>
  <c r="P90" i="76"/>
  <c r="R134" i="76"/>
  <c r="N90" i="76"/>
  <c r="AC46" i="76"/>
  <c r="T90" i="76"/>
  <c r="R90" i="76"/>
  <c r="R73" i="76"/>
  <c r="R75" i="76"/>
  <c r="R76" i="76"/>
  <c r="R77" i="76"/>
  <c r="R79" i="76"/>
  <c r="R80" i="76"/>
  <c r="R81" i="76"/>
  <c r="R83" i="76"/>
  <c r="AA39" i="76"/>
  <c r="R84" i="76"/>
  <c r="AA40" i="76"/>
  <c r="AE40" i="76"/>
  <c r="R85" i="76"/>
  <c r="Q130" i="76"/>
  <c r="M130" i="76"/>
  <c r="T130" i="76"/>
  <c r="P130" i="76"/>
  <c r="S130" i="76"/>
  <c r="O130" i="76"/>
  <c r="N130" i="76"/>
  <c r="M86" i="76"/>
  <c r="AE42" i="76"/>
  <c r="AA42" i="76"/>
  <c r="O86" i="76"/>
  <c r="S86" i="76"/>
  <c r="AC42" i="76"/>
  <c r="Q132" i="76"/>
  <c r="M132" i="76"/>
  <c r="T132" i="76"/>
  <c r="P132" i="76"/>
  <c r="S132" i="76"/>
  <c r="O132" i="76"/>
  <c r="N132" i="76"/>
  <c r="O88" i="76"/>
  <c r="AB44" i="76"/>
  <c r="N88" i="76"/>
  <c r="AE44" i="76"/>
  <c r="AA44" i="76"/>
  <c r="M88" i="76"/>
  <c r="AD44" i="76"/>
  <c r="Z44" i="76"/>
  <c r="S88" i="76"/>
  <c r="P89" i="76"/>
  <c r="T89" i="76"/>
  <c r="N92" i="76"/>
  <c r="P93" i="76"/>
  <c r="T93" i="76"/>
  <c r="P72" i="76"/>
  <c r="P76" i="76"/>
  <c r="P80" i="76"/>
  <c r="P84" i="76"/>
  <c r="S85" i="76"/>
  <c r="P88" i="76"/>
  <c r="S89" i="76"/>
  <c r="P92" i="76"/>
  <c r="S93" i="76"/>
  <c r="F96" i="76"/>
  <c r="R132" i="76"/>
  <c r="R136" i="76"/>
  <c r="S127" i="76"/>
  <c r="O127" i="76"/>
  <c r="R127" i="76"/>
  <c r="N127" i="76"/>
  <c r="Q127" i="76"/>
  <c r="M127" i="76"/>
  <c r="P127" i="76"/>
  <c r="O83" i="76"/>
  <c r="N83" i="76"/>
  <c r="S83" i="76"/>
  <c r="AB39" i="76"/>
  <c r="Q128" i="76"/>
  <c r="M128" i="76"/>
  <c r="T128" i="76"/>
  <c r="P128" i="76"/>
  <c r="S128" i="76"/>
  <c r="O128" i="76"/>
  <c r="N128" i="76"/>
  <c r="O84" i="76"/>
  <c r="N84" i="76"/>
  <c r="M84" i="76"/>
  <c r="S84" i="76"/>
  <c r="AB40" i="76"/>
  <c r="S129" i="76"/>
  <c r="O129" i="76"/>
  <c r="R129" i="76"/>
  <c r="N129" i="76"/>
  <c r="Q129" i="76"/>
  <c r="M129" i="76"/>
  <c r="P129" i="76"/>
  <c r="N85" i="76"/>
  <c r="M85" i="76"/>
  <c r="AE41" i="76"/>
  <c r="AB41" i="76"/>
  <c r="P86" i="76"/>
  <c r="T86" i="76"/>
  <c r="AD42" i="76"/>
  <c r="Z53" i="76"/>
  <c r="T72" i="76"/>
  <c r="T76" i="76"/>
  <c r="T80" i="76"/>
  <c r="M83" i="76"/>
  <c r="T84" i="76"/>
  <c r="M87" i="76"/>
  <c r="T88" i="76"/>
  <c r="T92" i="76"/>
  <c r="F94" i="76"/>
  <c r="J96" i="76"/>
  <c r="D97" i="76"/>
  <c r="T127" i="76"/>
  <c r="AD53" i="76"/>
  <c r="Z52" i="76"/>
  <c r="AB51" i="76"/>
  <c r="AB50" i="76"/>
  <c r="AD52" i="76"/>
  <c r="P69" i="76"/>
  <c r="T69" i="76"/>
  <c r="P70" i="76"/>
  <c r="T70" i="76"/>
  <c r="P71" i="76"/>
  <c r="T71" i="76"/>
  <c r="P73" i="76"/>
  <c r="T73" i="76"/>
  <c r="P74" i="76"/>
  <c r="T74" i="76"/>
  <c r="P75" i="76"/>
  <c r="T75" i="76"/>
  <c r="P77" i="76"/>
  <c r="T77" i="76"/>
  <c r="P78" i="76"/>
  <c r="T78" i="76"/>
  <c r="P79" i="76"/>
  <c r="T79" i="76"/>
  <c r="P81" i="76"/>
  <c r="T81" i="76"/>
  <c r="P82" i="76"/>
  <c r="T82" i="76"/>
  <c r="P83" i="76"/>
  <c r="T83" i="76"/>
  <c r="Y39" i="76"/>
  <c r="AC39" i="76"/>
  <c r="Y40" i="76"/>
  <c r="AC40" i="76"/>
  <c r="P85" i="76"/>
  <c r="T85" i="76"/>
  <c r="Y41" i="76"/>
  <c r="AC41" i="76"/>
  <c r="Q86" i="76"/>
  <c r="Z42" i="76"/>
  <c r="S131" i="76"/>
  <c r="O131" i="76"/>
  <c r="R131" i="76"/>
  <c r="N131" i="76"/>
  <c r="Q131" i="76"/>
  <c r="M131" i="76"/>
  <c r="P131" i="76"/>
  <c r="O87" i="76"/>
  <c r="AE43" i="76"/>
  <c r="AA43" i="76"/>
  <c r="N87" i="76"/>
  <c r="S87" i="76"/>
  <c r="AC43" i="76"/>
  <c r="AC44" i="76"/>
  <c r="AE46" i="76"/>
  <c r="P91" i="76"/>
  <c r="T91" i="76"/>
  <c r="AC48" i="76"/>
  <c r="AA50" i="76"/>
  <c r="AE50" i="76"/>
  <c r="AE51" i="76"/>
  <c r="AA52" i="76"/>
  <c r="AE52" i="76"/>
  <c r="AA53" i="76"/>
  <c r="AE53" i="76"/>
  <c r="O99" i="76"/>
  <c r="N86" i="76"/>
  <c r="Q87" i="76"/>
  <c r="J94" i="76"/>
  <c r="R130" i="76"/>
  <c r="AB52" i="76"/>
  <c r="AB53" i="76"/>
  <c r="P99" i="76"/>
  <c r="T99" i="76"/>
  <c r="D96" i="76"/>
  <c r="D94" i="76"/>
  <c r="H96" i="76"/>
  <c r="H94" i="76"/>
  <c r="L96" i="76"/>
  <c r="L94" i="76"/>
  <c r="R74" i="76"/>
  <c r="R78" i="76"/>
  <c r="R82" i="76"/>
  <c r="O85" i="76"/>
  <c r="R86" i="76"/>
  <c r="O89" i="76"/>
  <c r="O93" i="76"/>
  <c r="H95" i="76"/>
  <c r="L97" i="76"/>
  <c r="T129" i="76"/>
  <c r="T133" i="76"/>
  <c r="T137" i="76"/>
  <c r="L140" i="76"/>
  <c r="T143" i="76"/>
  <c r="Z45" i="76"/>
  <c r="AD45" i="76"/>
  <c r="Z46" i="76"/>
  <c r="AD46" i="76"/>
  <c r="Z47" i="76"/>
  <c r="AD47" i="76"/>
  <c r="Z48" i="76"/>
  <c r="AD48" i="76"/>
  <c r="Z49" i="76"/>
  <c r="AD49" i="76"/>
  <c r="Z50" i="76"/>
  <c r="AD50" i="76"/>
  <c r="Z51" i="76"/>
  <c r="AD51" i="76"/>
  <c r="Z55" i="76"/>
  <c r="AD55" i="76"/>
  <c r="R87" i="76"/>
  <c r="Q88" i="76"/>
  <c r="O90" i="76"/>
  <c r="S90" i="76"/>
  <c r="N91" i="76"/>
  <c r="R91" i="76"/>
  <c r="M92" i="76"/>
  <c r="Q92" i="76"/>
  <c r="G94" i="76"/>
  <c r="K94" i="76"/>
  <c r="E95" i="76"/>
  <c r="I95" i="76"/>
  <c r="G96" i="76"/>
  <c r="K96" i="76"/>
  <c r="E97" i="76"/>
  <c r="I97" i="76"/>
  <c r="N99" i="76"/>
  <c r="R99" i="76"/>
  <c r="K140" i="76"/>
  <c r="K141" i="76"/>
  <c r="K138" i="76"/>
  <c r="AA45" i="76"/>
  <c r="AE45" i="76"/>
  <c r="AA46" i="76"/>
  <c r="AA47" i="76"/>
  <c r="AE47" i="76"/>
  <c r="AA48" i="76"/>
  <c r="AE48" i="76"/>
  <c r="AA49" i="76"/>
  <c r="AE49" i="76"/>
  <c r="AA55" i="76"/>
  <c r="AE55" i="76"/>
  <c r="R88" i="76"/>
  <c r="Q89" i="76"/>
  <c r="S91" i="76"/>
  <c r="R92" i="76"/>
  <c r="Q93" i="76"/>
  <c r="F95" i="76"/>
  <c r="J95" i="76"/>
  <c r="F97" i="76"/>
  <c r="J97" i="76"/>
  <c r="S99" i="76"/>
  <c r="L141" i="76"/>
  <c r="L138" i="76"/>
  <c r="L139" i="76"/>
  <c r="S133" i="76"/>
  <c r="O133" i="76"/>
  <c r="R133" i="76"/>
  <c r="N133" i="76"/>
  <c r="Q133" i="76"/>
  <c r="M133" i="76"/>
  <c r="AB45" i="76"/>
  <c r="Q134" i="76"/>
  <c r="M134" i="76"/>
  <c r="T134" i="76"/>
  <c r="P134" i="76"/>
  <c r="S134" i="76"/>
  <c r="O134" i="76"/>
  <c r="AB46" i="76"/>
  <c r="S135" i="76"/>
  <c r="O135" i="76"/>
  <c r="R135" i="76"/>
  <c r="N135" i="76"/>
  <c r="Q135" i="76"/>
  <c r="M135" i="76"/>
  <c r="AB47" i="76"/>
  <c r="Q136" i="76"/>
  <c r="M136" i="76"/>
  <c r="T136" i="76"/>
  <c r="P136" i="76"/>
  <c r="S136" i="76"/>
  <c r="O136" i="76"/>
  <c r="AB48" i="76"/>
  <c r="S137" i="76"/>
  <c r="O137" i="76"/>
  <c r="R137" i="76"/>
  <c r="N137" i="76"/>
  <c r="Q137" i="76"/>
  <c r="M137" i="76"/>
  <c r="AB49" i="76"/>
  <c r="S143" i="76"/>
  <c r="O143" i="76"/>
  <c r="R143" i="76"/>
  <c r="N143" i="76"/>
  <c r="Q143" i="76"/>
  <c r="M143" i="76"/>
  <c r="AB55" i="76"/>
  <c r="N89" i="76"/>
  <c r="R89" i="76"/>
  <c r="M90" i="76"/>
  <c r="O92" i="76"/>
  <c r="S92" i="76"/>
  <c r="N93" i="76"/>
  <c r="R93" i="76"/>
  <c r="E94" i="76"/>
  <c r="I94" i="76"/>
  <c r="G95" i="76"/>
  <c r="K95" i="76"/>
  <c r="E96" i="76"/>
  <c r="I96" i="76"/>
  <c r="G97" i="76"/>
  <c r="K97" i="76"/>
  <c r="P133" i="76"/>
  <c r="N134" i="76"/>
  <c r="P135" i="76"/>
  <c r="N136" i="76"/>
  <c r="P137" i="76"/>
  <c r="P143" i="76"/>
  <c r="Z52" i="75"/>
  <c r="AB51" i="75"/>
  <c r="Z50" i="75"/>
  <c r="AE24" i="75"/>
  <c r="S112" i="75"/>
  <c r="N68" i="75"/>
  <c r="AA24" i="75"/>
  <c r="O112" i="75"/>
  <c r="AE28" i="75"/>
  <c r="N72" i="75"/>
  <c r="AA28" i="75"/>
  <c r="S116" i="75"/>
  <c r="O116" i="75"/>
  <c r="Q71" i="75"/>
  <c r="P72" i="75"/>
  <c r="Q87" i="75"/>
  <c r="E95" i="75"/>
  <c r="L139" i="75"/>
  <c r="R116" i="75"/>
  <c r="R124" i="75"/>
  <c r="T131" i="75"/>
  <c r="R132" i="75"/>
  <c r="Z24" i="75"/>
  <c r="AE25" i="75"/>
  <c r="Q113" i="75"/>
  <c r="AA25" i="75"/>
  <c r="AD26" i="75"/>
  <c r="Z28" i="75"/>
  <c r="AA29" i="75"/>
  <c r="AE29" i="75"/>
  <c r="Q117" i="75"/>
  <c r="AD30" i="75"/>
  <c r="AC31" i="75"/>
  <c r="Z32" i="75"/>
  <c r="AA33" i="75"/>
  <c r="R121" i="75"/>
  <c r="N121" i="75"/>
  <c r="AE33" i="75"/>
  <c r="Q121" i="75"/>
  <c r="AC35" i="75"/>
  <c r="AE37" i="75"/>
  <c r="R125" i="75"/>
  <c r="N125" i="75"/>
  <c r="AA37" i="75"/>
  <c r="Q125" i="75"/>
  <c r="AD38" i="75"/>
  <c r="AC39" i="75"/>
  <c r="Z40" i="75"/>
  <c r="R129" i="75"/>
  <c r="N129" i="75"/>
  <c r="AE41" i="75"/>
  <c r="AA41" i="75"/>
  <c r="Q129" i="75"/>
  <c r="AD42" i="75"/>
  <c r="AC43" i="75"/>
  <c r="Z44" i="75"/>
  <c r="Q133" i="75"/>
  <c r="R133" i="75"/>
  <c r="N133" i="75"/>
  <c r="AE45" i="75"/>
  <c r="AA45" i="75"/>
  <c r="AD46" i="75"/>
  <c r="AC47" i="75"/>
  <c r="Z48" i="75"/>
  <c r="AA49" i="75"/>
  <c r="Q137" i="75"/>
  <c r="R137" i="75"/>
  <c r="N137" i="75"/>
  <c r="AE49" i="75"/>
  <c r="AA52" i="75"/>
  <c r="D96" i="75"/>
  <c r="D94" i="75"/>
  <c r="H96" i="75"/>
  <c r="H94" i="75"/>
  <c r="L96" i="75"/>
  <c r="L94" i="75"/>
  <c r="T68" i="75"/>
  <c r="P69" i="75"/>
  <c r="Q72" i="75"/>
  <c r="O73" i="75"/>
  <c r="Q75" i="75"/>
  <c r="P76" i="75"/>
  <c r="T77" i="75"/>
  <c r="S81" i="75"/>
  <c r="O82" i="75"/>
  <c r="T84" i="75"/>
  <c r="P85" i="75"/>
  <c r="N86" i="75"/>
  <c r="Q88" i="75"/>
  <c r="O89" i="75"/>
  <c r="Q91" i="75"/>
  <c r="P92" i="75"/>
  <c r="T93" i="75"/>
  <c r="K94" i="75"/>
  <c r="H95" i="75"/>
  <c r="F96" i="75"/>
  <c r="N112" i="75"/>
  <c r="T117" i="75"/>
  <c r="P119" i="75"/>
  <c r="T125" i="75"/>
  <c r="P127" i="75"/>
  <c r="T133" i="75"/>
  <c r="R134" i="75"/>
  <c r="P135" i="75"/>
  <c r="N136" i="75"/>
  <c r="AE32" i="75"/>
  <c r="T120" i="75"/>
  <c r="P120" i="75"/>
  <c r="N76" i="75"/>
  <c r="AA32" i="75"/>
  <c r="O120" i="75"/>
  <c r="S120" i="75"/>
  <c r="AA36" i="75"/>
  <c r="S124" i="75"/>
  <c r="T124" i="75"/>
  <c r="P124" i="75"/>
  <c r="N80" i="75"/>
  <c r="AE36" i="75"/>
  <c r="O124" i="75"/>
  <c r="AE40" i="75"/>
  <c r="T128" i="75"/>
  <c r="P128" i="75"/>
  <c r="N84" i="75"/>
  <c r="AA40" i="75"/>
  <c r="S128" i="75"/>
  <c r="O128" i="75"/>
  <c r="AB53" i="75"/>
  <c r="T80" i="75"/>
  <c r="K96" i="75"/>
  <c r="H97" i="75"/>
  <c r="AC24" i="75"/>
  <c r="Q69" i="75"/>
  <c r="AE26" i="75"/>
  <c r="P70" i="75"/>
  <c r="AA26" i="75"/>
  <c r="O114" i="75"/>
  <c r="S114" i="75"/>
  <c r="T70" i="75"/>
  <c r="AD27" i="75"/>
  <c r="AC28" i="75"/>
  <c r="Q73" i="75"/>
  <c r="AE30" i="75"/>
  <c r="P74" i="75"/>
  <c r="AA30" i="75"/>
  <c r="S118" i="75"/>
  <c r="O118" i="75"/>
  <c r="T74" i="75"/>
  <c r="AD31" i="75"/>
  <c r="AC32" i="75"/>
  <c r="Q77" i="75"/>
  <c r="AA34" i="75"/>
  <c r="O122" i="75"/>
  <c r="T122" i="75"/>
  <c r="P122" i="75"/>
  <c r="P78" i="75"/>
  <c r="AE34" i="75"/>
  <c r="S122" i="75"/>
  <c r="T78" i="75"/>
  <c r="AD35" i="75"/>
  <c r="AC36" i="75"/>
  <c r="Q81" i="75"/>
  <c r="AE38" i="75"/>
  <c r="S126" i="75"/>
  <c r="T126" i="75"/>
  <c r="P126" i="75"/>
  <c r="P82" i="75"/>
  <c r="AA38" i="75"/>
  <c r="O126" i="75"/>
  <c r="T82" i="75"/>
  <c r="AD39" i="75"/>
  <c r="R84" i="75"/>
  <c r="AC40" i="75"/>
  <c r="Q85" i="75"/>
  <c r="AE42" i="75"/>
  <c r="AA42" i="75"/>
  <c r="O130" i="75"/>
  <c r="T130" i="75"/>
  <c r="P130" i="75"/>
  <c r="P86" i="75"/>
  <c r="S130" i="75"/>
  <c r="T86" i="75"/>
  <c r="AD43" i="75"/>
  <c r="Q89" i="75"/>
  <c r="AA46" i="75"/>
  <c r="S134" i="75"/>
  <c r="O134" i="75"/>
  <c r="T134" i="75"/>
  <c r="P134" i="75"/>
  <c r="P90" i="75"/>
  <c r="AE46" i="75"/>
  <c r="T90" i="75"/>
  <c r="AD47" i="75"/>
  <c r="AC48" i="75"/>
  <c r="Q93" i="75"/>
  <c r="AB50" i="75"/>
  <c r="AA50" i="75"/>
  <c r="AE50" i="75"/>
  <c r="AD50" i="75"/>
  <c r="AB52" i="75"/>
  <c r="Z53" i="75"/>
  <c r="P99" i="75"/>
  <c r="AA55" i="75"/>
  <c r="S143" i="75"/>
  <c r="O99" i="75"/>
  <c r="AE55" i="75"/>
  <c r="Q143" i="75"/>
  <c r="T99" i="75"/>
  <c r="S99" i="75"/>
  <c r="R99" i="75"/>
  <c r="E96" i="75"/>
  <c r="E94" i="75"/>
  <c r="I96" i="75"/>
  <c r="I94" i="75"/>
  <c r="S69" i="75"/>
  <c r="O70" i="75"/>
  <c r="T72" i="75"/>
  <c r="P73" i="75"/>
  <c r="N74" i="75"/>
  <c r="Q76" i="75"/>
  <c r="O77" i="75"/>
  <c r="S78" i="75"/>
  <c r="Q79" i="75"/>
  <c r="P80" i="75"/>
  <c r="T81" i="75"/>
  <c r="R82" i="75"/>
  <c r="N83" i="75"/>
  <c r="S85" i="75"/>
  <c r="O86" i="75"/>
  <c r="T88" i="75"/>
  <c r="P89" i="75"/>
  <c r="N90" i="75"/>
  <c r="Q92" i="75"/>
  <c r="O93" i="75"/>
  <c r="I95" i="75"/>
  <c r="G96" i="75"/>
  <c r="D97" i="75"/>
  <c r="L97" i="75"/>
  <c r="R112" i="75"/>
  <c r="P113" i="75"/>
  <c r="N114" i="75"/>
  <c r="R120" i="75"/>
  <c r="P121" i="75"/>
  <c r="N122" i="75"/>
  <c r="R128" i="75"/>
  <c r="P129" i="75"/>
  <c r="N130" i="75"/>
  <c r="P137" i="75"/>
  <c r="A59" i="75"/>
  <c r="A15" i="75"/>
  <c r="AE44" i="75"/>
  <c r="AA44" i="75"/>
  <c r="S132" i="75"/>
  <c r="T132" i="75"/>
  <c r="P132" i="75"/>
  <c r="N88" i="75"/>
  <c r="O132" i="75"/>
  <c r="AA48" i="75"/>
  <c r="O136" i="75"/>
  <c r="T136" i="75"/>
  <c r="P136" i="75"/>
  <c r="N92" i="75"/>
  <c r="AE48" i="75"/>
  <c r="S136" i="75"/>
  <c r="P88" i="75"/>
  <c r="J94" i="75"/>
  <c r="T115" i="75"/>
  <c r="J103" i="75"/>
  <c r="J59" i="75"/>
  <c r="A18" i="75"/>
  <c r="A106" i="75"/>
  <c r="AD24" i="75"/>
  <c r="AC25" i="75"/>
  <c r="Q70" i="75"/>
  <c r="Z26" i="75"/>
  <c r="P71" i="75"/>
  <c r="AE27" i="75"/>
  <c r="O71" i="75"/>
  <c r="AA27" i="75"/>
  <c r="Q115" i="75"/>
  <c r="T71" i="75"/>
  <c r="S71" i="75"/>
  <c r="AD28" i="75"/>
  <c r="AC29" i="75"/>
  <c r="Q74" i="75"/>
  <c r="Z30" i="75"/>
  <c r="P75" i="75"/>
  <c r="AE31" i="75"/>
  <c r="O75" i="75"/>
  <c r="AA31" i="75"/>
  <c r="Q119" i="75"/>
  <c r="T75" i="75"/>
  <c r="S75" i="75"/>
  <c r="AD32" i="75"/>
  <c r="AC33" i="75"/>
  <c r="Q78" i="75"/>
  <c r="Z34" i="75"/>
  <c r="P79" i="75"/>
  <c r="AA35" i="75"/>
  <c r="R123" i="75"/>
  <c r="N123" i="75"/>
  <c r="O79" i="75"/>
  <c r="AE35" i="75"/>
  <c r="Q123" i="75"/>
  <c r="T79" i="75"/>
  <c r="S79" i="75"/>
  <c r="AD36" i="75"/>
  <c r="AC37" i="75"/>
  <c r="Q82" i="75"/>
  <c r="Z38" i="75"/>
  <c r="P83" i="75"/>
  <c r="AE39" i="75"/>
  <c r="Q127" i="75"/>
  <c r="R127" i="75"/>
  <c r="N127" i="75"/>
  <c r="O83" i="75"/>
  <c r="AA39" i="75"/>
  <c r="T83" i="75"/>
  <c r="S83" i="75"/>
  <c r="Q128" i="75"/>
  <c r="S84" i="75"/>
  <c r="AD40" i="75"/>
  <c r="AC41" i="75"/>
  <c r="Q86" i="75"/>
  <c r="Z42" i="75"/>
  <c r="P87" i="75"/>
  <c r="AE43" i="75"/>
  <c r="R131" i="75"/>
  <c r="N131" i="75"/>
  <c r="O87" i="75"/>
  <c r="AA43" i="75"/>
  <c r="Q131" i="75"/>
  <c r="T87" i="75"/>
  <c r="S87" i="75"/>
  <c r="S88" i="75"/>
  <c r="AD44" i="75"/>
  <c r="AC45" i="75"/>
  <c r="Q90" i="75"/>
  <c r="Z46" i="75"/>
  <c r="P91" i="75"/>
  <c r="AE47" i="75"/>
  <c r="Q135" i="75"/>
  <c r="R135" i="75"/>
  <c r="N135" i="75"/>
  <c r="O91" i="75"/>
  <c r="AA47" i="75"/>
  <c r="T91" i="75"/>
  <c r="S91" i="75"/>
  <c r="AD48" i="75"/>
  <c r="AC49" i="75"/>
  <c r="AD51" i="75"/>
  <c r="AA53" i="75"/>
  <c r="AC53" i="75"/>
  <c r="P68" i="75"/>
  <c r="T69" i="75"/>
  <c r="R70" i="75"/>
  <c r="N71" i="75"/>
  <c r="S73" i="75"/>
  <c r="O74" i="75"/>
  <c r="T76" i="75"/>
  <c r="P77" i="75"/>
  <c r="N78" i="75"/>
  <c r="R79" i="75"/>
  <c r="Q80" i="75"/>
  <c r="O81" i="75"/>
  <c r="S82" i="75"/>
  <c r="P84" i="75"/>
  <c r="T85" i="75"/>
  <c r="R86" i="75"/>
  <c r="N87" i="75"/>
  <c r="S89" i="75"/>
  <c r="O90" i="75"/>
  <c r="P93" i="75"/>
  <c r="G94" i="75"/>
  <c r="D95" i="75"/>
  <c r="L95" i="75"/>
  <c r="J96" i="75"/>
  <c r="E97" i="75"/>
  <c r="N99" i="75"/>
  <c r="T113" i="75"/>
  <c r="R114" i="75"/>
  <c r="P115" i="75"/>
  <c r="N116" i="75"/>
  <c r="T121" i="75"/>
  <c r="R122" i="75"/>
  <c r="P123" i="75"/>
  <c r="N124" i="75"/>
  <c r="T129" i="75"/>
  <c r="R130" i="75"/>
  <c r="P131" i="75"/>
  <c r="N132" i="75"/>
  <c r="T137" i="75"/>
  <c r="L140" i="75"/>
  <c r="P143" i="75"/>
  <c r="R68" i="75"/>
  <c r="R72" i="75"/>
  <c r="R76" i="75"/>
  <c r="R80" i="75"/>
  <c r="R88" i="75"/>
  <c r="R92" i="75"/>
  <c r="F95" i="75"/>
  <c r="J95" i="75"/>
  <c r="F97" i="75"/>
  <c r="J97" i="75"/>
  <c r="I103" i="75"/>
  <c r="P112" i="75"/>
  <c r="T112" i="75"/>
  <c r="N113" i="75"/>
  <c r="R113" i="75"/>
  <c r="P114" i="75"/>
  <c r="T114" i="75"/>
  <c r="N115" i="75"/>
  <c r="R115" i="75"/>
  <c r="P116" i="75"/>
  <c r="T116" i="75"/>
  <c r="N117" i="75"/>
  <c r="R117" i="75"/>
  <c r="P118" i="75"/>
  <c r="T118" i="75"/>
  <c r="N119" i="75"/>
  <c r="R119" i="75"/>
  <c r="L138" i="75"/>
  <c r="L141" i="75"/>
  <c r="K141" i="75"/>
  <c r="B15" i="75"/>
  <c r="A16" i="75"/>
  <c r="AB24" i="75"/>
  <c r="AB25" i="75"/>
  <c r="AB26" i="75"/>
  <c r="AB27" i="75"/>
  <c r="AB28" i="75"/>
  <c r="AB29" i="75"/>
  <c r="AB30" i="75"/>
  <c r="AB31" i="75"/>
  <c r="AB32" i="75"/>
  <c r="AB33" i="75"/>
  <c r="AB34" i="75"/>
  <c r="AB35" i="75"/>
  <c r="AB36" i="75"/>
  <c r="AB37" i="75"/>
  <c r="AB38" i="75"/>
  <c r="AB39" i="75"/>
  <c r="AB40" i="75"/>
  <c r="AB41" i="75"/>
  <c r="AB42" i="75"/>
  <c r="AB43" i="75"/>
  <c r="AB44" i="75"/>
  <c r="AB45" i="75"/>
  <c r="AB46" i="75"/>
  <c r="AB47" i="75"/>
  <c r="AB48" i="75"/>
  <c r="AB49" i="75"/>
  <c r="R143" i="75"/>
  <c r="N143" i="75"/>
  <c r="AB55" i="75"/>
  <c r="O68" i="75"/>
  <c r="S68" i="75"/>
  <c r="N69" i="75"/>
  <c r="M70" i="75"/>
  <c r="M94" i="75" s="1"/>
  <c r="O72" i="75"/>
  <c r="S72" i="75"/>
  <c r="N73" i="75"/>
  <c r="R73" i="75"/>
  <c r="M74" i="75"/>
  <c r="O76" i="75"/>
  <c r="S76" i="75"/>
  <c r="N77" i="75"/>
  <c r="R77" i="75"/>
  <c r="M78" i="75"/>
  <c r="O80" i="75"/>
  <c r="S80" i="75"/>
  <c r="N81" i="75"/>
  <c r="R81" i="75"/>
  <c r="M82" i="75"/>
  <c r="O84" i="75"/>
  <c r="N85" i="75"/>
  <c r="M86" i="75"/>
  <c r="O88" i="75"/>
  <c r="N89" i="75"/>
  <c r="R89" i="75"/>
  <c r="M90" i="75"/>
  <c r="O92" i="75"/>
  <c r="S92" i="75"/>
  <c r="N93" i="75"/>
  <c r="R93" i="75"/>
  <c r="G95" i="75"/>
  <c r="K95" i="75"/>
  <c r="G97" i="75"/>
  <c r="K97" i="75"/>
  <c r="M112" i="75"/>
  <c r="Q112" i="75"/>
  <c r="O113" i="75"/>
  <c r="S113" i="75"/>
  <c r="M114" i="75"/>
  <c r="Q114" i="75"/>
  <c r="O115" i="75"/>
  <c r="S115" i="75"/>
  <c r="M116" i="75"/>
  <c r="Q116" i="75"/>
  <c r="O117" i="75"/>
  <c r="S117" i="75"/>
  <c r="M118" i="75"/>
  <c r="Q118" i="75"/>
  <c r="O119" i="75"/>
  <c r="S119" i="75"/>
  <c r="M120" i="75"/>
  <c r="Q120" i="75"/>
  <c r="O121" i="75"/>
  <c r="S121" i="75"/>
  <c r="M122" i="75"/>
  <c r="Q122" i="75"/>
  <c r="O123" i="75"/>
  <c r="S123" i="75"/>
  <c r="M124" i="75"/>
  <c r="Q124" i="75"/>
  <c r="O125" i="75"/>
  <c r="S125" i="75"/>
  <c r="M126" i="75"/>
  <c r="Q126" i="75"/>
  <c r="O127" i="75"/>
  <c r="S127" i="75"/>
  <c r="M128" i="75"/>
  <c r="O129" i="75"/>
  <c r="M130" i="75"/>
  <c r="Q130" i="75"/>
  <c r="O131" i="75"/>
  <c r="S131" i="75"/>
  <c r="M132" i="75"/>
  <c r="Q132" i="75"/>
  <c r="O133" i="75"/>
  <c r="S133" i="75"/>
  <c r="M134" i="75"/>
  <c r="Q134" i="75"/>
  <c r="O135" i="75"/>
  <c r="S135" i="75"/>
  <c r="M136" i="75"/>
  <c r="Q136" i="75"/>
  <c r="O137" i="75"/>
  <c r="S137" i="75"/>
  <c r="K140" i="75"/>
  <c r="O143" i="75"/>
  <c r="T143" i="75"/>
  <c r="J103" i="74"/>
  <c r="J59" i="74"/>
  <c r="AE30" i="74"/>
  <c r="AE27" i="74"/>
  <c r="B103" i="74"/>
  <c r="B59" i="74"/>
  <c r="A104" i="74"/>
  <c r="A60" i="74"/>
  <c r="T112" i="74"/>
  <c r="P112" i="74"/>
  <c r="S112" i="74"/>
  <c r="R112" i="74"/>
  <c r="Q112" i="74"/>
  <c r="AE24" i="74"/>
  <c r="AC26" i="74"/>
  <c r="T116" i="74"/>
  <c r="P116" i="74"/>
  <c r="S116" i="74"/>
  <c r="R116" i="74"/>
  <c r="Q116" i="74"/>
  <c r="AE28" i="74"/>
  <c r="AC30" i="74"/>
  <c r="AB31" i="74"/>
  <c r="T120" i="74"/>
  <c r="P120" i="74"/>
  <c r="S120" i="74"/>
  <c r="R120" i="74"/>
  <c r="Q120" i="74"/>
  <c r="AE32" i="74"/>
  <c r="AC34" i="74"/>
  <c r="AC35" i="74"/>
  <c r="AD36" i="74"/>
  <c r="AD37" i="74"/>
  <c r="AC38" i="74"/>
  <c r="AC39" i="74"/>
  <c r="AC50" i="74"/>
  <c r="AE50" i="74"/>
  <c r="A103" i="74"/>
  <c r="A59" i="74"/>
  <c r="J15" i="74"/>
  <c r="AB26" i="74"/>
  <c r="R115" i="74"/>
  <c r="Q115" i="74"/>
  <c r="T115" i="74"/>
  <c r="P115" i="74"/>
  <c r="S115" i="74"/>
  <c r="AE31" i="74"/>
  <c r="I103" i="74"/>
  <c r="I59" i="74"/>
  <c r="B15" i="74"/>
  <c r="A16" i="74"/>
  <c r="AE51" i="74"/>
  <c r="R113" i="74"/>
  <c r="Q113" i="74"/>
  <c r="T113" i="74"/>
  <c r="P113" i="74"/>
  <c r="S113" i="74"/>
  <c r="AE25" i="74"/>
  <c r="AC27" i="74"/>
  <c r="R117" i="74"/>
  <c r="Q117" i="74"/>
  <c r="T117" i="74"/>
  <c r="P117" i="74"/>
  <c r="S117" i="74"/>
  <c r="AE29" i="74"/>
  <c r="R121" i="74"/>
  <c r="Q121" i="74"/>
  <c r="T121" i="74"/>
  <c r="P121" i="74"/>
  <c r="S121" i="74"/>
  <c r="AE33" i="74"/>
  <c r="R129" i="74"/>
  <c r="Q129" i="74"/>
  <c r="T129" i="74"/>
  <c r="P129" i="74"/>
  <c r="AB41" i="74"/>
  <c r="S129" i="74"/>
  <c r="AC41" i="74"/>
  <c r="AC43" i="74"/>
  <c r="AD50" i="74"/>
  <c r="AD53" i="74"/>
  <c r="A106" i="74"/>
  <c r="A62" i="74"/>
  <c r="T114" i="74"/>
  <c r="P114" i="74"/>
  <c r="S114" i="74"/>
  <c r="R114" i="74"/>
  <c r="Q114" i="74"/>
  <c r="AE26" i="74"/>
  <c r="T118" i="74"/>
  <c r="P118" i="74"/>
  <c r="S118" i="74"/>
  <c r="R118" i="74"/>
  <c r="Q118" i="74"/>
  <c r="T122" i="74"/>
  <c r="P122" i="74"/>
  <c r="S122" i="74"/>
  <c r="R122" i="74"/>
  <c r="AE34" i="74"/>
  <c r="Q122" i="74"/>
  <c r="R123" i="74"/>
  <c r="Q123" i="74"/>
  <c r="T123" i="74"/>
  <c r="P123" i="74"/>
  <c r="AD35" i="74"/>
  <c r="S123" i="74"/>
  <c r="T124" i="74"/>
  <c r="P124" i="74"/>
  <c r="S124" i="74"/>
  <c r="R124" i="74"/>
  <c r="AC36" i="74"/>
  <c r="Q124" i="74"/>
  <c r="R125" i="74"/>
  <c r="Q125" i="74"/>
  <c r="T125" i="74"/>
  <c r="P125" i="74"/>
  <c r="AB37" i="74"/>
  <c r="S125" i="74"/>
  <c r="R127" i="74"/>
  <c r="Q127" i="74"/>
  <c r="T127" i="74"/>
  <c r="P127" i="74"/>
  <c r="AD39" i="74"/>
  <c r="S127" i="74"/>
  <c r="T128" i="74"/>
  <c r="P128" i="74"/>
  <c r="S128" i="74"/>
  <c r="R128" i="74"/>
  <c r="AC40" i="74"/>
  <c r="Q128" i="74"/>
  <c r="AD40" i="74"/>
  <c r="T132" i="74"/>
  <c r="P132" i="74"/>
  <c r="S132" i="74"/>
  <c r="R132" i="74"/>
  <c r="AC44" i="74"/>
  <c r="AB44" i="74"/>
  <c r="Q132" i="74"/>
  <c r="AD44" i="74"/>
  <c r="AD52" i="74"/>
  <c r="AD24" i="74"/>
  <c r="AC25" i="74"/>
  <c r="AD28" i="74"/>
  <c r="AC29" i="74"/>
  <c r="AB30" i="74"/>
  <c r="R119" i="74"/>
  <c r="Q119" i="74"/>
  <c r="T119" i="74"/>
  <c r="P119" i="74"/>
  <c r="S119" i="74"/>
  <c r="AD32" i="74"/>
  <c r="AC33" i="74"/>
  <c r="AB34" i="74"/>
  <c r="AB35" i="74"/>
  <c r="AB36" i="74"/>
  <c r="AC37" i="74"/>
  <c r="AB39" i="74"/>
  <c r="AB40" i="74"/>
  <c r="AD42" i="74"/>
  <c r="AD51" i="74"/>
  <c r="AB52" i="74"/>
  <c r="R131" i="74"/>
  <c r="Q131" i="74"/>
  <c r="T131" i="74"/>
  <c r="P131" i="74"/>
  <c r="AE43" i="74"/>
  <c r="AC45" i="74"/>
  <c r="R135" i="74"/>
  <c r="Q135" i="74"/>
  <c r="T135" i="74"/>
  <c r="P135" i="74"/>
  <c r="AE47" i="74"/>
  <c r="AD48" i="74"/>
  <c r="AE52" i="74"/>
  <c r="AA53" i="74"/>
  <c r="AE53" i="74"/>
  <c r="AA55" i="74"/>
  <c r="Q130" i="74"/>
  <c r="T136" i="74"/>
  <c r="P136" i="74"/>
  <c r="S136" i="74"/>
  <c r="R136" i="74"/>
  <c r="AE48" i="74"/>
  <c r="AA50" i="74"/>
  <c r="X51" i="74"/>
  <c r="AB51" i="74"/>
  <c r="X53" i="74"/>
  <c r="AB53" i="74"/>
  <c r="T143" i="74"/>
  <c r="P143" i="74"/>
  <c r="S143" i="74"/>
  <c r="O143" i="74"/>
  <c r="R143" i="74"/>
  <c r="N143" i="74"/>
  <c r="AB55" i="74"/>
  <c r="M141" i="74"/>
  <c r="M139" i="74"/>
  <c r="K141" i="74"/>
  <c r="O141" i="74"/>
  <c r="K139" i="74"/>
  <c r="R133" i="74"/>
  <c r="Q133" i="74"/>
  <c r="T133" i="74"/>
  <c r="P133" i="74"/>
  <c r="AE45" i="74"/>
  <c r="AD46" i="74"/>
  <c r="AC47" i="74"/>
  <c r="AB48" i="74"/>
  <c r="R137" i="74"/>
  <c r="Q137" i="74"/>
  <c r="T137" i="74"/>
  <c r="P137" i="74"/>
  <c r="AE49" i="74"/>
  <c r="X50" i="74"/>
  <c r="AB50" i="74"/>
  <c r="Y51" i="74"/>
  <c r="AC51" i="74"/>
  <c r="AC52" i="74"/>
  <c r="Y53" i="74"/>
  <c r="AC53" i="74"/>
  <c r="Y55" i="74"/>
  <c r="AC55" i="74"/>
  <c r="S131" i="74"/>
  <c r="S133" i="74"/>
  <c r="S135" i="74"/>
  <c r="S137" i="74"/>
  <c r="O139" i="74"/>
  <c r="M143" i="74"/>
  <c r="T126" i="74"/>
  <c r="P126" i="74"/>
  <c r="S126" i="74"/>
  <c r="R126" i="74"/>
  <c r="AE38" i="74"/>
  <c r="T130" i="74"/>
  <c r="P130" i="74"/>
  <c r="S130" i="74"/>
  <c r="R130" i="74"/>
  <c r="AE42" i="74"/>
  <c r="AD43" i="74"/>
  <c r="AB45" i="74"/>
  <c r="T134" i="74"/>
  <c r="P134" i="74"/>
  <c r="S134" i="74"/>
  <c r="R134" i="74"/>
  <c r="AE46" i="74"/>
  <c r="AD47" i="74"/>
  <c r="AC48" i="74"/>
  <c r="AB49" i="74"/>
  <c r="Z55" i="74"/>
  <c r="AD55" i="74"/>
  <c r="M138" i="74"/>
  <c r="Q143" i="74"/>
  <c r="N138" i="74"/>
  <c r="L139" i="74"/>
  <c r="N140" i="74"/>
  <c r="K138" i="74"/>
  <c r="O138" i="74"/>
  <c r="K140" i="74"/>
  <c r="O140" i="74"/>
  <c r="L141" i="74"/>
  <c r="L138" i="74"/>
  <c r="N139" i="74"/>
  <c r="L140" i="74"/>
  <c r="T97" i="83" l="1"/>
  <c r="T95" i="83"/>
  <c r="T96" i="83"/>
  <c r="T94" i="83"/>
  <c r="T139" i="83"/>
  <c r="T140" i="83"/>
  <c r="T141" i="83"/>
  <c r="T138" i="83"/>
  <c r="T95" i="82"/>
  <c r="T97" i="82"/>
  <c r="T94" i="82"/>
  <c r="T140" i="82"/>
  <c r="T141" i="82"/>
  <c r="T138" i="82"/>
  <c r="T139" i="82"/>
  <c r="T96" i="82"/>
  <c r="O140" i="81"/>
  <c r="O141" i="81"/>
  <c r="O138" i="81"/>
  <c r="O139" i="81"/>
  <c r="T96" i="81"/>
  <c r="T94" i="81"/>
  <c r="T95" i="81"/>
  <c r="T97" i="81"/>
  <c r="N139" i="81"/>
  <c r="N140" i="81"/>
  <c r="N141" i="81"/>
  <c r="N138" i="81"/>
  <c r="AE53" i="81"/>
  <c r="M138" i="81"/>
  <c r="M139" i="81"/>
  <c r="M140" i="81"/>
  <c r="M141" i="81"/>
  <c r="Z53" i="81"/>
  <c r="Z52" i="81"/>
  <c r="Z51" i="81"/>
  <c r="Z50" i="81"/>
  <c r="Y52" i="81"/>
  <c r="Y50" i="81"/>
  <c r="R139" i="81"/>
  <c r="AB52" i="81"/>
  <c r="P96" i="81"/>
  <c r="P94" i="81"/>
  <c r="P97" i="81"/>
  <c r="P95" i="81"/>
  <c r="R97" i="81"/>
  <c r="R95" i="81"/>
  <c r="R94" i="81"/>
  <c r="R96" i="81"/>
  <c r="AA52" i="81"/>
  <c r="Q138" i="81"/>
  <c r="Q139" i="81"/>
  <c r="Q140" i="81"/>
  <c r="Q141" i="81"/>
  <c r="Q96" i="81"/>
  <c r="Q94" i="81"/>
  <c r="Q95" i="81"/>
  <c r="Q97" i="81"/>
  <c r="AC53" i="81"/>
  <c r="AC51" i="81"/>
  <c r="R138" i="81"/>
  <c r="S97" i="81"/>
  <c r="S95" i="81"/>
  <c r="S96" i="81"/>
  <c r="S94" i="81"/>
  <c r="S140" i="81"/>
  <c r="S141" i="81"/>
  <c r="S138" i="81"/>
  <c r="S139" i="81"/>
  <c r="N97" i="81"/>
  <c r="N95" i="81"/>
  <c r="N94" i="81"/>
  <c r="N96" i="81"/>
  <c r="AE51" i="81"/>
  <c r="P141" i="81"/>
  <c r="P138" i="81"/>
  <c r="P139" i="81"/>
  <c r="P140" i="81"/>
  <c r="M96" i="81"/>
  <c r="M94" i="81"/>
  <c r="M95" i="81"/>
  <c r="M97" i="81"/>
  <c r="Y53" i="81"/>
  <c r="Y51" i="81"/>
  <c r="R141" i="81"/>
  <c r="AB53" i="81"/>
  <c r="AE50" i="81"/>
  <c r="O97" i="81"/>
  <c r="O95" i="81"/>
  <c r="O94" i="81"/>
  <c r="O96" i="81"/>
  <c r="T141" i="81"/>
  <c r="T138" i="81"/>
  <c r="T139" i="81"/>
  <c r="T140" i="81"/>
  <c r="AD53" i="81"/>
  <c r="AD52" i="81"/>
  <c r="AD51" i="81"/>
  <c r="AD50" i="81"/>
  <c r="AC52" i="81"/>
  <c r="AC50" i="81"/>
  <c r="R140" i="81"/>
  <c r="Y53" i="80"/>
  <c r="Y51" i="80"/>
  <c r="Q96" i="80"/>
  <c r="Q94" i="80"/>
  <c r="Q97" i="80"/>
  <c r="Q95" i="80"/>
  <c r="S97" i="80"/>
  <c r="S95" i="80"/>
  <c r="S96" i="80"/>
  <c r="S94" i="80"/>
  <c r="S139" i="80"/>
  <c r="S140" i="80"/>
  <c r="S141" i="80"/>
  <c r="S138" i="80"/>
  <c r="R138" i="80"/>
  <c r="R139" i="80"/>
  <c r="R140" i="80"/>
  <c r="R141" i="80"/>
  <c r="AA52" i="80"/>
  <c r="R95" i="80"/>
  <c r="AC52" i="80"/>
  <c r="AC50" i="80"/>
  <c r="AB53" i="80"/>
  <c r="AB51" i="80"/>
  <c r="T97" i="80"/>
  <c r="T96" i="80"/>
  <c r="T94" i="80"/>
  <c r="T95" i="80"/>
  <c r="M96" i="80"/>
  <c r="M94" i="80"/>
  <c r="M95" i="80"/>
  <c r="M97" i="80"/>
  <c r="M141" i="80"/>
  <c r="M138" i="80"/>
  <c r="M139" i="80"/>
  <c r="M140" i="80"/>
  <c r="AA51" i="80"/>
  <c r="R97" i="80"/>
  <c r="AD52" i="80"/>
  <c r="Z51" i="80"/>
  <c r="Y52" i="80"/>
  <c r="Y50" i="80"/>
  <c r="O97" i="80"/>
  <c r="O95" i="80"/>
  <c r="O94" i="80"/>
  <c r="O96" i="80"/>
  <c r="P140" i="80"/>
  <c r="P141" i="80"/>
  <c r="P138" i="80"/>
  <c r="P139" i="80"/>
  <c r="Q141" i="80"/>
  <c r="Q138" i="80"/>
  <c r="Q139" i="80"/>
  <c r="Q140" i="80"/>
  <c r="AA50" i="80"/>
  <c r="R96" i="80"/>
  <c r="Z52" i="80"/>
  <c r="AC53" i="80"/>
  <c r="AC51" i="80"/>
  <c r="N97" i="80"/>
  <c r="N95" i="80"/>
  <c r="N94" i="80"/>
  <c r="N96" i="80"/>
  <c r="AB52" i="80"/>
  <c r="AB50" i="80"/>
  <c r="P97" i="80"/>
  <c r="P96" i="80"/>
  <c r="P94" i="80"/>
  <c r="P95" i="80"/>
  <c r="O139" i="80"/>
  <c r="O140" i="80"/>
  <c r="O141" i="80"/>
  <c r="O138" i="80"/>
  <c r="T140" i="80"/>
  <c r="T141" i="80"/>
  <c r="T138" i="80"/>
  <c r="T139" i="80"/>
  <c r="N138" i="80"/>
  <c r="N139" i="80"/>
  <c r="N140" i="80"/>
  <c r="N141" i="80"/>
  <c r="AA53" i="80"/>
  <c r="R94" i="80"/>
  <c r="AC53" i="79"/>
  <c r="AC52" i="79"/>
  <c r="M140" i="79"/>
  <c r="M138" i="79"/>
  <c r="M141" i="79"/>
  <c r="M139" i="79"/>
  <c r="S141" i="79"/>
  <c r="S139" i="79"/>
  <c r="S140" i="79"/>
  <c r="S138" i="79"/>
  <c r="O141" i="79"/>
  <c r="O139" i="79"/>
  <c r="O140" i="79"/>
  <c r="O138" i="79"/>
  <c r="Z52" i="79"/>
  <c r="Q95" i="79"/>
  <c r="Q97" i="79"/>
  <c r="Q96" i="79"/>
  <c r="Q94" i="79"/>
  <c r="P96" i="79"/>
  <c r="P94" i="79"/>
  <c r="P97" i="79"/>
  <c r="P95" i="79"/>
  <c r="R140" i="79"/>
  <c r="R138" i="79"/>
  <c r="R141" i="79"/>
  <c r="R139" i="79"/>
  <c r="P139" i="79"/>
  <c r="P140" i="79"/>
  <c r="P138" i="79"/>
  <c r="P141" i="79"/>
  <c r="AE51" i="79"/>
  <c r="AD53" i="79"/>
  <c r="AB51" i="79"/>
  <c r="AC51" i="79"/>
  <c r="AE53" i="79"/>
  <c r="O95" i="79"/>
  <c r="O94" i="79"/>
  <c r="O97" i="79"/>
  <c r="O96" i="79"/>
  <c r="AD51" i="79"/>
  <c r="AC50" i="79"/>
  <c r="M95" i="79"/>
  <c r="M96" i="79"/>
  <c r="M94" i="79"/>
  <c r="M97" i="79"/>
  <c r="T139" i="79"/>
  <c r="T140" i="79"/>
  <c r="T138" i="79"/>
  <c r="T141" i="79"/>
  <c r="AA51" i="79"/>
  <c r="AE50" i="79"/>
  <c r="Y51" i="79"/>
  <c r="S96" i="79"/>
  <c r="S95" i="79"/>
  <c r="S94" i="79"/>
  <c r="S97" i="79"/>
  <c r="T96" i="79"/>
  <c r="T95" i="79"/>
  <c r="T94" i="79"/>
  <c r="T97" i="79"/>
  <c r="Q140" i="79"/>
  <c r="Q138" i="79"/>
  <c r="Q141" i="79"/>
  <c r="Q139" i="79"/>
  <c r="N140" i="79"/>
  <c r="N138" i="79"/>
  <c r="N141" i="79"/>
  <c r="N139" i="79"/>
  <c r="N97" i="79"/>
  <c r="N94" i="79"/>
  <c r="N96" i="79"/>
  <c r="N95" i="79"/>
  <c r="R97" i="79"/>
  <c r="R94" i="79"/>
  <c r="R96" i="79"/>
  <c r="R95" i="79"/>
  <c r="AD50" i="79"/>
  <c r="O141" i="78"/>
  <c r="O138" i="78"/>
  <c r="O140" i="78"/>
  <c r="O139" i="78"/>
  <c r="R97" i="78"/>
  <c r="R95" i="78"/>
  <c r="R96" i="78"/>
  <c r="R94" i="78"/>
  <c r="AA50" i="78"/>
  <c r="AD53" i="78"/>
  <c r="AD52" i="78"/>
  <c r="AD51" i="78"/>
  <c r="AD50" i="78"/>
  <c r="Y53" i="78"/>
  <c r="Y51" i="78"/>
  <c r="AB53" i="78"/>
  <c r="AB51" i="78"/>
  <c r="N94" i="78"/>
  <c r="S96" i="78"/>
  <c r="S94" i="78"/>
  <c r="S97" i="78"/>
  <c r="S95" i="78"/>
  <c r="N140" i="78"/>
  <c r="N141" i="78"/>
  <c r="N138" i="78"/>
  <c r="N139" i="78"/>
  <c r="S141" i="78"/>
  <c r="S138" i="78"/>
  <c r="S139" i="78"/>
  <c r="S140" i="78"/>
  <c r="Q97" i="78"/>
  <c r="Q95" i="78"/>
  <c r="Q96" i="78"/>
  <c r="Q94" i="78"/>
  <c r="Z53" i="78"/>
  <c r="Z52" i="78"/>
  <c r="Z51" i="78"/>
  <c r="AC52" i="78"/>
  <c r="AC50" i="78"/>
  <c r="AE52" i="78"/>
  <c r="AE50" i="78"/>
  <c r="N96" i="78"/>
  <c r="T97" i="78"/>
  <c r="T95" i="78"/>
  <c r="T96" i="78"/>
  <c r="T94" i="78"/>
  <c r="O96" i="78"/>
  <c r="O94" i="78"/>
  <c r="O97" i="78"/>
  <c r="O95" i="78"/>
  <c r="Q139" i="78"/>
  <c r="Q140" i="78"/>
  <c r="Q141" i="78"/>
  <c r="Q138" i="78"/>
  <c r="P138" i="78"/>
  <c r="P139" i="78"/>
  <c r="P141" i="78"/>
  <c r="P140" i="78"/>
  <c r="AA52" i="78"/>
  <c r="M97" i="78"/>
  <c r="M95" i="78"/>
  <c r="M96" i="78"/>
  <c r="M94" i="78"/>
  <c r="Y52" i="78"/>
  <c r="Y50" i="78"/>
  <c r="N97" i="78"/>
  <c r="P97" i="78"/>
  <c r="P94" i="78"/>
  <c r="P95" i="78"/>
  <c r="P96" i="78"/>
  <c r="R140" i="78"/>
  <c r="R141" i="78"/>
  <c r="R139" i="78"/>
  <c r="R138" i="78"/>
  <c r="T138" i="78"/>
  <c r="T139" i="78"/>
  <c r="T140" i="78"/>
  <c r="T141" i="78"/>
  <c r="M139" i="78"/>
  <c r="M140" i="78"/>
  <c r="M138" i="78"/>
  <c r="M141" i="78"/>
  <c r="AC53" i="78"/>
  <c r="AC51" i="78"/>
  <c r="N95" i="78"/>
  <c r="AC50" i="77"/>
  <c r="AE53" i="77"/>
  <c r="AA52" i="77"/>
  <c r="AA51" i="77"/>
  <c r="AA50" i="77"/>
  <c r="T140" i="77"/>
  <c r="T141" i="77"/>
  <c r="T138" i="77"/>
  <c r="T139" i="77"/>
  <c r="N138" i="77"/>
  <c r="N139" i="77"/>
  <c r="N140" i="77"/>
  <c r="N141" i="77"/>
  <c r="AD52" i="77"/>
  <c r="O97" i="77"/>
  <c r="T97" i="77"/>
  <c r="T96" i="77"/>
  <c r="T94" i="77"/>
  <c r="T95" i="77"/>
  <c r="AC51" i="77"/>
  <c r="AD51" i="77"/>
  <c r="AD50" i="77"/>
  <c r="S139" i="77"/>
  <c r="S140" i="77"/>
  <c r="S141" i="77"/>
  <c r="S138" i="77"/>
  <c r="N97" i="77"/>
  <c r="N95" i="77"/>
  <c r="N94" i="77"/>
  <c r="N96" i="77"/>
  <c r="R138" i="77"/>
  <c r="R139" i="77"/>
  <c r="R140" i="77"/>
  <c r="R141" i="77"/>
  <c r="Z52" i="77"/>
  <c r="O94" i="77"/>
  <c r="Q96" i="77"/>
  <c r="Q94" i="77"/>
  <c r="Q95" i="77"/>
  <c r="Q97" i="77"/>
  <c r="P97" i="77"/>
  <c r="P96" i="77"/>
  <c r="P94" i="77"/>
  <c r="P95" i="77"/>
  <c r="AC52" i="77"/>
  <c r="S97" i="77"/>
  <c r="S95" i="77"/>
  <c r="S94" i="77"/>
  <c r="S96" i="77"/>
  <c r="AA53" i="77"/>
  <c r="M96" i="77"/>
  <c r="M94" i="77"/>
  <c r="M95" i="77"/>
  <c r="M97" i="77"/>
  <c r="O139" i="77"/>
  <c r="O140" i="77"/>
  <c r="O141" i="77"/>
  <c r="O138" i="77"/>
  <c r="M141" i="77"/>
  <c r="M138" i="77"/>
  <c r="M139" i="77"/>
  <c r="M140" i="77"/>
  <c r="R96" i="77"/>
  <c r="R97" i="77"/>
  <c r="R95" i="77"/>
  <c r="R94" i="77"/>
  <c r="O96" i="77"/>
  <c r="AC53" i="77"/>
  <c r="P140" i="77"/>
  <c r="P141" i="77"/>
  <c r="P138" i="77"/>
  <c r="P139" i="77"/>
  <c r="Q141" i="77"/>
  <c r="Q138" i="77"/>
  <c r="Q139" i="77"/>
  <c r="Q140" i="77"/>
  <c r="O95" i="77"/>
  <c r="AA51" i="76"/>
  <c r="R139" i="76"/>
  <c r="R140" i="76"/>
  <c r="R141" i="76"/>
  <c r="R138" i="76"/>
  <c r="N97" i="76"/>
  <c r="N95" i="76"/>
  <c r="N94" i="76"/>
  <c r="N96" i="76"/>
  <c r="M138" i="76"/>
  <c r="M139" i="76"/>
  <c r="M140" i="76"/>
  <c r="M141" i="76"/>
  <c r="Y52" i="76"/>
  <c r="T96" i="76"/>
  <c r="T94" i="76"/>
  <c r="T95" i="76"/>
  <c r="T97" i="76"/>
  <c r="N139" i="76"/>
  <c r="N140" i="76"/>
  <c r="N141" i="76"/>
  <c r="N138" i="76"/>
  <c r="M96" i="76"/>
  <c r="M94" i="76"/>
  <c r="M97" i="76"/>
  <c r="M95" i="76"/>
  <c r="P141" i="76"/>
  <c r="P138" i="76"/>
  <c r="P139" i="76"/>
  <c r="P140" i="76"/>
  <c r="Q138" i="76"/>
  <c r="Q139" i="76"/>
  <c r="Q140" i="76"/>
  <c r="Q141" i="76"/>
  <c r="AC53" i="76"/>
  <c r="R97" i="76"/>
  <c r="R95" i="76"/>
  <c r="R96" i="76"/>
  <c r="R94" i="76"/>
  <c r="Q96" i="76"/>
  <c r="Q94" i="76"/>
  <c r="Q97" i="76"/>
  <c r="Q95" i="76"/>
  <c r="P96" i="76"/>
  <c r="P94" i="76"/>
  <c r="P95" i="76"/>
  <c r="P97" i="76"/>
  <c r="O140" i="76"/>
  <c r="O141" i="76"/>
  <c r="O138" i="76"/>
  <c r="O139" i="76"/>
  <c r="T141" i="76"/>
  <c r="T138" i="76"/>
  <c r="T139" i="76"/>
  <c r="T140" i="76"/>
  <c r="S97" i="76"/>
  <c r="S95" i="76"/>
  <c r="S96" i="76"/>
  <c r="S94" i="76"/>
  <c r="S140" i="76"/>
  <c r="S141" i="76"/>
  <c r="S138" i="76"/>
  <c r="S139" i="76"/>
  <c r="O97" i="76"/>
  <c r="O95" i="76"/>
  <c r="O96" i="76"/>
  <c r="O94" i="76"/>
  <c r="O97" i="75"/>
  <c r="O95" i="75"/>
  <c r="O94" i="75"/>
  <c r="O96" i="75"/>
  <c r="P138" i="75"/>
  <c r="P139" i="75"/>
  <c r="P141" i="75"/>
  <c r="P140" i="75"/>
  <c r="AE51" i="75"/>
  <c r="AD52" i="75"/>
  <c r="Z51" i="75"/>
  <c r="N139" i="75"/>
  <c r="N140" i="75"/>
  <c r="N141" i="75"/>
  <c r="N138" i="75"/>
  <c r="O141" i="75"/>
  <c r="O140" i="75"/>
  <c r="O138" i="75"/>
  <c r="O139" i="75"/>
  <c r="S141" i="75"/>
  <c r="S140" i="75"/>
  <c r="S138" i="75"/>
  <c r="S139" i="75"/>
  <c r="AC52" i="75"/>
  <c r="S97" i="75"/>
  <c r="S95" i="75"/>
  <c r="S94" i="75"/>
  <c r="S96" i="75"/>
  <c r="T138" i="75"/>
  <c r="T139" i="75"/>
  <c r="T140" i="75"/>
  <c r="T141" i="75"/>
  <c r="R97" i="75"/>
  <c r="R95" i="75"/>
  <c r="R96" i="75"/>
  <c r="R94" i="75"/>
  <c r="Q96" i="75"/>
  <c r="N97" i="75"/>
  <c r="N95" i="75"/>
  <c r="N94" i="75"/>
  <c r="N96" i="75"/>
  <c r="Q138" i="75"/>
  <c r="Q141" i="75"/>
  <c r="Q139" i="75"/>
  <c r="Q140" i="75"/>
  <c r="M95" i="75"/>
  <c r="AD53" i="75"/>
  <c r="R141" i="75"/>
  <c r="R139" i="75"/>
  <c r="R140" i="75"/>
  <c r="R138" i="75"/>
  <c r="M96" i="75"/>
  <c r="AE52" i="75"/>
  <c r="AA51" i="75"/>
  <c r="Q97" i="75"/>
  <c r="T96" i="75"/>
  <c r="T94" i="75"/>
  <c r="T95" i="75"/>
  <c r="T97" i="75"/>
  <c r="AC50" i="75"/>
  <c r="P96" i="75"/>
  <c r="P94" i="75"/>
  <c r="P95" i="75"/>
  <c r="P97" i="75"/>
  <c r="M141" i="75"/>
  <c r="M138" i="75"/>
  <c r="M140" i="75"/>
  <c r="M139" i="75"/>
  <c r="M97" i="75"/>
  <c r="AC51" i="75"/>
  <c r="Q94" i="75"/>
  <c r="AE53" i="75"/>
  <c r="Q95" i="75"/>
  <c r="P140" i="74"/>
  <c r="P138" i="74"/>
  <c r="P141" i="74"/>
  <c r="P139" i="74"/>
  <c r="T140" i="74"/>
  <c r="T138" i="74"/>
  <c r="T141" i="74"/>
  <c r="T139" i="74"/>
  <c r="R139" i="74"/>
  <c r="R140" i="74"/>
  <c r="R138" i="74"/>
  <c r="R141" i="74"/>
  <c r="Q141" i="74"/>
  <c r="Q139" i="74"/>
  <c r="Q140" i="74"/>
  <c r="Q138" i="74"/>
  <c r="S140" i="74"/>
  <c r="S138" i="74"/>
  <c r="S141" i="74"/>
  <c r="S139" i="74"/>
  <c r="D34" i="53" l="1"/>
  <c r="G14" i="33"/>
  <c r="F14" i="33"/>
  <c r="D14" i="33"/>
  <c r="E14" i="33"/>
</calcChain>
</file>

<file path=xl/comments1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2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3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4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5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6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7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8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sharedStrings.xml><?xml version="1.0" encoding="utf-8"?>
<sst xmlns="http://schemas.openxmlformats.org/spreadsheetml/2006/main" count="3886" uniqueCount="324">
  <si>
    <t xml:space="preserve"> &gt;&gt;&gt; Top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</si>
  <si>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</si>
  <si>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</si>
  <si>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</si>
  <si>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</si>
  <si>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</si>
  <si>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</si>
  <si>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</si>
  <si>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</si>
  <si>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</si>
  <si>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</si>
  <si>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Paramètres</t>
  </si>
  <si>
    <t>?</t>
  </si>
  <si>
    <t>Total</t>
  </si>
  <si>
    <t>Qualité de la gestion financière</t>
  </si>
  <si>
    <t>Indicateur synthétique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</si>
  <si>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</si>
  <si>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</si>
  <si>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</si>
  <si>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</si>
  <si>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Bern</t>
  </si>
  <si>
    <t>Fribourg</t>
  </si>
  <si>
    <t>Genève</t>
  </si>
  <si>
    <t>Luzern</t>
  </si>
  <si>
    <t>Neuchâtel</t>
  </si>
  <si>
    <t>Schaffhausen</t>
  </si>
  <si>
    <t>Zürich</t>
  </si>
  <si>
    <t>-</t>
  </si>
  <si>
    <t>Zusätzliche Nettoverpflichtungen</t>
  </si>
  <si>
    <t>Engagements nets supplémentaires</t>
  </si>
  <si>
    <t>Genauigkeit der Steuerprognose</t>
  </si>
  <si>
    <t>Intérêt moyen de la dette</t>
  </si>
  <si>
    <t>Ecart moyen</t>
  </si>
  <si>
    <t>© IDHEAP</t>
  </si>
  <si>
    <t>Laufender Ertrag in % des laufendes Aufwandes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</si>
  <si>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</si>
  <si>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</si>
  <si>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</si>
  <si>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</si>
  <si>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</si>
  <si>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</si>
  <si>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</si>
  <si>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</si>
  <si>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</si>
  <si>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</si>
  <si>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</si>
  <si>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</si>
  <si>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Gleitender Mittelwert über 3 Jahre - Moyenne mobile sur 3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</si>
  <si>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</si>
  <si>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</si>
  <si>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</si>
  <si>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</si>
  <si>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</si>
  <si>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</si>
  <si>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</si>
  <si>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</si>
  <si>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</si>
  <si>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</si>
  <si>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</si>
  <si>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</si>
  <si>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</si>
  <si>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</si>
  <si>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</si>
  <si>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</si>
  <si>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</si>
  <si>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</si>
  <si>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</si>
  <si>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</si>
  <si>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</si>
  <si>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</si>
  <si>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</si>
  <si>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</si>
  <si>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</si>
  <si>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</si>
  <si>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</si>
  <si>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</si>
  <si>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</si>
  <si>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</si>
  <si>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</si>
  <si>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</si>
  <si>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</si>
  <si>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</si>
  <si>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</si>
  <si>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</si>
  <si>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</si>
  <si>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</si>
  <si>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</si>
  <si>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</si>
  <si>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</si>
  <si>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</si>
  <si>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</si>
  <si>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</si>
  <si>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</si>
  <si>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</si>
  <si>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</si>
  <si>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</si>
  <si>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</si>
  <si>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</si>
  <si>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</si>
  <si>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</si>
  <si>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</si>
  <si>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</si>
  <si>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</si>
  <si>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</si>
  <si>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</si>
  <si>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</si>
  <si>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</si>
  <si>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</si>
  <si>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</si>
  <si>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</si>
  <si>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</si>
  <si>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</si>
  <si>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</si>
  <si>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</si>
  <si>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</si>
  <si>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</si>
  <si>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</si>
  <si>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</si>
  <si>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</si>
  <si>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</si>
  <si>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</si>
  <si>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</si>
  <si>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</si>
  <si>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</si>
  <si>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</si>
  <si>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</si>
  <si>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</si>
  <si>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</si>
  <si>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</si>
  <si>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</si>
  <si>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</si>
  <si>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</si>
  <si>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</si>
  <si>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</si>
  <si>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</si>
  <si>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</si>
  <si>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2007-2016</t>
  </si>
  <si>
    <t>2014-2016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</si>
  <si>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</si>
  <si>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</si>
  <si>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</si>
  <si>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</si>
  <si>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</si>
  <si>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</si>
  <si>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</si>
  <si>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</si>
  <si>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</si>
  <si>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</si>
  <si>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</si>
  <si>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</si>
  <si>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</si>
  <si>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</si>
  <si>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</si>
  <si>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</si>
  <si>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</si>
  <si>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</si>
  <si>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</si>
  <si>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</si>
  <si>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</si>
  <si>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</si>
  <si>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</si>
  <si>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</si>
  <si>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</si>
  <si>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</si>
  <si>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</si>
  <si>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</si>
  <si>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</si>
  <si>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</si>
  <si>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</si>
  <si>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</si>
  <si>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</si>
  <si>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</si>
  <si>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Revenus courants en % des charges  courantes</t>
  </si>
  <si>
    <t>&gt;&gt;&gt; Gleitender Mittelwert über 10 Jahre - Moyenne mobile sur 10 années</t>
  </si>
  <si>
    <t>Kanton</t>
  </si>
  <si>
    <t>Canton</t>
  </si>
  <si>
    <t>2000-2009</t>
  </si>
  <si>
    <t>ZH</t>
  </si>
  <si>
    <t>BE</t>
  </si>
  <si>
    <t>LU</t>
  </si>
  <si>
    <t>Uri</t>
  </si>
  <si>
    <t>UR</t>
  </si>
  <si>
    <t>Schwyz</t>
  </si>
  <si>
    <t>SZ</t>
  </si>
  <si>
    <t>Obwalden</t>
  </si>
  <si>
    <t>OW</t>
  </si>
  <si>
    <t>Nidwalden</t>
  </si>
  <si>
    <t>NW</t>
  </si>
  <si>
    <t>Glarus</t>
  </si>
  <si>
    <t>GL</t>
  </si>
  <si>
    <t>Zug</t>
  </si>
  <si>
    <t>ZG</t>
  </si>
  <si>
    <t>FR</t>
  </si>
  <si>
    <t>Solothurn</t>
  </si>
  <si>
    <t>SO</t>
  </si>
  <si>
    <t>Basel-Stadt</t>
  </si>
  <si>
    <t>BS</t>
  </si>
  <si>
    <t>Basel-Landschaft</t>
  </si>
  <si>
    <t>BL</t>
  </si>
  <si>
    <t>SH</t>
  </si>
  <si>
    <t>Appenzell A.Rh.</t>
  </si>
  <si>
    <t>AR</t>
  </si>
  <si>
    <t>Appenzell I.Rh.</t>
  </si>
  <si>
    <t>AI</t>
  </si>
  <si>
    <t>SG</t>
  </si>
  <si>
    <t>Graubünden</t>
  </si>
  <si>
    <t>GR</t>
  </si>
  <si>
    <t>Aargau</t>
  </si>
  <si>
    <t>AG</t>
  </si>
  <si>
    <t>Thurgau</t>
  </si>
  <si>
    <t>TG</t>
  </si>
  <si>
    <t>Tessin</t>
  </si>
  <si>
    <t>TI</t>
  </si>
  <si>
    <t>Vaud</t>
  </si>
  <si>
    <t>VD</t>
  </si>
  <si>
    <t>Valais</t>
  </si>
  <si>
    <t>VS</t>
  </si>
  <si>
    <t>NE</t>
  </si>
  <si>
    <t>GE</t>
  </si>
  <si>
    <t>Jura</t>
  </si>
  <si>
    <t>JU</t>
  </si>
  <si>
    <t>Médiane</t>
  </si>
  <si>
    <t>Moyenne pond.</t>
  </si>
  <si>
    <t>Confédération</t>
  </si>
  <si>
    <t>CH</t>
  </si>
  <si>
    <t>1999-2001</t>
  </si>
  <si>
    <t>2000-2002</t>
  </si>
  <si>
    <t>Gleitender Mittelwert über 10 Jahre - Moyenne mobile sur 10 années</t>
  </si>
  <si>
    <t>1999-2008</t>
  </si>
  <si>
    <r>
      <t xml:space="preserve">St. Gallen </t>
    </r>
    <r>
      <rPr>
        <b/>
        <vertAlign val="superscript"/>
        <sz val="9"/>
        <rFont val="Tahoma"/>
        <family val="2"/>
      </rPr>
      <t>(1)</t>
    </r>
  </si>
  <si>
    <t>(1)</t>
  </si>
  <si>
    <t>La valeur pour St. Gallen n'est pas indiquée en 2001 car la moyenne de l'investissement net calculé sur 3 années est négative alors que l'autofinancement est positif</t>
  </si>
  <si>
    <t>2010-2011</t>
  </si>
  <si>
    <t>2009-2012</t>
  </si>
  <si>
    <t>Pour St. Gallen : moyenne mobile sur 2 années jusqu'en 2004 (investissement net négatif en 2001).</t>
  </si>
  <si>
    <t>Pour St. Gallen : moyenne mobile sur 9 années (investissement net négatif en 2001).</t>
  </si>
  <si>
    <t xml:space="preserve">St. Gallen </t>
  </si>
  <si>
    <t>Moyenne</t>
  </si>
  <si>
    <t>Selbstfinanzierung in % der Nettoinvestitionen</t>
  </si>
  <si>
    <t>Autofinancement en % de l'investissement net</t>
  </si>
  <si>
    <t xml:space="preserve">Engagements net en % des dépenses courantes </t>
  </si>
  <si>
    <t xml:space="preserve">Nettoverpflichtungen in % der laufenden Ausgaben </t>
  </si>
  <si>
    <t>Intérêts nets en % des revenus fiscaux</t>
  </si>
  <si>
    <t>Nettozinsen in % der Steuererträge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</si>
  <si>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</si>
  <si>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</si>
  <si>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</si>
  <si>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</si>
  <si>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Intérêts passifs en % de la dette brute moyenne</t>
  </si>
  <si>
    <t>Passivzinsen in % der durchschnittlichen Bruttoschulden</t>
  </si>
  <si>
    <t>Nettoverschuldung in % der Steuererträge</t>
  </si>
  <si>
    <t>engagements nets x 100</t>
  </si>
  <si>
    <t>revenus fiscaux</t>
  </si>
  <si>
    <t>(revenus fiscaux directs budgétés
- revenus fiscaux directs effectifs) x 100</t>
  </si>
  <si>
    <t>revenus fiscaux directs effectifs</t>
  </si>
  <si>
    <t>revenus fiscaux directs</t>
  </si>
  <si>
    <t>dette brute x 100</t>
  </si>
  <si>
    <t>revenus courants</t>
  </si>
  <si>
    <t>Bruttoschulden x 100</t>
  </si>
  <si>
    <t>laufender Ertrag</t>
  </si>
  <si>
    <t>(budgetierte direkte Steuererträge
- effektive direkte Steuererträge) x 100</t>
  </si>
  <si>
    <t>effektive direkte Steuererträge</t>
  </si>
  <si>
    <t>Nettoschulden x 100</t>
  </si>
  <si>
    <t>Steuererträge</t>
  </si>
  <si>
    <t>Exactitude de la prévision 
fiscale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</si>
  <si>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</si>
  <si>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</si>
  <si>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</si>
  <si>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</si>
  <si>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t>direkte Steuererträge</t>
  </si>
  <si>
    <t>laufende Ausgaben pro Einwohner Vorjahr</t>
  </si>
  <si>
    <t>Kennzahlen des Ausmasses der Verschuldung</t>
  </si>
  <si>
    <t>Indicateurs sur l'importance de l'endettement</t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</si>
  <si>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</si>
  <si>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</si>
  <si>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</si>
  <si>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</si>
  <si>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</si>
  <si>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</si>
  <si>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</si>
  <si>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</si>
  <si>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Hilfskennzahlen</t>
  </si>
  <si>
    <t>Indicateurs auxiliaires</t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</si>
  <si>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</si>
  <si>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</si>
  <si>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</si>
  <si>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</si>
  <si>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</si>
  <si>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</si>
  <si>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Nettozinsaufwand x 100</t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</si>
  <si>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</si>
  <si>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</si>
  <si>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</si>
  <si>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</si>
  <si>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Kapitaldienst' x 100</t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</si>
  <si>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</si>
  <si>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service de la dette' x 100</t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</si>
  <si>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</si>
  <si>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</si>
  <si>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</si>
  <si>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Bruttoinvestitionen x 100</t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</si>
  <si>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</si>
  <si>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investissements bruts x 100</t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</si>
  <si>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</si>
  <si>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Gesamtausgaben</t>
  </si>
  <si>
    <t>dépenses totales</t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</si>
  <si>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</si>
  <si>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</si>
  <si>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Nettoschulden</t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</si>
  <si>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</si>
  <si>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engagements nets</t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</si>
  <si>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</si>
  <si>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ständige Wohnbevölkerung</t>
  </si>
  <si>
    <t>population résidente permanente</t>
  </si>
  <si>
    <t>2016-2018</t>
  </si>
  <si>
    <t>2009-2018</t>
  </si>
  <si>
    <t>Selbstfinanzierung in &amp;% des laufenden Ertrags</t>
  </si>
  <si>
    <t>Autofinancement en % des revenus courants</t>
  </si>
  <si>
    <t>Nettozinsen in % des laufenden Ertrags</t>
  </si>
  <si>
    <t>Intérêts nets en % des revenus courants</t>
  </si>
  <si>
    <t xml:space="preserve"> 'Kapitaldienst' in % des laufenden Ertrags</t>
  </si>
  <si>
    <t xml:space="preserve"> 'Service de la dette' en % des revenus courants</t>
  </si>
  <si>
    <t>Bruttoinvestitionen in % des Gesamtausgaben</t>
  </si>
  <si>
    <t>Investissements bruts en % des dépenses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</si>
</sst>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yy;@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sz val="8.5"/>
      <name val="Helvetica"/>
    </font>
    <font>
      <sz val="12"/>
      <color indexed="60"/>
      <name val="Wingdings 3"/>
      <family val="1"/>
      <charset val="2"/>
    </font>
    <font>
      <b/>
      <vertAlign val="superscript"/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13"/>
      <name val="Tahoma"/>
      <family val="2"/>
    </font>
    <font>
      <sz val="10"/>
      <name val="Arial"/>
      <family val="2"/>
    </font>
    <font>
      <u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9"/>
      </right>
      <top style="thin">
        <color theme="0"/>
      </top>
      <bottom/>
      <diagonal/>
    </border>
    <border>
      <left style="medium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medium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medium">
        <color indexed="9"/>
      </top>
      <bottom/>
      <diagonal/>
    </border>
    <border>
      <left/>
      <right style="thin">
        <color theme="0"/>
      </right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medium">
        <color indexed="9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  <xf numFmtId="0" fontId="7" fillId="0" borderId="0">
      <alignment vertical="center"/>
    </xf>
    <xf numFmtId="0" fontId="10" fillId="0" borderId="0"/>
    <xf numFmtId="0" fontId="28" fillId="0" borderId="0"/>
  </cellStyleXfs>
  <cellXfs count="384">
    <xf numFmtId="0" fontId="0" fillId="0" borderId="0" xfId="0"/>
    <xf numFmtId="0" fontId="5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2" xfId="0" applyNumberFormat="1" applyFont="1" applyFill="1" applyBorder="1" applyAlignment="1">
      <alignment horizontal="right" vertical="center" indent="2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2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2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0" xfId="0" applyFill="1"/>
    <xf numFmtId="0" fontId="11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3" xfId="0" applyBorder="1"/>
    <xf numFmtId="0" fontId="0" fillId="0" borderId="4" xfId="0" applyBorder="1"/>
    <xf numFmtId="0" fontId="11" fillId="0" borderId="5" xfId="0" applyFont="1" applyFill="1" applyBorder="1"/>
    <xf numFmtId="0" fontId="0" fillId="0" borderId="6" xfId="0" applyBorder="1"/>
    <xf numFmtId="0" fontId="0" fillId="2" borderId="7" xfId="0" applyFill="1" applyBorder="1"/>
    <xf numFmtId="0" fontId="11" fillId="0" borderId="8" xfId="0" applyFont="1" applyFill="1" applyBorder="1"/>
    <xf numFmtId="0" fontId="11" fillId="0" borderId="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11" fillId="0" borderId="13" xfId="0" applyFont="1" applyFill="1" applyBorder="1"/>
    <xf numFmtId="0" fontId="0" fillId="0" borderId="5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8" xfId="0" applyBorder="1"/>
    <xf numFmtId="0" fontId="6" fillId="0" borderId="0" xfId="0" quotePrefix="1" applyFont="1" applyAlignment="1">
      <alignment horizontal="left" vertical="center"/>
    </xf>
    <xf numFmtId="164" fontId="17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left" vertical="center" indent="1"/>
    </xf>
    <xf numFmtId="2" fontId="8" fillId="2" borderId="1" xfId="0" applyNumberFormat="1" applyFont="1" applyFill="1" applyBorder="1" applyAlignment="1">
      <alignment horizontal="left" vertical="center" indent="1"/>
    </xf>
    <xf numFmtId="2" fontId="7" fillId="2" borderId="1" xfId="0" applyNumberFormat="1" applyFont="1" applyFill="1" applyBorder="1" applyAlignment="1">
      <alignment horizontal="right" vertical="center" indent="2"/>
    </xf>
    <xf numFmtId="2" fontId="7" fillId="2" borderId="2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25" fillId="0" borderId="0" xfId="0" applyFont="1" applyFill="1" applyAlignment="1">
      <alignment vertical="center"/>
    </xf>
    <xf numFmtId="2" fontId="13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3" borderId="0" xfId="0" applyFont="1" applyFill="1" applyBorder="1" applyAlignment="1">
      <alignment horizontal="left" vertical="center" indent="1"/>
    </xf>
    <xf numFmtId="0" fontId="0" fillId="3" borderId="16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1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7" xfId="1" applyFill="1" applyBorder="1" applyAlignment="1" applyProtection="1">
      <alignment horizontal="left" vertical="center"/>
    </xf>
    <xf numFmtId="0" fontId="3" fillId="2" borderId="7" xfId="1" applyFill="1" applyBorder="1" applyAlignment="1" applyProtection="1">
      <alignment vertical="center"/>
    </xf>
    <xf numFmtId="0" fontId="3" fillId="2" borderId="9" xfId="1" applyFill="1" applyBorder="1" applyAlignment="1" applyProtection="1">
      <alignment horizontal="left" vertical="center" wrapText="1"/>
    </xf>
    <xf numFmtId="0" fontId="3" fillId="2" borderId="9" xfId="1" applyFill="1" applyBorder="1" applyAlignment="1" applyProtection="1">
      <alignment vertical="center" wrapText="1"/>
    </xf>
    <xf numFmtId="0" fontId="3" fillId="2" borderId="9" xfId="1" applyFill="1" applyBorder="1" applyAlignment="1" applyProtection="1">
      <alignment horizontal="left" vertical="center"/>
    </xf>
    <xf numFmtId="0" fontId="3" fillId="2" borderId="9" xfId="1" applyFill="1" applyBorder="1" applyAlignment="1" applyProtection="1">
      <alignment vertical="center"/>
    </xf>
    <xf numFmtId="0" fontId="3" fillId="2" borderId="10" xfId="1" applyFill="1" applyBorder="1" applyAlignment="1" applyProtection="1">
      <alignment horizontal="left" vertical="center"/>
    </xf>
    <xf numFmtId="0" fontId="3" fillId="2" borderId="10" xfId="1" applyFill="1" applyBorder="1" applyAlignment="1" applyProtection="1">
      <alignment vertical="center"/>
    </xf>
    <xf numFmtId="0" fontId="3" fillId="2" borderId="7" xfId="1" applyFill="1" applyBorder="1" applyAlignment="1" applyProtection="1">
      <alignment horizontal="left" vertical="center" wrapText="1"/>
    </xf>
    <xf numFmtId="0" fontId="3" fillId="2" borderId="7" xfId="1" applyFill="1" applyBorder="1" applyAlignment="1" applyProtection="1">
      <alignment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3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27" fillId="0" borderId="0" xfId="1" applyNumberFormat="1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6" fillId="0" borderId="0" xfId="3" quotePrefix="1" applyFont="1" applyAlignment="1">
      <alignment horizontal="right" vertical="center"/>
    </xf>
    <xf numFmtId="164" fontId="6" fillId="0" borderId="1" xfId="3" quotePrefix="1" applyNumberFormat="1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1" fontId="11" fillId="4" borderId="7" xfId="5" applyNumberFormat="1" applyFont="1" applyFill="1" applyBorder="1" applyAlignment="1">
      <alignment horizontal="left" vertical="center" wrapText="1" shrinkToFit="1"/>
    </xf>
    <xf numFmtId="2" fontId="9" fillId="0" borderId="0" xfId="5" applyNumberFormat="1" applyFont="1" applyFill="1" applyBorder="1" applyAlignment="1">
      <alignment horizontal="left" vertical="center" wrapText="1" shrinkToFit="1"/>
    </xf>
    <xf numFmtId="0" fontId="7" fillId="0" borderId="0" xfId="3" applyFill="1" applyAlignment="1">
      <alignment vertical="center"/>
    </xf>
    <xf numFmtId="0" fontId="7" fillId="0" borderId="1" xfId="3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29" fillId="0" borderId="0" xfId="3" applyFont="1" applyAlignment="1">
      <alignment vertical="center"/>
    </xf>
    <xf numFmtId="0" fontId="13" fillId="0" borderId="0" xfId="1" applyFont="1" applyBorder="1" applyAlignment="1" applyProtection="1">
      <alignment vertical="center"/>
    </xf>
    <xf numFmtId="0" fontId="7" fillId="0" borderId="1" xfId="3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7" fillId="0" borderId="17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29" fillId="0" borderId="0" xfId="3" applyFont="1" applyFill="1" applyAlignment="1">
      <alignment vertical="center"/>
    </xf>
    <xf numFmtId="0" fontId="7" fillId="2" borderId="18" xfId="3" applyFont="1" applyFill="1" applyBorder="1" applyAlignment="1">
      <alignment horizontal="left" vertical="center" indent="1"/>
    </xf>
    <xf numFmtId="0" fontId="9" fillId="5" borderId="0" xfId="3" applyFont="1" applyFill="1" applyAlignment="1">
      <alignment horizontal="left" vertical="center" indent="1"/>
    </xf>
    <xf numFmtId="0" fontId="7" fillId="5" borderId="0" xfId="3" applyFont="1" applyFill="1" applyAlignment="1">
      <alignment horizontal="center" vertical="center"/>
    </xf>
    <xf numFmtId="0" fontId="7" fillId="5" borderId="1" xfId="3" applyFont="1" applyFill="1" applyBorder="1" applyAlignment="1">
      <alignment horizontal="left" vertical="center" indent="1"/>
    </xf>
    <xf numFmtId="0" fontId="23" fillId="5" borderId="2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left" vertical="center" indent="1"/>
    </xf>
    <xf numFmtId="0" fontId="7" fillId="0" borderId="18" xfId="3" applyFont="1" applyFill="1" applyBorder="1" applyAlignment="1">
      <alignment horizontal="left" vertical="center" inden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left" vertical="center" indent="1"/>
    </xf>
    <xf numFmtId="0" fontId="8" fillId="0" borderId="2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3" borderId="18" xfId="3" applyFont="1" applyFill="1" applyBorder="1" applyAlignment="1">
      <alignment horizontal="left" vertical="center" indent="1"/>
    </xf>
    <xf numFmtId="2" fontId="7" fillId="3" borderId="1" xfId="3" applyNumberFormat="1" applyFont="1" applyFill="1" applyBorder="1" applyAlignment="1">
      <alignment horizontal="right" vertical="center" indent="2"/>
    </xf>
    <xf numFmtId="2" fontId="7" fillId="3" borderId="0" xfId="3" applyNumberFormat="1" applyFont="1" applyFill="1" applyBorder="1" applyAlignment="1">
      <alignment horizontal="right" vertical="center" indent="2"/>
    </xf>
    <xf numFmtId="2" fontId="7" fillId="3" borderId="17" xfId="3" applyNumberFormat="1" applyFont="1" applyFill="1" applyBorder="1" applyAlignment="1">
      <alignment horizontal="right" vertical="center" indent="2"/>
    </xf>
    <xf numFmtId="2" fontId="7" fillId="3" borderId="19" xfId="3" applyNumberFormat="1" applyFont="1" applyFill="1" applyBorder="1" applyAlignment="1">
      <alignment horizontal="right" vertical="center" indent="2"/>
    </xf>
    <xf numFmtId="2" fontId="7" fillId="3" borderId="14" xfId="3" applyNumberFormat="1" applyFont="1" applyFill="1" applyBorder="1" applyAlignment="1">
      <alignment horizontal="right" vertical="center" indent="2"/>
    </xf>
    <xf numFmtId="0" fontId="8" fillId="3" borderId="20" xfId="3" applyFont="1" applyFill="1" applyBorder="1" applyAlignment="1">
      <alignment horizontal="left" vertical="center" indent="1"/>
    </xf>
    <xf numFmtId="0" fontId="7" fillId="0" borderId="0" xfId="3">
      <alignment vertical="center"/>
    </xf>
    <xf numFmtId="2" fontId="7" fillId="6" borderId="22" xfId="3" applyNumberFormat="1" applyFont="1" applyFill="1" applyBorder="1" applyAlignment="1">
      <alignment horizontal="center" vertical="center"/>
    </xf>
    <xf numFmtId="2" fontId="7" fillId="6" borderId="0" xfId="3" applyNumberFormat="1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left" vertical="center" indent="1"/>
    </xf>
    <xf numFmtId="2" fontId="7" fillId="0" borderId="1" xfId="3" applyNumberFormat="1" applyFont="1" applyFill="1" applyBorder="1" applyAlignment="1">
      <alignment horizontal="right" vertical="center" indent="2"/>
    </xf>
    <xf numFmtId="2" fontId="7" fillId="0" borderId="0" xfId="3" applyNumberFormat="1" applyFont="1" applyFill="1" applyBorder="1" applyAlignment="1">
      <alignment horizontal="right" vertical="center" indent="2"/>
    </xf>
    <xf numFmtId="2" fontId="7" fillId="0" borderId="17" xfId="3" applyNumberFormat="1" applyFont="1" applyFill="1" applyBorder="1" applyAlignment="1">
      <alignment horizontal="right" vertical="center" indent="2"/>
    </xf>
    <xf numFmtId="2" fontId="7" fillId="0" borderId="19" xfId="3" applyNumberFormat="1" applyFont="1" applyFill="1" applyBorder="1" applyAlignment="1">
      <alignment horizontal="right" vertical="center" indent="2"/>
    </xf>
    <xf numFmtId="2" fontId="7" fillId="0" borderId="14" xfId="3" applyNumberFormat="1" applyFont="1" applyFill="1" applyBorder="1" applyAlignment="1">
      <alignment horizontal="right" vertical="center" indent="2"/>
    </xf>
    <xf numFmtId="0" fontId="8" fillId="0" borderId="20" xfId="3" applyFont="1" applyFill="1" applyBorder="1" applyAlignment="1">
      <alignment horizontal="left" vertical="center" indent="1"/>
    </xf>
    <xf numFmtId="2" fontId="7" fillId="0" borderId="22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 vertical="center"/>
    </xf>
    <xf numFmtId="2" fontId="8" fillId="2" borderId="23" xfId="3" applyNumberFormat="1" applyFont="1" applyFill="1" applyBorder="1" applyAlignment="1">
      <alignment horizontal="left" vertical="center" indent="1"/>
    </xf>
    <xf numFmtId="2" fontId="7" fillId="2" borderId="22" xfId="3" applyNumberFormat="1" applyFont="1" applyFill="1" applyBorder="1" applyAlignment="1">
      <alignment horizontal="right" vertical="center" indent="2"/>
    </xf>
    <xf numFmtId="2" fontId="7" fillId="2" borderId="24" xfId="3" applyNumberFormat="1" applyFont="1" applyFill="1" applyBorder="1" applyAlignment="1">
      <alignment horizontal="right" vertical="center" indent="2"/>
    </xf>
    <xf numFmtId="2" fontId="7" fillId="2" borderId="25" xfId="3" applyNumberFormat="1" applyFont="1" applyFill="1" applyBorder="1" applyAlignment="1">
      <alignment horizontal="right" vertical="center" indent="2"/>
    </xf>
    <xf numFmtId="2" fontId="7" fillId="2" borderId="26" xfId="3" applyNumberFormat="1" applyFont="1" applyFill="1" applyBorder="1" applyAlignment="1">
      <alignment horizontal="right" vertical="center" indent="2"/>
    </xf>
    <xf numFmtId="2" fontId="8" fillId="2" borderId="27" xfId="3" applyNumberFormat="1" applyFont="1" applyFill="1" applyBorder="1" applyAlignment="1">
      <alignment horizontal="left" vertical="center" indent="1"/>
    </xf>
    <xf numFmtId="0" fontId="7" fillId="0" borderId="0" xfId="3" applyFont="1">
      <alignment vertical="center"/>
    </xf>
    <xf numFmtId="2" fontId="8" fillId="2" borderId="22" xfId="3" applyNumberFormat="1" applyFont="1" applyFill="1" applyBorder="1" applyAlignment="1">
      <alignment horizontal="center" vertical="center"/>
    </xf>
    <xf numFmtId="2" fontId="8" fillId="2" borderId="28" xfId="3" applyNumberFormat="1" applyFont="1" applyFill="1" applyBorder="1" applyAlignment="1">
      <alignment horizontal="center" vertical="center"/>
    </xf>
    <xf numFmtId="2" fontId="8" fillId="2" borderId="49" xfId="3" applyNumberFormat="1" applyFont="1" applyFill="1" applyBorder="1" applyAlignment="1">
      <alignment horizontal="center" vertical="center"/>
    </xf>
    <xf numFmtId="2" fontId="8" fillId="2" borderId="24" xfId="3" applyNumberFormat="1" applyFont="1" applyFill="1" applyBorder="1" applyAlignment="1">
      <alignment horizontal="center" vertical="center"/>
    </xf>
    <xf numFmtId="2" fontId="7" fillId="2" borderId="29" xfId="3" applyNumberFormat="1" applyFont="1" applyFill="1" applyBorder="1" applyAlignment="1">
      <alignment horizontal="right" vertical="center" indent="2"/>
    </xf>
    <xf numFmtId="2" fontId="7" fillId="2" borderId="30" xfId="3" applyNumberFormat="1" applyFont="1" applyFill="1" applyBorder="1" applyAlignment="1">
      <alignment horizontal="right" vertical="center" indent="2"/>
    </xf>
    <xf numFmtId="2" fontId="7" fillId="2" borderId="31" xfId="3" applyNumberFormat="1" applyFont="1" applyFill="1" applyBorder="1" applyAlignment="1">
      <alignment horizontal="right" vertical="center" indent="2"/>
    </xf>
    <xf numFmtId="2" fontId="8" fillId="2" borderId="32" xfId="3" applyNumberFormat="1" applyFont="1" applyFill="1" applyBorder="1" applyAlignment="1">
      <alignment horizontal="left" vertical="center" indent="1"/>
    </xf>
    <xf numFmtId="2" fontId="7" fillId="2" borderId="33" xfId="3" applyNumberFormat="1" applyFont="1" applyFill="1" applyBorder="1" applyAlignment="1">
      <alignment horizontal="right" vertical="center" indent="2"/>
    </xf>
    <xf numFmtId="2" fontId="7" fillId="2" borderId="34" xfId="3" applyNumberFormat="1" applyFont="1" applyFill="1" applyBorder="1" applyAlignment="1">
      <alignment horizontal="right" vertical="center" indent="2"/>
    </xf>
    <xf numFmtId="2" fontId="7" fillId="2" borderId="35" xfId="3" applyNumberFormat="1" applyFont="1" applyFill="1" applyBorder="1" applyAlignment="1">
      <alignment horizontal="right" vertical="center" indent="2"/>
    </xf>
    <xf numFmtId="2" fontId="7" fillId="2" borderId="23" xfId="3" applyNumberFormat="1" applyFont="1" applyFill="1" applyBorder="1" applyAlignment="1">
      <alignment horizontal="right" vertical="center" indent="2"/>
    </xf>
    <xf numFmtId="2" fontId="7" fillId="2" borderId="36" xfId="3" applyNumberFormat="1" applyFont="1" applyFill="1" applyBorder="1" applyAlignment="1">
      <alignment horizontal="right" vertical="center" indent="2"/>
    </xf>
    <xf numFmtId="2" fontId="7" fillId="2" borderId="50" xfId="3" applyNumberFormat="1" applyFont="1" applyFill="1" applyBorder="1" applyAlignment="1">
      <alignment horizontal="right" vertical="center" indent="2"/>
    </xf>
    <xf numFmtId="2" fontId="8" fillId="2" borderId="37" xfId="3" applyNumberFormat="1" applyFont="1" applyFill="1" applyBorder="1" applyAlignment="1">
      <alignment horizontal="left" vertical="center" indent="1"/>
    </xf>
    <xf numFmtId="2" fontId="7" fillId="2" borderId="38" xfId="3" applyNumberFormat="1" applyFont="1" applyFill="1" applyBorder="1" applyAlignment="1">
      <alignment horizontal="right" vertical="center" indent="2"/>
    </xf>
    <xf numFmtId="2" fontId="7" fillId="2" borderId="39" xfId="3" applyNumberFormat="1" applyFont="1" applyFill="1" applyBorder="1" applyAlignment="1">
      <alignment horizontal="right" vertical="center" indent="2"/>
    </xf>
    <xf numFmtId="2" fontId="7" fillId="2" borderId="40" xfId="3" applyNumberFormat="1" applyFont="1" applyFill="1" applyBorder="1" applyAlignment="1">
      <alignment horizontal="right" vertical="center" indent="2"/>
    </xf>
    <xf numFmtId="2" fontId="8" fillId="2" borderId="42" xfId="3" applyNumberFormat="1" applyFont="1" applyFill="1" applyBorder="1" applyAlignment="1">
      <alignment horizontal="left" vertical="center" indent="1"/>
    </xf>
    <xf numFmtId="2" fontId="8" fillId="2" borderId="34" xfId="3" applyNumberFormat="1" applyFont="1" applyFill="1" applyBorder="1" applyAlignment="1">
      <alignment horizontal="center" vertical="center"/>
    </xf>
    <xf numFmtId="2" fontId="6" fillId="0" borderId="0" xfId="3" quotePrefix="1" applyNumberFormat="1" applyFont="1" applyFill="1" applyBorder="1" applyAlignment="1">
      <alignment horizontal="right" vertical="center" indent="1"/>
    </xf>
    <xf numFmtId="2" fontId="6" fillId="0" borderId="0" xfId="3" applyNumberFormat="1" applyFont="1" applyFill="1" applyBorder="1" applyAlignment="1">
      <alignment horizontal="left" vertical="center"/>
    </xf>
    <xf numFmtId="0" fontId="3" fillId="2" borderId="41" xfId="1" applyFill="1" applyBorder="1" applyAlignment="1" applyProtection="1">
      <alignment horizontal="center" vertical="center"/>
    </xf>
    <xf numFmtId="2" fontId="8" fillId="0" borderId="0" xfId="3" applyNumberFormat="1" applyFont="1" applyFill="1" applyBorder="1" applyAlignment="1">
      <alignment horizontal="left" vertical="center" indent="1"/>
    </xf>
    <xf numFmtId="2" fontId="8" fillId="0" borderId="1" xfId="3" applyNumberFormat="1" applyFont="1" applyFill="1" applyBorder="1" applyAlignment="1">
      <alignment horizontal="left" vertical="center" indent="1"/>
    </xf>
    <xf numFmtId="0" fontId="8" fillId="2" borderId="51" xfId="3" applyFont="1" applyFill="1" applyBorder="1" applyAlignment="1">
      <alignment horizontal="center" vertical="center"/>
    </xf>
    <xf numFmtId="0" fontId="8" fillId="0" borderId="51" xfId="3" applyFont="1" applyFill="1" applyBorder="1" applyAlignment="1">
      <alignment horizontal="center" vertical="center"/>
    </xf>
    <xf numFmtId="2" fontId="7" fillId="3" borderId="2" xfId="3" applyNumberFormat="1" applyFont="1" applyFill="1" applyBorder="1" applyAlignment="1">
      <alignment horizontal="right" vertical="center" indent="2"/>
    </xf>
    <xf numFmtId="2" fontId="7" fillId="3" borderId="51" xfId="3" applyNumberFormat="1" applyFont="1" applyFill="1" applyBorder="1" applyAlignment="1">
      <alignment horizontal="right" vertical="center" indent="2"/>
    </xf>
    <xf numFmtId="2" fontId="7" fillId="3" borderId="52" xfId="3" applyNumberFormat="1" applyFont="1" applyFill="1" applyBorder="1" applyAlignment="1">
      <alignment horizontal="right" vertical="center" indent="2"/>
    </xf>
    <xf numFmtId="2" fontId="7" fillId="0" borderId="2" xfId="3" applyNumberFormat="1" applyFont="1" applyFill="1" applyBorder="1" applyAlignment="1">
      <alignment horizontal="right" vertical="center" indent="2"/>
    </xf>
    <xf numFmtId="2" fontId="7" fillId="0" borderId="51" xfId="3" applyNumberFormat="1" applyFont="1" applyFill="1" applyBorder="1" applyAlignment="1">
      <alignment horizontal="right" vertical="center" indent="2"/>
    </xf>
    <xf numFmtId="2" fontId="7" fillId="0" borderId="52" xfId="3" applyNumberFormat="1" applyFont="1" applyFill="1" applyBorder="1" applyAlignment="1">
      <alignment horizontal="right" vertical="center" indent="2"/>
    </xf>
    <xf numFmtId="2" fontId="7" fillId="3" borderId="53" xfId="3" applyNumberFormat="1" applyFont="1" applyFill="1" applyBorder="1" applyAlignment="1">
      <alignment horizontal="right" vertical="center" indent="2"/>
    </xf>
    <xf numFmtId="0" fontId="8" fillId="3" borderId="54" xfId="3" applyFont="1" applyFill="1" applyBorder="1" applyAlignment="1">
      <alignment horizontal="left" vertical="center" indent="1"/>
    </xf>
    <xf numFmtId="2" fontId="7" fillId="0" borderId="55" xfId="3" applyNumberFormat="1" applyFont="1" applyFill="1" applyBorder="1" applyAlignment="1">
      <alignment horizontal="right" vertical="center" indent="2"/>
    </xf>
    <xf numFmtId="2" fontId="7" fillId="3" borderId="55" xfId="3" applyNumberFormat="1" applyFont="1" applyFill="1" applyBorder="1" applyAlignment="1">
      <alignment horizontal="right" vertical="center" indent="2"/>
    </xf>
    <xf numFmtId="2" fontId="7" fillId="0" borderId="56" xfId="3" applyNumberFormat="1" applyFont="1" applyFill="1" applyBorder="1" applyAlignment="1">
      <alignment horizontal="right" vertical="center" indent="2"/>
    </xf>
    <xf numFmtId="2" fontId="7" fillId="3" borderId="56" xfId="3" applyNumberFormat="1" applyFont="1" applyFill="1" applyBorder="1" applyAlignment="1">
      <alignment horizontal="right" vertical="center" indent="2"/>
    </xf>
    <xf numFmtId="2" fontId="7" fillId="2" borderId="57" xfId="3" applyNumberFormat="1" applyFont="1" applyFill="1" applyBorder="1" applyAlignment="1">
      <alignment horizontal="right" vertical="center" indent="2"/>
    </xf>
    <xf numFmtId="2" fontId="7" fillId="2" borderId="58" xfId="3" applyNumberFormat="1" applyFont="1" applyFill="1" applyBorder="1" applyAlignment="1">
      <alignment horizontal="right" vertical="center" indent="2"/>
    </xf>
    <xf numFmtId="2" fontId="7" fillId="2" borderId="59" xfId="3" applyNumberFormat="1" applyFont="1" applyFill="1" applyBorder="1" applyAlignment="1">
      <alignment horizontal="right" vertical="center" indent="2"/>
    </xf>
    <xf numFmtId="2" fontId="7" fillId="2" borderId="60" xfId="3" applyNumberFormat="1" applyFont="1" applyFill="1" applyBorder="1" applyAlignment="1">
      <alignment horizontal="right" vertical="center" indent="2"/>
    </xf>
    <xf numFmtId="2" fontId="7" fillId="2" borderId="61" xfId="3" applyNumberFormat="1" applyFont="1" applyFill="1" applyBorder="1" applyAlignment="1">
      <alignment horizontal="right" vertical="center" indent="2"/>
    </xf>
    <xf numFmtId="2" fontId="7" fillId="2" borderId="62" xfId="3" applyNumberFormat="1" applyFont="1" applyFill="1" applyBorder="1" applyAlignment="1">
      <alignment horizontal="right" vertical="center" indent="2"/>
    </xf>
    <xf numFmtId="2" fontId="7" fillId="2" borderId="63" xfId="3" applyNumberFormat="1" applyFont="1" applyFill="1" applyBorder="1" applyAlignment="1">
      <alignment horizontal="right" vertical="center" indent="2"/>
    </xf>
    <xf numFmtId="2" fontId="7" fillId="2" borderId="64" xfId="3" applyNumberFormat="1" applyFont="1" applyFill="1" applyBorder="1" applyAlignment="1">
      <alignment horizontal="right" vertical="center" indent="2"/>
    </xf>
    <xf numFmtId="2" fontId="7" fillId="2" borderId="44" xfId="3" applyNumberFormat="1" applyFont="1" applyFill="1" applyBorder="1" applyAlignment="1">
      <alignment horizontal="right" vertical="center" indent="2"/>
    </xf>
    <xf numFmtId="0" fontId="8" fillId="2" borderId="0" xfId="3" applyFont="1" applyFill="1" applyBorder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6" xfId="3" applyFont="1" applyFill="1" applyBorder="1" applyAlignment="1">
      <alignment horizontal="center" vertical="center"/>
    </xf>
    <xf numFmtId="0" fontId="8" fillId="0" borderId="52" xfId="3" applyFont="1" applyFill="1" applyBorder="1" applyAlignment="1">
      <alignment horizontal="center" vertical="center"/>
    </xf>
    <xf numFmtId="0" fontId="8" fillId="0" borderId="56" xfId="3" applyFont="1" applyFill="1" applyBorder="1" applyAlignment="1">
      <alignment horizontal="center" vertical="center"/>
    </xf>
    <xf numFmtId="2" fontId="18" fillId="2" borderId="23" xfId="3" applyNumberFormat="1" applyFont="1" applyFill="1" applyBorder="1" applyAlignment="1">
      <alignment horizontal="left" vertical="center" indent="1"/>
    </xf>
    <xf numFmtId="2" fontId="20" fillId="2" borderId="22" xfId="3" applyNumberFormat="1" applyFont="1" applyFill="1" applyBorder="1" applyAlignment="1">
      <alignment horizontal="right" vertical="center" indent="2"/>
    </xf>
    <xf numFmtId="2" fontId="20" fillId="2" borderId="33" xfId="3" applyNumberFormat="1" applyFont="1" applyFill="1" applyBorder="1" applyAlignment="1">
      <alignment horizontal="right" vertical="center" indent="2"/>
    </xf>
    <xf numFmtId="2" fontId="18" fillId="2" borderId="27" xfId="3" applyNumberFormat="1" applyFont="1" applyFill="1" applyBorder="1" applyAlignment="1">
      <alignment horizontal="left" vertical="center" indent="1"/>
    </xf>
    <xf numFmtId="2" fontId="18" fillId="2" borderId="22" xfId="3" applyNumberFormat="1" applyFont="1" applyFill="1" applyBorder="1" applyAlignment="1">
      <alignment horizontal="center" vertical="center"/>
    </xf>
    <xf numFmtId="2" fontId="18" fillId="2" borderId="49" xfId="3" applyNumberFormat="1" applyFont="1" applyFill="1" applyBorder="1" applyAlignment="1">
      <alignment horizontal="center" vertical="center"/>
    </xf>
    <xf numFmtId="2" fontId="19" fillId="2" borderId="23" xfId="3" applyNumberFormat="1" applyFont="1" applyFill="1" applyBorder="1" applyAlignment="1">
      <alignment horizontal="left" vertical="center" indent="1"/>
    </xf>
    <xf numFmtId="2" fontId="21" fillId="2" borderId="22" xfId="3" applyNumberFormat="1" applyFont="1" applyFill="1" applyBorder="1" applyAlignment="1">
      <alignment horizontal="right" vertical="center" indent="2"/>
    </xf>
    <xf numFmtId="2" fontId="21" fillId="2" borderId="33" xfId="3" applyNumberFormat="1" applyFont="1" applyFill="1" applyBorder="1" applyAlignment="1">
      <alignment horizontal="right" vertical="center" indent="2"/>
    </xf>
    <xf numFmtId="2" fontId="19" fillId="2" borderId="27" xfId="3" applyNumberFormat="1" applyFont="1" applyFill="1" applyBorder="1" applyAlignment="1">
      <alignment horizontal="left" vertical="center" indent="1"/>
    </xf>
    <xf numFmtId="2" fontId="19" fillId="2" borderId="22" xfId="3" applyNumberFormat="1" applyFont="1" applyFill="1" applyBorder="1" applyAlignment="1">
      <alignment horizontal="center" vertical="center"/>
    </xf>
    <xf numFmtId="2" fontId="19" fillId="2" borderId="49" xfId="3" applyNumberFormat="1" applyFont="1" applyFill="1" applyBorder="1" applyAlignment="1">
      <alignment horizontal="center" vertical="center"/>
    </xf>
    <xf numFmtId="2" fontId="8" fillId="2" borderId="65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7" fillId="0" borderId="1" xfId="3" applyFont="1" applyBorder="1" applyAlignment="1">
      <alignment horizontal="left" vertical="center" indent="1"/>
    </xf>
    <xf numFmtId="2" fontId="7" fillId="2" borderId="45" xfId="3" applyNumberFormat="1" applyFont="1" applyFill="1" applyBorder="1" applyAlignment="1">
      <alignment horizontal="right" vertical="center" indent="2"/>
    </xf>
    <xf numFmtId="0" fontId="7" fillId="0" borderId="0" xfId="3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2" fontId="7" fillId="6" borderId="22" xfId="3" applyNumberFormat="1" applyFill="1" applyBorder="1" applyAlignment="1">
      <alignment horizontal="center" vertical="center"/>
    </xf>
    <xf numFmtId="2" fontId="7" fillId="6" borderId="0" xfId="3" applyNumberFormat="1" applyFill="1" applyBorder="1" applyAlignment="1">
      <alignment horizontal="center" vertical="center"/>
    </xf>
    <xf numFmtId="2" fontId="7" fillId="0" borderId="22" xfId="3" applyNumberFormat="1" applyFill="1" applyBorder="1" applyAlignment="1">
      <alignment horizontal="center" vertical="center"/>
    </xf>
    <xf numFmtId="2" fontId="7" fillId="0" borderId="0" xfId="3" applyNumberFormat="1" applyFill="1" applyBorder="1" applyAlignment="1">
      <alignment horizontal="center" vertical="center"/>
    </xf>
    <xf numFmtId="2" fontId="18" fillId="2" borderId="28" xfId="3" applyNumberFormat="1" applyFont="1" applyFill="1" applyBorder="1" applyAlignment="1">
      <alignment horizontal="center" vertical="center"/>
    </xf>
    <xf numFmtId="2" fontId="19" fillId="2" borderId="24" xfId="3" applyNumberFormat="1" applyFont="1" applyFill="1" applyBorder="1" applyAlignment="1">
      <alignment horizontal="center" vertical="center"/>
    </xf>
    <xf numFmtId="0" fontId="8" fillId="2" borderId="66" xfId="3" applyFont="1" applyFill="1" applyBorder="1" applyAlignment="1">
      <alignment horizontal="center" vertical="center"/>
    </xf>
    <xf numFmtId="0" fontId="8" fillId="0" borderId="66" xfId="3" applyFont="1" applyFill="1" applyBorder="1" applyAlignment="1">
      <alignment horizontal="center" vertical="center"/>
    </xf>
    <xf numFmtId="2" fontId="7" fillId="3" borderId="66" xfId="3" applyNumberFormat="1" applyFont="1" applyFill="1" applyBorder="1" applyAlignment="1">
      <alignment horizontal="right" vertical="center" indent="2"/>
    </xf>
    <xf numFmtId="2" fontId="7" fillId="0" borderId="66" xfId="3" applyNumberFormat="1" applyFont="1" applyFill="1" applyBorder="1" applyAlignment="1">
      <alignment horizontal="right" vertical="center" indent="2"/>
    </xf>
    <xf numFmtId="2" fontId="20" fillId="2" borderId="36" xfId="3" applyNumberFormat="1" applyFont="1" applyFill="1" applyBorder="1" applyAlignment="1">
      <alignment horizontal="right" vertical="center" indent="2"/>
    </xf>
    <xf numFmtId="2" fontId="20" fillId="2" borderId="67" xfId="3" applyNumberFormat="1" applyFont="1" applyFill="1" applyBorder="1" applyAlignment="1">
      <alignment horizontal="right" vertical="center" indent="2"/>
    </xf>
    <xf numFmtId="2" fontId="20" fillId="2" borderId="50" xfId="3" applyNumberFormat="1" applyFont="1" applyFill="1" applyBorder="1" applyAlignment="1">
      <alignment horizontal="right" vertical="center" indent="2"/>
    </xf>
    <xf numFmtId="2" fontId="20" fillId="2" borderId="58" xfId="3" applyNumberFormat="1" applyFont="1" applyFill="1" applyBorder="1" applyAlignment="1">
      <alignment horizontal="right" vertical="center" indent="2"/>
    </xf>
    <xf numFmtId="2" fontId="21" fillId="2" borderId="36" xfId="3" applyNumberFormat="1" applyFont="1" applyFill="1" applyBorder="1" applyAlignment="1">
      <alignment horizontal="right" vertical="center" indent="2"/>
    </xf>
    <xf numFmtId="2" fontId="21" fillId="2" borderId="67" xfId="3" applyNumberFormat="1" applyFont="1" applyFill="1" applyBorder="1" applyAlignment="1">
      <alignment horizontal="right" vertical="center" indent="2"/>
    </xf>
    <xf numFmtId="2" fontId="21" fillId="2" borderId="50" xfId="3" applyNumberFormat="1" applyFont="1" applyFill="1" applyBorder="1" applyAlignment="1">
      <alignment horizontal="right" vertical="center" indent="2"/>
    </xf>
    <xf numFmtId="2" fontId="21" fillId="2" borderId="58" xfId="3" applyNumberFormat="1" applyFont="1" applyFill="1" applyBorder="1" applyAlignment="1">
      <alignment horizontal="right" vertical="center" indent="2"/>
    </xf>
    <xf numFmtId="2" fontId="7" fillId="2" borderId="68" xfId="3" applyNumberFormat="1" applyFont="1" applyFill="1" applyBorder="1" applyAlignment="1">
      <alignment horizontal="right" vertical="center" indent="2"/>
    </xf>
    <xf numFmtId="2" fontId="7" fillId="2" borderId="67" xfId="3" applyNumberFormat="1" applyFont="1" applyFill="1" applyBorder="1" applyAlignment="1">
      <alignment horizontal="right" vertical="center" indent="2"/>
    </xf>
    <xf numFmtId="2" fontId="7" fillId="2" borderId="69" xfId="3" applyNumberFormat="1" applyFont="1" applyFill="1" applyBorder="1" applyAlignment="1">
      <alignment horizontal="right" vertical="center" indent="2"/>
    </xf>
    <xf numFmtId="0" fontId="8" fillId="2" borderId="43" xfId="3" applyFont="1" applyFill="1" applyBorder="1" applyAlignment="1">
      <alignment horizontal="center" vertical="center"/>
    </xf>
    <xf numFmtId="0" fontId="8" fillId="0" borderId="43" xfId="3" applyFont="1" applyFill="1" applyBorder="1" applyAlignment="1">
      <alignment horizontal="center" vertical="center"/>
    </xf>
    <xf numFmtId="2" fontId="20" fillId="2" borderId="24" xfId="3" applyNumberFormat="1" applyFont="1" applyFill="1" applyBorder="1" applyAlignment="1">
      <alignment horizontal="right" vertical="center" indent="2"/>
    </xf>
    <xf numFmtId="2" fontId="20" fillId="2" borderId="23" xfId="3" applyNumberFormat="1" applyFont="1" applyFill="1" applyBorder="1" applyAlignment="1">
      <alignment horizontal="right" vertical="center" indent="2"/>
    </xf>
    <xf numFmtId="2" fontId="20" fillId="2" borderId="35" xfId="3" applyNumberFormat="1" applyFont="1" applyFill="1" applyBorder="1" applyAlignment="1">
      <alignment horizontal="right" vertical="center" indent="2"/>
    </xf>
    <xf numFmtId="2" fontId="20" fillId="2" borderId="57" xfId="3" applyNumberFormat="1" applyFont="1" applyFill="1" applyBorder="1" applyAlignment="1">
      <alignment horizontal="right" vertical="center" indent="2"/>
    </xf>
    <xf numFmtId="2" fontId="21" fillId="2" borderId="24" xfId="3" applyNumberFormat="1" applyFont="1" applyFill="1" applyBorder="1" applyAlignment="1">
      <alignment horizontal="right" vertical="center" indent="2"/>
    </xf>
    <xf numFmtId="2" fontId="21" fillId="2" borderId="23" xfId="3" applyNumberFormat="1" applyFont="1" applyFill="1" applyBorder="1" applyAlignment="1">
      <alignment horizontal="right" vertical="center" indent="2"/>
    </xf>
    <xf numFmtId="2" fontId="21" fillId="2" borderId="35" xfId="3" applyNumberFormat="1" applyFont="1" applyFill="1" applyBorder="1" applyAlignment="1">
      <alignment horizontal="right" vertical="center" indent="2"/>
    </xf>
    <xf numFmtId="2" fontId="21" fillId="2" borderId="57" xfId="3" applyNumberFormat="1" applyFont="1" applyFill="1" applyBorder="1" applyAlignment="1">
      <alignment horizontal="right" vertical="center" indent="2"/>
    </xf>
    <xf numFmtId="2" fontId="7" fillId="2" borderId="37" xfId="3" applyNumberFormat="1" applyFont="1" applyFill="1" applyBorder="1" applyAlignment="1">
      <alignment horizontal="right" vertical="center" indent="2"/>
    </xf>
    <xf numFmtId="2" fontId="19" fillId="2" borderId="28" xfId="3" applyNumberFormat="1" applyFont="1" applyFill="1" applyBorder="1" applyAlignment="1">
      <alignment horizontal="center" vertical="center"/>
    </xf>
    <xf numFmtId="2" fontId="18" fillId="2" borderId="24" xfId="3" applyNumberFormat="1" applyFont="1" applyFill="1" applyBorder="1" applyAlignment="1">
      <alignment horizontal="center" vertical="center"/>
    </xf>
    <xf numFmtId="2" fontId="7" fillId="0" borderId="28" xfId="3" applyNumberFormat="1" applyFont="1" applyFill="1" applyBorder="1" applyAlignment="1">
      <alignment horizontal="right" vertical="center" indent="2"/>
    </xf>
    <xf numFmtId="0" fontId="34" fillId="5" borderId="2" xfId="3" applyFont="1" applyFill="1" applyBorder="1" applyAlignment="1">
      <alignment horizontal="center" vertical="center"/>
    </xf>
    <xf numFmtId="2" fontId="7" fillId="7" borderId="56" xfId="3" applyNumberFormat="1" applyFont="1" applyFill="1" applyBorder="1" applyAlignment="1">
      <alignment horizontal="right" vertical="center" indent="2"/>
    </xf>
    <xf numFmtId="2" fontId="7" fillId="7" borderId="1" xfId="3" applyNumberFormat="1" applyFont="1" applyFill="1" applyBorder="1" applyAlignment="1">
      <alignment horizontal="right" vertical="center" indent="2"/>
    </xf>
    <xf numFmtId="2" fontId="7" fillId="7" borderId="0" xfId="3" applyNumberFormat="1" applyFont="1" applyFill="1" applyBorder="1" applyAlignment="1">
      <alignment horizontal="right" vertical="center" indent="2"/>
    </xf>
    <xf numFmtId="2" fontId="7" fillId="2" borderId="46" xfId="3" applyNumberFormat="1" applyFont="1" applyFill="1" applyBorder="1" applyAlignment="1">
      <alignment horizontal="right" vertical="center" indent="2"/>
    </xf>
    <xf numFmtId="2" fontId="7" fillId="2" borderId="47" xfId="3" applyNumberFormat="1" applyFont="1" applyFill="1" applyBorder="1" applyAlignment="1">
      <alignment horizontal="right" vertical="center" indent="2"/>
    </xf>
    <xf numFmtId="2" fontId="7" fillId="2" borderId="48" xfId="3" applyNumberFormat="1" applyFont="1" applyFill="1" applyBorder="1" applyAlignment="1">
      <alignment horizontal="right" vertical="center" indent="2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11" fillId="4" borderId="7" xfId="5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36" fillId="8" borderId="0" xfId="0" applyFont="1" applyFill="1" applyAlignment="1">
      <alignment horizontal="center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9" fillId="4" borderId="0" xfId="5" applyNumberFormat="1" applyFont="1" applyFill="1" applyBorder="1" applyAlignment="1">
      <alignment horizontal="left" vertical="center" wrapText="1" shrinkToFit="1"/>
    </xf>
    <xf numFmtId="0" fontId="7" fillId="0" borderId="0" xfId="3" applyBorder="1" applyAlignment="1">
      <alignment vertical="center"/>
    </xf>
    <xf numFmtId="0" fontId="7" fillId="0" borderId="0" xfId="3" applyAlignment="1">
      <alignment vertical="center"/>
    </xf>
    <xf numFmtId="2" fontId="3" fillId="2" borderId="7" xfId="1" applyNumberFormat="1" applyFill="1" applyBorder="1" applyAlignment="1" applyProtection="1">
      <alignment vertical="center"/>
    </xf>
    <xf numFmtId="0" fontId="3" fillId="0" borderId="7" xfId="1" applyBorder="1" applyAlignment="1" applyProtection="1">
      <alignment vertical="center"/>
    </xf>
    <xf numFmtId="2" fontId="3" fillId="2" borderId="9" xfId="1" applyNumberFormat="1" applyFill="1" applyBorder="1" applyAlignment="1" applyProtection="1">
      <alignment vertical="center"/>
    </xf>
    <xf numFmtId="0" fontId="3" fillId="0" borderId="9" xfId="1" applyBorder="1" applyAlignment="1" applyProtection="1">
      <alignment vertical="center"/>
    </xf>
    <xf numFmtId="2" fontId="3" fillId="0" borderId="9" xfId="1" applyNumberFormat="1" applyFill="1" applyBorder="1" applyAlignment="1" applyProtection="1">
      <alignment vertical="center"/>
    </xf>
    <xf numFmtId="0" fontId="3" fillId="0" borderId="9" xfId="1" applyFill="1" applyBorder="1" applyAlignment="1" applyProtection="1">
      <alignment vertical="center"/>
    </xf>
    <xf numFmtId="2" fontId="3" fillId="0" borderId="10" xfId="1" applyNumberFormat="1" applyFill="1" applyBorder="1" applyAlignment="1" applyProtection="1">
      <alignment vertical="center"/>
    </xf>
    <xf numFmtId="0" fontId="3" fillId="0" borderId="10" xfId="1" applyFill="1" applyBorder="1" applyAlignment="1" applyProtection="1">
      <alignment vertical="center"/>
    </xf>
    <xf numFmtId="2" fontId="24" fillId="4" borderId="0" xfId="4" applyNumberFormat="1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2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0" borderId="16" xfId="0" quotePrefix="1" applyFont="1" applyBorder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36" fillId="9" borderId="0" xfId="0" applyFont="1" applyFill="1" applyAlignment="1">
      <alignment horizontal="center"/>
    </xf>
    <xf numFmtId="0" fontId="36" fillId="10" borderId="0" xfId="0" applyFont="1" applyFill="1" applyAlignment="1">
      <alignment horizontal="center"/>
    </xf>
    <xf numFmtId="2" fontId="11" fillId="4" borderId="7" xfId="5" quotePrefix="1" applyNumberFormat="1" applyFont="1" applyFill="1" applyBorder="1" applyAlignment="1">
      <alignment horizontal="left" vertical="center" wrapText="1" shrinkToFit="1"/>
    </xf>
    <xf numFmtId="1" fontId="7" fillId="3" borderId="1" xfId="3" applyNumberFormat="1" applyFont="1" applyFill="1" applyBorder="1" applyAlignment="1">
      <alignment horizontal="right" vertical="center" indent="2"/>
    </xf>
    <xf numFmtId="1" fontId="7" fillId="0" borderId="1" xfId="3" applyNumberFormat="1" applyFont="1" applyFill="1" applyBorder="1" applyAlignment="1">
      <alignment horizontal="right" vertical="center" indent="2"/>
    </xf>
    <xf numFmtId="1" fontId="20" fillId="2" borderId="22" xfId="3" applyNumberFormat="1" applyFont="1" applyFill="1" applyBorder="1" applyAlignment="1">
      <alignment horizontal="right" vertical="center" indent="2"/>
    </xf>
    <xf numFmtId="1" fontId="20" fillId="2" borderId="33" xfId="3" applyNumberFormat="1" applyFont="1" applyFill="1" applyBorder="1" applyAlignment="1">
      <alignment horizontal="right" vertical="center" indent="2"/>
    </xf>
    <xf numFmtId="1" fontId="21" fillId="2" borderId="22" xfId="3" applyNumberFormat="1" applyFont="1" applyFill="1" applyBorder="1" applyAlignment="1">
      <alignment horizontal="right" vertical="center" indent="2"/>
    </xf>
    <xf numFmtId="1" fontId="21" fillId="2" borderId="33" xfId="3" applyNumberFormat="1" applyFont="1" applyFill="1" applyBorder="1" applyAlignment="1">
      <alignment horizontal="right" vertical="center" indent="2"/>
    </xf>
    <xf numFmtId="1" fontId="7" fillId="2" borderId="22" xfId="3" applyNumberFormat="1" applyFont="1" applyFill="1" applyBorder="1" applyAlignment="1">
      <alignment horizontal="right" vertical="center" indent="2"/>
    </xf>
    <xf numFmtId="1" fontId="7" fillId="2" borderId="61" xfId="3" applyNumberFormat="1" applyFont="1" applyFill="1" applyBorder="1" applyAlignment="1">
      <alignment horizontal="right" vertical="center" indent="2"/>
    </xf>
    <xf numFmtId="1" fontId="7" fillId="2" borderId="31" xfId="3" applyNumberFormat="1" applyFont="1" applyFill="1" applyBorder="1" applyAlignment="1">
      <alignment horizontal="right" vertical="center" indent="2"/>
    </xf>
    <xf numFmtId="1" fontId="7" fillId="2" borderId="39" xfId="3" applyNumberFormat="1" applyFont="1" applyFill="1" applyBorder="1" applyAlignment="1">
      <alignment horizontal="right" vertical="center" indent="2"/>
    </xf>
    <xf numFmtId="1" fontId="7" fillId="2" borderId="38" xfId="3" applyNumberFormat="1" applyFont="1" applyFill="1" applyBorder="1" applyAlignment="1">
      <alignment horizontal="right" vertical="center" indent="2"/>
    </xf>
    <xf numFmtId="1" fontId="7" fillId="3" borderId="0" xfId="3" applyNumberFormat="1" applyFont="1" applyFill="1" applyBorder="1" applyAlignment="1">
      <alignment horizontal="right" vertical="center" indent="2"/>
    </xf>
    <xf numFmtId="1" fontId="7" fillId="3" borderId="66" xfId="3" applyNumberFormat="1" applyFont="1" applyFill="1" applyBorder="1" applyAlignment="1">
      <alignment horizontal="right" vertical="center" indent="2"/>
    </xf>
    <xf numFmtId="1" fontId="7" fillId="3" borderId="52" xfId="3" applyNumberFormat="1" applyFont="1" applyFill="1" applyBorder="1" applyAlignment="1">
      <alignment horizontal="right" vertical="center" indent="2"/>
    </xf>
    <xf numFmtId="1" fontId="7" fillId="0" borderId="51" xfId="3" applyNumberFormat="1" applyFont="1" applyFill="1" applyBorder="1" applyAlignment="1">
      <alignment horizontal="right" vertical="center" indent="2"/>
    </xf>
    <xf numFmtId="1" fontId="7" fillId="0" borderId="66" xfId="3" applyNumberFormat="1" applyFont="1" applyFill="1" applyBorder="1" applyAlignment="1">
      <alignment horizontal="right" vertical="center" indent="2"/>
    </xf>
    <xf numFmtId="1" fontId="7" fillId="0" borderId="52" xfId="3" applyNumberFormat="1" applyFont="1" applyFill="1" applyBorder="1" applyAlignment="1">
      <alignment horizontal="right" vertical="center" indent="2"/>
    </xf>
    <xf numFmtId="1" fontId="7" fillId="3" borderId="51" xfId="3" applyNumberFormat="1" applyFont="1" applyFill="1" applyBorder="1" applyAlignment="1">
      <alignment horizontal="right" vertical="center" indent="2"/>
    </xf>
    <xf numFmtId="1" fontId="7" fillId="3" borderId="53" xfId="3" applyNumberFormat="1" applyFont="1" applyFill="1" applyBorder="1" applyAlignment="1">
      <alignment horizontal="right" vertical="center" indent="2"/>
    </xf>
    <xf numFmtId="1" fontId="7" fillId="0" borderId="0" xfId="3" applyNumberFormat="1" applyFont="1" applyFill="1" applyBorder="1" applyAlignment="1">
      <alignment horizontal="right" vertical="center" indent="2"/>
    </xf>
    <xf numFmtId="1" fontId="7" fillId="0" borderId="55" xfId="3" applyNumberFormat="1" applyFont="1" applyFill="1" applyBorder="1" applyAlignment="1">
      <alignment horizontal="right" vertical="center" indent="2"/>
    </xf>
    <xf numFmtId="1" fontId="7" fillId="3" borderId="55" xfId="3" applyNumberFormat="1" applyFont="1" applyFill="1" applyBorder="1" applyAlignment="1">
      <alignment horizontal="right" vertical="center" indent="2"/>
    </xf>
    <xf numFmtId="1" fontId="7" fillId="0" borderId="56" xfId="3" applyNumberFormat="1" applyFont="1" applyFill="1" applyBorder="1" applyAlignment="1">
      <alignment horizontal="right" vertical="center" indent="2"/>
    </xf>
    <xf numFmtId="1" fontId="7" fillId="3" borderId="56" xfId="3" applyNumberFormat="1" applyFont="1" applyFill="1" applyBorder="1" applyAlignment="1">
      <alignment horizontal="right" vertical="center" indent="2"/>
    </xf>
    <xf numFmtId="1" fontId="20" fillId="2" borderId="36" xfId="3" applyNumberFormat="1" applyFont="1" applyFill="1" applyBorder="1" applyAlignment="1">
      <alignment horizontal="right" vertical="center" indent="2"/>
    </xf>
    <xf numFmtId="1" fontId="20" fillId="2" borderId="67" xfId="3" applyNumberFormat="1" applyFont="1" applyFill="1" applyBorder="1" applyAlignment="1">
      <alignment horizontal="right" vertical="center" indent="2"/>
    </xf>
    <xf numFmtId="1" fontId="20" fillId="2" borderId="50" xfId="3" applyNumberFormat="1" applyFont="1" applyFill="1" applyBorder="1" applyAlignment="1">
      <alignment horizontal="right" vertical="center" indent="2"/>
    </xf>
    <xf numFmtId="1" fontId="20" fillId="2" borderId="58" xfId="3" applyNumberFormat="1" applyFont="1" applyFill="1" applyBorder="1" applyAlignment="1">
      <alignment horizontal="right" vertical="center" indent="2"/>
    </xf>
    <xf numFmtId="1" fontId="21" fillId="2" borderId="36" xfId="3" applyNumberFormat="1" applyFont="1" applyFill="1" applyBorder="1" applyAlignment="1">
      <alignment horizontal="right" vertical="center" indent="2"/>
    </xf>
    <xf numFmtId="1" fontId="21" fillId="2" borderId="67" xfId="3" applyNumberFormat="1" applyFont="1" applyFill="1" applyBorder="1" applyAlignment="1">
      <alignment horizontal="right" vertical="center" indent="2"/>
    </xf>
    <xf numFmtId="1" fontId="21" fillId="2" borderId="50" xfId="3" applyNumberFormat="1" applyFont="1" applyFill="1" applyBorder="1" applyAlignment="1">
      <alignment horizontal="right" vertical="center" indent="2"/>
    </xf>
    <xf numFmtId="1" fontId="21" fillId="2" borderId="58" xfId="3" applyNumberFormat="1" applyFont="1" applyFill="1" applyBorder="1" applyAlignment="1">
      <alignment horizontal="right" vertical="center" indent="2"/>
    </xf>
    <xf numFmtId="1" fontId="7" fillId="2" borderId="68" xfId="3" applyNumberFormat="1" applyFont="1" applyFill="1" applyBorder="1" applyAlignment="1">
      <alignment horizontal="right" vertical="center" indent="2"/>
    </xf>
    <xf numFmtId="1" fontId="7" fillId="2" borderId="60" xfId="3" applyNumberFormat="1" applyFont="1" applyFill="1" applyBorder="1" applyAlignment="1">
      <alignment horizontal="right" vertical="center" indent="2"/>
    </xf>
    <xf numFmtId="1" fontId="7" fillId="2" borderId="34" xfId="3" applyNumberFormat="1" applyFont="1" applyFill="1" applyBorder="1" applyAlignment="1">
      <alignment horizontal="right" vertical="center" indent="2"/>
    </xf>
    <xf numFmtId="1" fontId="7" fillId="2" borderId="33" xfId="3" applyNumberFormat="1" applyFont="1" applyFill="1" applyBorder="1" applyAlignment="1">
      <alignment horizontal="right" vertical="center" indent="2"/>
    </xf>
    <xf numFmtId="1" fontId="7" fillId="2" borderId="36" xfId="3" applyNumberFormat="1" applyFont="1" applyFill="1" applyBorder="1" applyAlignment="1">
      <alignment horizontal="right" vertical="center" indent="2"/>
    </xf>
    <xf numFmtId="1" fontId="7" fillId="2" borderId="67" xfId="3" applyNumberFormat="1" applyFont="1" applyFill="1" applyBorder="1" applyAlignment="1">
      <alignment horizontal="right" vertical="center" indent="2"/>
    </xf>
    <xf numFmtId="1" fontId="7" fillId="2" borderId="50" xfId="3" applyNumberFormat="1" applyFont="1" applyFill="1" applyBorder="1" applyAlignment="1">
      <alignment horizontal="right" vertical="center" indent="2"/>
    </xf>
    <xf numFmtId="1" fontId="7" fillId="2" borderId="58" xfId="3" applyNumberFormat="1" applyFont="1" applyFill="1" applyBorder="1" applyAlignment="1">
      <alignment horizontal="right" vertical="center" indent="2"/>
    </xf>
    <xf numFmtId="1" fontId="7" fillId="2" borderId="44" xfId="3" applyNumberFormat="1" applyFont="1" applyFill="1" applyBorder="1" applyAlignment="1">
      <alignment horizontal="right" vertical="center" indent="2"/>
    </xf>
    <xf numFmtId="1" fontId="7" fillId="2" borderId="69" xfId="3" applyNumberFormat="1" applyFont="1" applyFill="1" applyBorder="1" applyAlignment="1">
      <alignment horizontal="right" vertical="center" indent="2"/>
    </xf>
    <xf numFmtId="1" fontId="7" fillId="2" borderId="63" xfId="3" applyNumberFormat="1" applyFont="1" applyFill="1" applyBorder="1" applyAlignment="1">
      <alignment horizontal="right" vertical="center" indent="2"/>
    </xf>
    <xf numFmtId="1" fontId="7" fillId="2" borderId="64" xfId="3" applyNumberFormat="1" applyFont="1" applyFill="1" applyBorder="1" applyAlignment="1">
      <alignment horizontal="right" vertical="center" indent="2"/>
    </xf>
    <xf numFmtId="1" fontId="7" fillId="3" borderId="17" xfId="3" applyNumberFormat="1" applyFont="1" applyFill="1" applyBorder="1" applyAlignment="1">
      <alignment horizontal="right" vertical="center" indent="2"/>
    </xf>
    <xf numFmtId="1" fontId="7" fillId="0" borderId="17" xfId="3" applyNumberFormat="1" applyFont="1" applyFill="1" applyBorder="1" applyAlignment="1">
      <alignment horizontal="right" vertical="center" indent="2"/>
    </xf>
    <xf numFmtId="1" fontId="20" fillId="2" borderId="24" xfId="3" applyNumberFormat="1" applyFont="1" applyFill="1" applyBorder="1" applyAlignment="1">
      <alignment horizontal="right" vertical="center" indent="2"/>
    </xf>
    <xf numFmtId="1" fontId="20" fillId="2" borderId="23" xfId="3" applyNumberFormat="1" applyFont="1" applyFill="1" applyBorder="1" applyAlignment="1">
      <alignment horizontal="right" vertical="center" indent="2"/>
    </xf>
    <xf numFmtId="1" fontId="20" fillId="2" borderId="35" xfId="3" applyNumberFormat="1" applyFont="1" applyFill="1" applyBorder="1" applyAlignment="1">
      <alignment horizontal="right" vertical="center" indent="2"/>
    </xf>
    <xf numFmtId="1" fontId="20" fillId="2" borderId="57" xfId="3" applyNumberFormat="1" applyFont="1" applyFill="1" applyBorder="1" applyAlignment="1">
      <alignment horizontal="right" vertical="center" indent="2"/>
    </xf>
    <xf numFmtId="1" fontId="21" fillId="2" borderId="24" xfId="3" applyNumberFormat="1" applyFont="1" applyFill="1" applyBorder="1" applyAlignment="1">
      <alignment horizontal="right" vertical="center" indent="2"/>
    </xf>
    <xf numFmtId="1" fontId="21" fillId="2" borderId="23" xfId="3" applyNumberFormat="1" applyFont="1" applyFill="1" applyBorder="1" applyAlignment="1">
      <alignment horizontal="right" vertical="center" indent="2"/>
    </xf>
    <xf numFmtId="1" fontId="21" fillId="2" borderId="35" xfId="3" applyNumberFormat="1" applyFont="1" applyFill="1" applyBorder="1" applyAlignment="1">
      <alignment horizontal="right" vertical="center" indent="2"/>
    </xf>
    <xf numFmtId="1" fontId="21" fillId="2" borderId="57" xfId="3" applyNumberFormat="1" applyFont="1" applyFill="1" applyBorder="1" applyAlignment="1">
      <alignment horizontal="right" vertical="center" indent="2"/>
    </xf>
    <xf numFmtId="1" fontId="7" fillId="2" borderId="24" xfId="3" applyNumberFormat="1" applyFont="1" applyFill="1" applyBorder="1" applyAlignment="1">
      <alignment horizontal="right" vertical="center" indent="2"/>
    </xf>
    <xf numFmtId="1" fontId="7" fillId="2" borderId="45" xfId="3" applyNumberFormat="1" applyFont="1" applyFill="1" applyBorder="1" applyAlignment="1">
      <alignment horizontal="right" vertical="center" indent="2"/>
    </xf>
    <xf numFmtId="1" fontId="7" fillId="2" borderId="59" xfId="3" applyNumberFormat="1" applyFont="1" applyFill="1" applyBorder="1" applyAlignment="1">
      <alignment horizontal="right" vertical="center" indent="2"/>
    </xf>
    <xf numFmtId="1" fontId="7" fillId="2" borderId="35" xfId="3" applyNumberFormat="1" applyFont="1" applyFill="1" applyBorder="1" applyAlignment="1">
      <alignment horizontal="right" vertical="center" indent="2"/>
    </xf>
    <xf numFmtId="1" fontId="7" fillId="2" borderId="23" xfId="3" applyNumberFormat="1" applyFont="1" applyFill="1" applyBorder="1" applyAlignment="1">
      <alignment horizontal="right" vertical="center" indent="2"/>
    </xf>
    <xf numFmtId="1" fontId="7" fillId="2" borderId="57" xfId="3" applyNumberFormat="1" applyFont="1" applyFill="1" applyBorder="1" applyAlignment="1">
      <alignment horizontal="right" vertical="center" indent="2"/>
    </xf>
    <xf numFmtId="1" fontId="7" fillId="2" borderId="40" xfId="3" applyNumberFormat="1" applyFont="1" applyFill="1" applyBorder="1" applyAlignment="1">
      <alignment horizontal="right" vertical="center" indent="2"/>
    </xf>
    <xf numFmtId="1" fontId="7" fillId="2" borderId="37" xfId="3" applyNumberFormat="1" applyFont="1" applyFill="1" applyBorder="1" applyAlignment="1">
      <alignment horizontal="right" vertical="center" indent="2"/>
    </xf>
    <xf numFmtId="1" fontId="7" fillId="2" borderId="62" xfId="3" applyNumberFormat="1" applyFont="1" applyFill="1" applyBorder="1" applyAlignment="1">
      <alignment horizontal="right" vertical="center" indent="2"/>
    </xf>
  </cellXfs>
  <cellStyles count="6">
    <cellStyle name="Lien hypertexte" xfId="1" builtinId="8"/>
    <cellStyle name="Milliers 2" xfId="2"/>
    <cellStyle name="Normal" xfId="0" builtinId="0"/>
    <cellStyle name="Normal 2" xfId="3"/>
    <cellStyle name="Standard_Tabelle7" xfId="4"/>
    <cellStyle name="Standard_Tabelle7 2" xfId="5"/>
  </cellStyles>
  <dxfs count="366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name val="Cambria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99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unil.ch\idheap\UNITE_FP\Commun\RECHERCHE\COMPARATIF%20recherche\Donn&#233;es,%20feuilles%20de%20calcul\2016\Collecte%20des%20donn&#233;es\2016%20CANTONS_fi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1calcule"/>
      <sheetName val="2016"/>
      <sheetName val="2015"/>
      <sheetName val="2014"/>
      <sheetName val="2013"/>
      <sheetName val="2012"/>
      <sheetName val="2011"/>
      <sheetName val="2010"/>
      <sheetName val="2009"/>
      <sheetName val="K1_I1"/>
      <sheetName val="K2_I2"/>
      <sheetName val="K3_I3"/>
      <sheetName val="K4_I4"/>
      <sheetName val="K5_I5"/>
      <sheetName val="K6_I6"/>
      <sheetName val="K7_I7"/>
      <sheetName val="K8_I8"/>
      <sheetName val="K-FV_I-SF"/>
      <sheetName val="K-QHF_I-QGF"/>
      <sheetName val="GK_IS"/>
      <sheetName val="Berechnung_Formules"/>
      <sheetName val="Gewichtung_Pondération"/>
    </sheetNames>
    <sheetDataSet>
      <sheetData sheetId="0">
        <row r="22">
          <cell r="C22" t="str">
            <v>© IDHEAP</v>
          </cell>
        </row>
        <row r="23">
          <cell r="C23" t="str">
            <v>Update :</v>
          </cell>
        </row>
        <row r="24">
          <cell r="C24" t="str">
            <v>www.idheap.ch/idheap.nsf/go/comparatif</v>
          </cell>
        </row>
      </sheetData>
      <sheetData sheetId="1">
        <row r="29">
          <cell r="AE29">
            <v>4.3866666666666561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2">
          <cell r="B182">
            <v>6</v>
          </cell>
        </row>
      </sheetData>
      <sheetData sheetId="11">
        <row r="153">
          <cell r="A153" t="str">
            <v>Zürich</v>
          </cell>
        </row>
      </sheetData>
      <sheetData sheetId="12">
        <row r="182">
          <cell r="B182">
            <v>5.89</v>
          </cell>
        </row>
      </sheetData>
      <sheetData sheetId="13">
        <row r="182">
          <cell r="B182">
            <v>3.6749999999999998</v>
          </cell>
        </row>
      </sheetData>
      <sheetData sheetId="14">
        <row r="3">
          <cell r="T3">
            <v>2</v>
          </cell>
        </row>
      </sheetData>
      <sheetData sheetId="15">
        <row r="3">
          <cell r="T3">
            <v>2</v>
          </cell>
        </row>
      </sheetData>
      <sheetData sheetId="16">
        <row r="3">
          <cell r="T3">
            <v>1</v>
          </cell>
        </row>
      </sheetData>
      <sheetData sheetId="17">
        <row r="3">
          <cell r="T3">
            <v>1</v>
          </cell>
        </row>
      </sheetData>
      <sheetData sheetId="18">
        <row r="19">
          <cell r="T19">
            <v>7</v>
          </cell>
        </row>
      </sheetData>
      <sheetData sheetId="19">
        <row r="19">
          <cell r="T19">
            <v>6</v>
          </cell>
        </row>
      </sheetData>
      <sheetData sheetId="20"/>
      <sheetData sheetId="21"/>
      <sheetData sheetId="22">
        <row r="4">
          <cell r="D4">
            <v>2</v>
          </cell>
        </row>
        <row r="5">
          <cell r="D5">
            <v>2</v>
          </cell>
        </row>
        <row r="6">
          <cell r="D6">
            <v>2</v>
          </cell>
        </row>
        <row r="7">
          <cell r="D7">
            <v>1</v>
          </cell>
        </row>
        <row r="8">
          <cell r="E8">
            <v>2</v>
          </cell>
        </row>
        <row r="9">
          <cell r="E9">
            <v>2</v>
          </cell>
        </row>
        <row r="10">
          <cell r="E10">
            <v>1</v>
          </cell>
        </row>
        <row r="11">
          <cell r="E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6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7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8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GridLines="0" tabSelected="1" zoomScale="90" zoomScaleNormal="90" workbookViewId="0">
      <selection activeCell="I33" sqref="I33"/>
    </sheetView>
  </sheetViews>
  <sheetFormatPr baseColWidth="10" defaultRowHeight="12.75" x14ac:dyDescent="0.2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18" customWidth="1"/>
    <col min="7" max="7" width="5" style="18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 x14ac:dyDescent="0.2"/>
    <row r="2" spans="2:18" ht="96.75" customHeight="1" x14ac:dyDescent="0.2"/>
    <row r="3" spans="2:18" x14ac:dyDescent="0.2">
      <c r="B3" s="19"/>
    </row>
    <row r="4" spans="2:18" x14ac:dyDescent="0.2">
      <c r="B4" s="19" t="s">
        <v>146</v>
      </c>
    </row>
    <row r="6" spans="2:18" ht="19.5" x14ac:dyDescent="0.25">
      <c r="B6" s="20" t="s">
        <v>3</v>
      </c>
    </row>
    <row r="7" spans="2:18" ht="19.5" x14ac:dyDescent="0.25">
      <c r="C7" s="21"/>
    </row>
    <row r="8" spans="2:18" ht="19.5" x14ac:dyDescent="0.25">
      <c r="B8" s="20" t="s">
        <v>4</v>
      </c>
    </row>
    <row r="9" spans="2:18" ht="28.5" customHeight="1" thickBot="1" x14ac:dyDescent="0.25"/>
    <row r="10" spans="2:18" ht="14.25" customHeight="1" x14ac:dyDescent="0.2">
      <c r="B10" s="22"/>
      <c r="C10" s="23"/>
      <c r="D10" s="23"/>
      <c r="E10" s="23"/>
      <c r="F10" s="24"/>
      <c r="H10" s="22"/>
      <c r="I10" s="23"/>
      <c r="J10" s="23"/>
      <c r="K10" s="23"/>
      <c r="L10" s="24"/>
      <c r="N10" s="22"/>
      <c r="O10" s="23"/>
      <c r="P10" s="23"/>
      <c r="Q10" s="23"/>
      <c r="R10" s="24"/>
    </row>
    <row r="11" spans="2:18" ht="28.15" customHeight="1" thickBot="1" x14ac:dyDescent="0.25">
      <c r="B11" s="25"/>
      <c r="C11" s="74" t="s">
        <v>5</v>
      </c>
      <c r="D11" s="75" t="s">
        <v>6</v>
      </c>
      <c r="E11" s="284" t="s">
        <v>56</v>
      </c>
      <c r="F11" s="27"/>
      <c r="G11" s="28"/>
      <c r="H11" s="25"/>
      <c r="I11" s="82" t="s">
        <v>43</v>
      </c>
      <c r="J11" s="83" t="s">
        <v>44</v>
      </c>
      <c r="K11" s="26" t="s">
        <v>59</v>
      </c>
      <c r="L11" s="27"/>
      <c r="N11" s="25"/>
      <c r="O11" s="82" t="s">
        <v>148</v>
      </c>
      <c r="P11" s="83" t="s">
        <v>149</v>
      </c>
      <c r="Q11" s="283" t="s">
        <v>143</v>
      </c>
      <c r="R11" s="27"/>
    </row>
    <row r="12" spans="2:18" ht="28.15" customHeight="1" thickTop="1" thickBot="1" x14ac:dyDescent="0.25">
      <c r="B12" s="25"/>
      <c r="C12" s="76" t="s">
        <v>35</v>
      </c>
      <c r="D12" s="77" t="s">
        <v>7</v>
      </c>
      <c r="E12" s="285" t="s">
        <v>55</v>
      </c>
      <c r="F12" s="27"/>
      <c r="G12" s="28"/>
      <c r="H12" s="25"/>
      <c r="I12" s="78" t="s">
        <v>8</v>
      </c>
      <c r="J12" s="79" t="s">
        <v>9</v>
      </c>
      <c r="K12" s="285" t="s">
        <v>60</v>
      </c>
      <c r="L12" s="27"/>
      <c r="N12" s="25"/>
      <c r="O12" s="78" t="s">
        <v>150</v>
      </c>
      <c r="P12" s="77" t="s">
        <v>151</v>
      </c>
      <c r="Q12" s="87" t="s">
        <v>144</v>
      </c>
      <c r="R12" s="27"/>
    </row>
    <row r="13" spans="2:18" ht="28.15" customHeight="1" thickTop="1" thickBot="1" x14ac:dyDescent="0.25">
      <c r="B13" s="25"/>
      <c r="C13" s="78" t="s">
        <v>28</v>
      </c>
      <c r="D13" s="79" t="s">
        <v>29</v>
      </c>
      <c r="E13" s="285" t="s">
        <v>57</v>
      </c>
      <c r="F13" s="27"/>
      <c r="G13" s="28"/>
      <c r="H13" s="25"/>
      <c r="I13" s="78" t="s">
        <v>30</v>
      </c>
      <c r="J13" s="77" t="s">
        <v>264</v>
      </c>
      <c r="K13" s="287" t="s">
        <v>61</v>
      </c>
      <c r="L13" s="27"/>
      <c r="N13" s="25"/>
      <c r="O13" s="78"/>
      <c r="P13" s="79"/>
      <c r="Q13" s="29"/>
      <c r="R13" s="27"/>
    </row>
    <row r="14" spans="2:18" ht="28.15" customHeight="1" thickTop="1" x14ac:dyDescent="0.2">
      <c r="B14" s="25"/>
      <c r="C14" s="80" t="s">
        <v>1</v>
      </c>
      <c r="D14" s="81" t="s">
        <v>2</v>
      </c>
      <c r="E14" s="286" t="s">
        <v>58</v>
      </c>
      <c r="F14" s="27"/>
      <c r="G14" s="28"/>
      <c r="H14" s="25"/>
      <c r="I14" s="80" t="s">
        <v>36</v>
      </c>
      <c r="J14" s="81" t="s">
        <v>31</v>
      </c>
      <c r="K14" s="286" t="s">
        <v>62</v>
      </c>
      <c r="L14" s="27"/>
      <c r="N14" s="25"/>
      <c r="O14" s="80"/>
      <c r="P14" s="81"/>
      <c r="Q14" s="30"/>
      <c r="R14" s="27"/>
    </row>
    <row r="15" spans="2:18" ht="14.25" customHeight="1" thickBot="1" x14ac:dyDescent="0.25">
      <c r="B15" s="31"/>
      <c r="C15" s="32"/>
      <c r="D15" s="33"/>
      <c r="E15" s="33"/>
      <c r="F15" s="34"/>
      <c r="H15" s="31"/>
      <c r="I15" s="32"/>
      <c r="J15" s="33"/>
      <c r="K15" s="33"/>
      <c r="L15" s="34"/>
      <c r="N15" s="31"/>
      <c r="O15" s="32"/>
      <c r="P15" s="33"/>
      <c r="Q15" s="33"/>
      <c r="R15" s="34"/>
    </row>
    <row r="16" spans="2:18" ht="28.5" customHeight="1" x14ac:dyDescent="0.2">
      <c r="C16" s="35"/>
      <c r="I16" s="35"/>
      <c r="O16" s="35"/>
    </row>
    <row r="17" spans="2:18" ht="14.25" customHeight="1" x14ac:dyDescent="0.2">
      <c r="B17" s="318" t="s">
        <v>147</v>
      </c>
      <c r="C17" s="318"/>
      <c r="D17" s="318"/>
      <c r="E17" s="318"/>
      <c r="F17" s="318"/>
      <c r="G17" s="36"/>
      <c r="H17" s="318" t="s">
        <v>37</v>
      </c>
      <c r="I17" s="318"/>
      <c r="J17" s="318"/>
      <c r="K17" s="318"/>
      <c r="L17" s="318"/>
      <c r="N17" s="318" t="s">
        <v>152</v>
      </c>
      <c r="O17" s="318"/>
      <c r="P17" s="318"/>
      <c r="Q17" s="318"/>
      <c r="R17" s="318"/>
    </row>
    <row r="18" spans="2:18" ht="28.5" customHeight="1" x14ac:dyDescent="0.2">
      <c r="C18" s="37"/>
      <c r="I18" s="37"/>
      <c r="O18" s="37"/>
    </row>
    <row r="19" spans="2:18" ht="14.25" customHeight="1" x14ac:dyDescent="0.2">
      <c r="B19" s="319" t="s">
        <v>38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</row>
    <row r="20" spans="2:18" ht="14.25" customHeight="1" x14ac:dyDescent="0.2"/>
    <row r="21" spans="2:18" ht="14.25" customHeight="1" x14ac:dyDescent="0.2"/>
    <row r="22" spans="2:18" ht="14.25" customHeight="1" x14ac:dyDescent="0.2">
      <c r="B22" s="288" t="s">
        <v>156</v>
      </c>
      <c r="C22" s="288"/>
      <c r="D22" s="288"/>
      <c r="E22" s="288"/>
      <c r="F22" s="288"/>
      <c r="G22" s="88"/>
      <c r="H22" s="88"/>
      <c r="I22" s="88"/>
      <c r="J22" s="88"/>
      <c r="K22" s="88"/>
      <c r="L22" s="88"/>
    </row>
    <row r="23" spans="2:18" ht="14.25" customHeight="1" thickBot="1" x14ac:dyDescent="0.25">
      <c r="C23" s="37"/>
      <c r="I23" s="89"/>
    </row>
    <row r="24" spans="2:18" ht="14.25" customHeight="1" x14ac:dyDescent="0.2">
      <c r="B24" s="22"/>
      <c r="C24" s="23"/>
      <c r="D24" s="23"/>
      <c r="E24" s="23"/>
      <c r="F24" s="24"/>
      <c r="H24" s="90"/>
      <c r="I24" s="90"/>
      <c r="J24" s="90"/>
      <c r="K24" s="90"/>
      <c r="L24" s="28"/>
    </row>
    <row r="25" spans="2:18" ht="28.15" customHeight="1" thickBot="1" x14ac:dyDescent="0.25">
      <c r="B25" s="25"/>
      <c r="C25" s="75" t="s">
        <v>157</v>
      </c>
      <c r="D25" s="75" t="s">
        <v>158</v>
      </c>
      <c r="E25" s="283" t="s">
        <v>159</v>
      </c>
      <c r="F25" s="27"/>
      <c r="H25" s="90"/>
      <c r="I25" s="91"/>
      <c r="J25" s="92"/>
      <c r="K25" s="90"/>
      <c r="L25" s="28"/>
    </row>
    <row r="26" spans="2:18" ht="28.15" customHeight="1" thickTop="1" thickBot="1" x14ac:dyDescent="0.25">
      <c r="B26" s="25"/>
      <c r="C26" s="75" t="s">
        <v>160</v>
      </c>
      <c r="D26" s="75" t="s">
        <v>161</v>
      </c>
      <c r="E26" s="283" t="s">
        <v>162</v>
      </c>
      <c r="F26" s="27"/>
      <c r="H26" s="90"/>
      <c r="I26" s="93"/>
      <c r="J26" s="7"/>
      <c r="K26" s="90"/>
      <c r="L26" s="28"/>
    </row>
    <row r="27" spans="2:18" ht="28.15" customHeight="1" thickTop="1" thickBot="1" x14ac:dyDescent="0.25">
      <c r="B27" s="25"/>
      <c r="C27" s="75" t="s">
        <v>163</v>
      </c>
      <c r="D27" s="75" t="s">
        <v>164</v>
      </c>
      <c r="E27" s="283" t="s">
        <v>165</v>
      </c>
      <c r="F27" s="27"/>
      <c r="H27" s="90"/>
      <c r="I27" s="93"/>
      <c r="J27" s="7"/>
      <c r="K27" s="90"/>
      <c r="L27" s="28"/>
    </row>
    <row r="28" spans="2:18" ht="28.15" customHeight="1" thickTop="1" thickBot="1" x14ac:dyDescent="0.25">
      <c r="B28" s="25"/>
      <c r="C28" s="75" t="s">
        <v>166</v>
      </c>
      <c r="D28" s="75" t="s">
        <v>167</v>
      </c>
      <c r="E28" s="283" t="s">
        <v>168</v>
      </c>
      <c r="F28" s="27"/>
      <c r="H28" s="90"/>
      <c r="I28" s="93"/>
      <c r="J28" s="7"/>
      <c r="K28" s="90"/>
      <c r="L28" s="28"/>
    </row>
    <row r="29" spans="2:18" ht="28.15" customHeight="1" thickTop="1" thickBot="1" x14ac:dyDescent="0.25">
      <c r="B29" s="25"/>
      <c r="C29" s="75" t="s">
        <v>169</v>
      </c>
      <c r="D29" s="75" t="s">
        <v>170</v>
      </c>
      <c r="E29" s="283" t="s">
        <v>171</v>
      </c>
      <c r="F29" s="27"/>
      <c r="G29" s="39"/>
      <c r="H29" s="90"/>
      <c r="I29" s="93"/>
      <c r="J29" s="7"/>
      <c r="K29" s="90"/>
      <c r="L29" s="28"/>
    </row>
    <row r="30" spans="2:18" ht="12" customHeight="1" thickTop="1" thickBot="1" x14ac:dyDescent="0.25">
      <c r="B30" s="31"/>
      <c r="C30" s="32"/>
      <c r="D30" s="33"/>
      <c r="E30" s="33"/>
      <c r="F30" s="34"/>
      <c r="H30" s="90"/>
      <c r="I30" s="94"/>
      <c r="J30" s="90"/>
      <c r="K30" s="90"/>
      <c r="L30" s="28"/>
    </row>
    <row r="33" spans="2:4" x14ac:dyDescent="0.2">
      <c r="B33" s="38"/>
      <c r="C33" s="38" t="s">
        <v>33</v>
      </c>
      <c r="D33" s="95"/>
    </row>
    <row r="34" spans="2:4" x14ac:dyDescent="0.2">
      <c r="B34" s="38"/>
      <c r="C34" s="38" t="s">
        <v>10</v>
      </c>
      <c r="D34" s="3">
        <f ca="1">NOW()</f>
        <v>43788.624696527775</v>
      </c>
    </row>
    <row r="35" spans="2:4" x14ac:dyDescent="0.2">
      <c r="B35" s="1"/>
      <c r="C35" s="96" t="s">
        <v>4</v>
      </c>
      <c r="D35" s="95"/>
    </row>
  </sheetData>
  <mergeCells count="5">
    <mergeCell ref="B17:F17"/>
    <mergeCell ref="H17:L17"/>
    <mergeCell ref="N17:R17"/>
    <mergeCell ref="B19:R19"/>
    <mergeCell ref="B22:F22"/>
  </mergeCells>
  <hyperlinks>
    <hyperlink ref="C11:D11" location="'I1'!A1" display="Deckung des Aufwands"/>
    <hyperlink ref="C12:D12" location="'I2'!A1" display="Selbstfinanzierung der Nettoinvestition"/>
    <hyperlink ref="C13:D13" location="'I3'!A1" display="Zusätzliche Nettoverpflichtungen"/>
    <hyperlink ref="C14:D14" location="'I4'!A1" display="Nettozinsbelastung"/>
    <hyperlink ref="I11:J11" location="'I5'!A1" display="Beherrschung der laufenden Ausgaben "/>
    <hyperlink ref="I12:J12" location="'I6'!A1" display="Investitionsanstrengung "/>
    <hyperlink ref="I13:J13" location="'I7'!A1" display="Genauigkeit der Steuerprognose"/>
    <hyperlink ref="I14:J14" location="'I8'!A1" display="Mittlerer Zinssatz auf Schulden"/>
    <hyperlink ref="C11" location="'K1_I1 '!A1" display="Deckung des Aufwands"/>
    <hyperlink ref="D11" location="'K1_I1 '!A1" display="Couverture des charges"/>
    <hyperlink ref="C12" location="'K2_I2 '!A1" display="Selbstfinanzierung der Nettoinvestitionen"/>
    <hyperlink ref="D12" location="'K2_I2 '!A1" display="Autofinancement de l’investissement net "/>
    <hyperlink ref="C13" location="K3_I3!A1" display="Zusätzliche Nettoverpflichtungen"/>
    <hyperlink ref="D13" location="K3_I3!A1" display="Engagements nets supplémentaires"/>
    <hyperlink ref="C14" location="K4_I4!A1" display="Nettozinsbelastung"/>
    <hyperlink ref="D14" location="K4_I4!A1" display="Poids des intérêts nets"/>
    <hyperlink ref="I11" location="K5_I5!A1" display="Beherrschung der laufenden Ausgaben pro Einwohner"/>
    <hyperlink ref="J11" location="K5_I5!A1" display="Maîtrise des dépenses courantes par habitant"/>
    <hyperlink ref="I12" location="'K6_I6 '!A1" display="Investitionsanstrengung "/>
    <hyperlink ref="J12" location="'K6_I6 '!A1" display="Effort d’investissement "/>
    <hyperlink ref="I13" location="K7_I7!A1" display="Genauigkeit der Steuerprognose"/>
    <hyperlink ref="J13" location="K7_I7!A1" display="Exactitude de la prévision fiscale"/>
    <hyperlink ref="I14" location="'K8_I8 '!A1" display="Durchschnittliche Schuldzinsen"/>
    <hyperlink ref="J14" location="'K8_I8 '!A1" display="Intérêt moyen de la dette"/>
    <hyperlink ref="O11:P11" location="'I5'!A1" display="Beherrschung der laufenden Ausgaben "/>
    <hyperlink ref="O12:P12" location="'I6'!A1" display="Investitionsanstrengung "/>
    <hyperlink ref="O11" location="K9_I9!A1" display="Nettoverschuldungsquotient"/>
    <hyperlink ref="P11" location="K9_I9!A1" display="Taux d'endettement net"/>
    <hyperlink ref="O12" location="K10_I10!A1" display="Bruttoverschuldungsanteil"/>
    <hyperlink ref="P12" location="K10_I10!A1" display="Dette brute par rapport aux revenus"/>
    <hyperlink ref="C27:D27" location="'I3'!A1" display="Zusätzliche Nettoverpflichtungen"/>
    <hyperlink ref="C29:D29" location="'I4'!A1" display="Nettozinsbelastung"/>
    <hyperlink ref="C35" r:id="rId1"/>
    <hyperlink ref="C25" location="K11_I11!A1" display="Selbstfinanzierungsanteil"/>
    <hyperlink ref="D25" location="K11_I11!A1" display="Taux d'autofinancement"/>
    <hyperlink ref="C26" location="K12_I12!A1" display="Zinsbelastungsanteil"/>
    <hyperlink ref="D26" location="K12_I12!A1" display="Part des charges d'intérêts"/>
    <hyperlink ref="C27" location="K13_I13!A1" display="Kapitaldienstanteil"/>
    <hyperlink ref="D27" location="K13_I13!A1" display="Part du service de la dette"/>
    <hyperlink ref="C28" location="K14_I14!A1" display="Investitionsanteil"/>
    <hyperlink ref="D28" location="K14_I14!A1" display="Proportion des investissements"/>
    <hyperlink ref="C29" location="K15_I15!A1" display="Nettoschulden pro Einwohner"/>
    <hyperlink ref="D29" location="K15_I15!A1" display="Dette nette par habitant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'!Q11</f>
        <v>K9/I9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'!O11</f>
        <v>Nettoverschuldungsquotient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250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+[1]Gewichtung_Pondération!$D$5</f>
        <v>2</v>
      </c>
    </row>
    <row r="4" spans="1:28" ht="14.1" customHeight="1" thickTop="1" x14ac:dyDescent="0.2">
      <c r="A4" s="290" t="str">
        <f>'Intro '!P11</f>
        <v>Taux d'endettement net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153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+[1]Gewichtung_Pondération!$D$5</f>
        <v>2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K9/I9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Nettoverschuldungsquotient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Nettoverschuldung in % der Steuererträge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Taux d'endettement net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Endettement net en % des revenus fiscaux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150.62533733483551</v>
      </c>
      <c r="C24" s="141">
        <v>129.22005931278545</v>
      </c>
      <c r="D24" s="141">
        <v>103.58983467743563</v>
      </c>
      <c r="E24" s="141">
        <v>84.99960665352063</v>
      </c>
      <c r="F24" s="141">
        <v>108.60465771112509</v>
      </c>
      <c r="G24" s="141">
        <v>118.63204948127397</v>
      </c>
      <c r="H24" s="141">
        <v>122.08639596787731</v>
      </c>
      <c r="I24" s="141">
        <v>85.01378664795196</v>
      </c>
      <c r="J24" s="141">
        <v>70.703440933856882</v>
      </c>
      <c r="K24" s="141">
        <v>63.515421268914274</v>
      </c>
      <c r="L24" s="141">
        <v>73.172706243463921</v>
      </c>
      <c r="M24" s="141">
        <v>59.274058509215799</v>
      </c>
      <c r="N24" s="141">
        <v>82.572348640327647</v>
      </c>
      <c r="O24" s="141">
        <v>80.806169099131068</v>
      </c>
      <c r="P24" s="141">
        <v>81.818041649798346</v>
      </c>
      <c r="Q24" s="141">
        <v>79.432932362180949</v>
      </c>
      <c r="R24" s="141">
        <v>84.041319620086441</v>
      </c>
      <c r="S24" s="141">
        <v>71.492284165182809</v>
      </c>
      <c r="T24" s="141">
        <v>70.386023371205809</v>
      </c>
      <c r="U24" s="141">
        <v>66.806415421273599</v>
      </c>
      <c r="V24" s="146" t="s">
        <v>177</v>
      </c>
      <c r="W24" s="147"/>
      <c r="X24" s="238">
        <f t="shared" ref="X24:AE55" si="1">AVEDEV(C24:L24)</f>
        <v>20.472803540278978</v>
      </c>
      <c r="Y24" s="238">
        <f t="shared" si="1"/>
        <v>19.415230919971563</v>
      </c>
      <c r="Z24" s="238">
        <f t="shared" si="1"/>
        <v>17.750152308603617</v>
      </c>
      <c r="AA24" s="238">
        <f t="shared" si="1"/>
        <v>18.001758561866996</v>
      </c>
      <c r="AB24" s="239">
        <f t="shared" si="1"/>
        <v>14.890781312911974</v>
      </c>
      <c r="AC24" s="239">
        <f t="shared" si="1"/>
        <v>10.619818268745451</v>
      </c>
      <c r="AD24" s="239">
        <f t="shared" si="1"/>
        <v>7.4948926069040045</v>
      </c>
      <c r="AE24" s="239">
        <f t="shared" si="1"/>
        <v>7.0512900250890764</v>
      </c>
    </row>
    <row r="25" spans="1:31" ht="14.1" customHeight="1" x14ac:dyDescent="0.2">
      <c r="A25" s="150" t="s">
        <v>20</v>
      </c>
      <c r="B25" s="151">
        <v>244.17416404890452</v>
      </c>
      <c r="C25" s="151">
        <v>271.77456391570979</v>
      </c>
      <c r="D25" s="151">
        <v>266.33034788213007</v>
      </c>
      <c r="E25" s="151">
        <v>203.91642647846865</v>
      </c>
      <c r="F25" s="151">
        <v>188.89063607315379</v>
      </c>
      <c r="G25" s="151">
        <v>181.5852255903107</v>
      </c>
      <c r="H25" s="151">
        <v>161.82744356366118</v>
      </c>
      <c r="I25" s="151">
        <v>100.94372566024177</v>
      </c>
      <c r="J25" s="151">
        <v>90.686060573389199</v>
      </c>
      <c r="K25" s="151">
        <v>81.093802817900738</v>
      </c>
      <c r="L25" s="151">
        <v>74.195783246670615</v>
      </c>
      <c r="M25" s="151">
        <v>72.345151268252266</v>
      </c>
      <c r="N25" s="151">
        <v>74.86020167705361</v>
      </c>
      <c r="O25" s="151">
        <v>86.065132566732984</v>
      </c>
      <c r="P25" s="151">
        <v>83.732038385810696</v>
      </c>
      <c r="Q25" s="151">
        <v>78.952032693016633</v>
      </c>
      <c r="R25" s="151">
        <v>115.18231562330436</v>
      </c>
      <c r="S25" s="151">
        <v>110.16736576967851</v>
      </c>
      <c r="T25" s="151">
        <v>121.14718878820835</v>
      </c>
      <c r="U25" s="151">
        <v>112.4859358621794</v>
      </c>
      <c r="V25" s="156" t="s">
        <v>178</v>
      </c>
      <c r="W25" s="147"/>
      <c r="X25" s="240">
        <f t="shared" si="1"/>
        <v>60.375038407790953</v>
      </c>
      <c r="Y25" s="240">
        <f t="shared" si="1"/>
        <v>58.328555602126983</v>
      </c>
      <c r="Z25" s="240">
        <f t="shared" si="1"/>
        <v>48.816389785190658</v>
      </c>
      <c r="AA25" s="241">
        <f t="shared" si="1"/>
        <v>39.711071263183115</v>
      </c>
      <c r="AB25" s="241">
        <f t="shared" si="1"/>
        <v>28.431205041841309</v>
      </c>
      <c r="AC25" s="241">
        <f t="shared" si="1"/>
        <v>16.409363612294648</v>
      </c>
      <c r="AD25" s="241">
        <f t="shared" si="1"/>
        <v>9.9309473237438333</v>
      </c>
      <c r="AE25" s="241">
        <f t="shared" si="1"/>
        <v>11.170355315965837</v>
      </c>
    </row>
    <row r="26" spans="1:31" ht="14.1" customHeight="1" x14ac:dyDescent="0.2">
      <c r="A26" s="140" t="s">
        <v>23</v>
      </c>
      <c r="B26" s="141">
        <v>202.61038797015613</v>
      </c>
      <c r="C26" s="141">
        <v>259.90973542875071</v>
      </c>
      <c r="D26" s="141">
        <v>207.42689051469424</v>
      </c>
      <c r="E26" s="141">
        <v>190.64171793227763</v>
      </c>
      <c r="F26" s="141">
        <v>211.73754335559391</v>
      </c>
      <c r="G26" s="141">
        <v>204.74274654654775</v>
      </c>
      <c r="H26" s="141">
        <v>193.56783872297945</v>
      </c>
      <c r="I26" s="141">
        <v>100.75668060129073</v>
      </c>
      <c r="J26" s="141">
        <v>78.239402180581521</v>
      </c>
      <c r="K26" s="141">
        <v>70.717729414890044</v>
      </c>
      <c r="L26" s="141">
        <v>64.973645586057501</v>
      </c>
      <c r="M26" s="141">
        <v>61.064439831532127</v>
      </c>
      <c r="N26" s="141">
        <v>58.365413823388522</v>
      </c>
      <c r="O26" s="141">
        <v>37.24740007163058</v>
      </c>
      <c r="P26" s="141">
        <v>34.471371488371169</v>
      </c>
      <c r="Q26" s="141">
        <v>33.053236119361536</v>
      </c>
      <c r="R26" s="141">
        <v>26.873662879992022</v>
      </c>
      <c r="S26" s="141">
        <v>29.512904248691086</v>
      </c>
      <c r="T26" s="141">
        <v>23.251117031860304</v>
      </c>
      <c r="U26" s="141">
        <v>10.188269318890415</v>
      </c>
      <c r="V26" s="146" t="s">
        <v>179</v>
      </c>
      <c r="W26" s="147"/>
      <c r="X26" s="238">
        <f t="shared" si="1"/>
        <v>63.679622866129115</v>
      </c>
      <c r="Y26" s="238">
        <f t="shared" si="1"/>
        <v>63.236483945774104</v>
      </c>
      <c r="Z26" s="238">
        <f t="shared" si="1"/>
        <v>61.353396671868609</v>
      </c>
      <c r="AA26" s="239">
        <f t="shared" si="1"/>
        <v>57.124855316954701</v>
      </c>
      <c r="AB26" s="239">
        <f t="shared" si="1"/>
        <v>45.564653078127421</v>
      </c>
      <c r="AC26" s="239">
        <f t="shared" si="1"/>
        <v>30.565354830565344</v>
      </c>
      <c r="AD26" s="239">
        <f t="shared" si="1"/>
        <v>18.931904447896603</v>
      </c>
      <c r="AE26" s="239">
        <f t="shared" si="1"/>
        <v>17.220205602840331</v>
      </c>
    </row>
    <row r="27" spans="1:31" ht="14.1" customHeight="1" x14ac:dyDescent="0.2">
      <c r="A27" s="150" t="s">
        <v>180</v>
      </c>
      <c r="B27" s="151">
        <v>139.90554614584971</v>
      </c>
      <c r="C27" s="151">
        <v>151.11118300979032</v>
      </c>
      <c r="D27" s="151">
        <v>123.99213634485049</v>
      </c>
      <c r="E27" s="151">
        <v>132.29834937828261</v>
      </c>
      <c r="F27" s="151">
        <v>143.76327469166989</v>
      </c>
      <c r="G27" s="151">
        <v>141.82050887876372</v>
      </c>
      <c r="H27" s="151">
        <v>148.11218875533837</v>
      </c>
      <c r="I27" s="151">
        <v>39.655327804286401</v>
      </c>
      <c r="J27" s="151">
        <v>22.714428853193752</v>
      </c>
      <c r="K27" s="151">
        <v>-10.229989716748108</v>
      </c>
      <c r="L27" s="151">
        <v>-11.370179854286416</v>
      </c>
      <c r="M27" s="151">
        <v>-10.964713779126408</v>
      </c>
      <c r="N27" s="151">
        <v>-8.1733232647127529</v>
      </c>
      <c r="O27" s="151">
        <v>-10.707369309704548</v>
      </c>
      <c r="P27" s="151">
        <v>-15.945420871144531</v>
      </c>
      <c r="Q27" s="151">
        <v>-19.149726992838584</v>
      </c>
      <c r="R27" s="151">
        <v>-34.401782406745305</v>
      </c>
      <c r="S27" s="151">
        <v>-18.365131430135396</v>
      </c>
      <c r="T27" s="151">
        <v>12.407141361745843</v>
      </c>
      <c r="U27" s="151">
        <v>32.574327018369139</v>
      </c>
      <c r="V27" s="156" t="s">
        <v>181</v>
      </c>
      <c r="W27" s="147"/>
      <c r="X27" s="240">
        <f t="shared" si="1"/>
        <v>62.395460834322158</v>
      </c>
      <c r="Y27" s="240">
        <f t="shared" si="1"/>
        <v>66.018158474158582</v>
      </c>
      <c r="Z27" s="240">
        <f t="shared" si="1"/>
        <v>66.188794601078015</v>
      </c>
      <c r="AA27" s="241">
        <f t="shared" si="1"/>
        <v>60.061985281633966</v>
      </c>
      <c r="AB27" s="241">
        <f t="shared" si="1"/>
        <v>48.822917637926139</v>
      </c>
      <c r="AC27" s="241">
        <f t="shared" si="1"/>
        <v>34.659915785108275</v>
      </c>
      <c r="AD27" s="241">
        <f t="shared" si="1"/>
        <v>14.81686131300909</v>
      </c>
      <c r="AE27" s="241">
        <f t="shared" si="1"/>
        <v>8.2449556383928986</v>
      </c>
    </row>
    <row r="28" spans="1:31" ht="14.1" customHeight="1" x14ac:dyDescent="0.2">
      <c r="A28" s="140" t="s">
        <v>182</v>
      </c>
      <c r="B28" s="141">
        <v>-11.83270384787973</v>
      </c>
      <c r="C28" s="141">
        <v>-34.806049165578415</v>
      </c>
      <c r="D28" s="141">
        <v>-56.564465140003648</v>
      </c>
      <c r="E28" s="141">
        <v>-46.125148016203163</v>
      </c>
      <c r="F28" s="141">
        <v>-31.983612461990081</v>
      </c>
      <c r="G28" s="141">
        <v>-1.9838085417780396</v>
      </c>
      <c r="H28" s="141">
        <v>6.1442207448834587</v>
      </c>
      <c r="I28" s="141">
        <v>-44.816736541175054</v>
      </c>
      <c r="J28" s="141">
        <v>-67.947539492601734</v>
      </c>
      <c r="K28" s="141">
        <v>-84.438450140890765</v>
      </c>
      <c r="L28" s="141">
        <v>-81.701783108285724</v>
      </c>
      <c r="M28" s="141">
        <v>-71.207479575465925</v>
      </c>
      <c r="N28" s="141">
        <v>-56.104709155826129</v>
      </c>
      <c r="O28" s="141">
        <v>-40.681771270467827</v>
      </c>
      <c r="P28" s="141">
        <v>-20.609245825525676</v>
      </c>
      <c r="Q28" s="141">
        <v>21.91460608141923</v>
      </c>
      <c r="R28" s="141">
        <v>16.595306535369311</v>
      </c>
      <c r="S28" s="141">
        <v>3.2717272126340111</v>
      </c>
      <c r="T28" s="141">
        <v>-10.74966749861612</v>
      </c>
      <c r="U28" s="141">
        <v>-25.25486431183932</v>
      </c>
      <c r="V28" s="146" t="s">
        <v>183</v>
      </c>
      <c r="W28" s="147"/>
      <c r="X28" s="238">
        <f t="shared" si="1"/>
        <v>23.012019864197235</v>
      </c>
      <c r="Y28" s="238">
        <f t="shared" si="1"/>
        <v>24.309463264098493</v>
      </c>
      <c r="Z28" s="238">
        <f t="shared" si="1"/>
        <v>24.263487665680742</v>
      </c>
      <c r="AA28" s="239">
        <f t="shared" si="1"/>
        <v>24.807825340254276</v>
      </c>
      <c r="AB28" s="239">
        <f t="shared" si="1"/>
        <v>25.945262003900716</v>
      </c>
      <c r="AC28" s="239">
        <f t="shared" si="1"/>
        <v>28.509473008776723</v>
      </c>
      <c r="AD28" s="239">
        <f t="shared" si="1"/>
        <v>29.76360330363503</v>
      </c>
      <c r="AE28" s="239">
        <f t="shared" si="1"/>
        <v>34.707225899950672</v>
      </c>
    </row>
    <row r="29" spans="1:31" ht="14.1" customHeight="1" x14ac:dyDescent="0.2">
      <c r="A29" s="150" t="s">
        <v>184</v>
      </c>
      <c r="B29" s="151">
        <v>336.56734823171706</v>
      </c>
      <c r="C29" s="151">
        <v>310.00502281027701</v>
      </c>
      <c r="D29" s="151">
        <v>285.37929237252854</v>
      </c>
      <c r="E29" s="151">
        <v>197.80203057695365</v>
      </c>
      <c r="F29" s="151">
        <v>183.81057877657358</v>
      </c>
      <c r="G29" s="151">
        <v>156.06705113710748</v>
      </c>
      <c r="H29" s="151">
        <v>129.89508728100108</v>
      </c>
      <c r="I29" s="151">
        <v>-65.24739239364385</v>
      </c>
      <c r="J29" s="151">
        <v>-87.579513506795621</v>
      </c>
      <c r="K29" s="151">
        <v>-126.09651001050767</v>
      </c>
      <c r="L29" s="151">
        <v>-133.27259726022274</v>
      </c>
      <c r="M29" s="151">
        <v>-110.55950824186198</v>
      </c>
      <c r="N29" s="151">
        <v>-97.901088566812405</v>
      </c>
      <c r="O29" s="151">
        <v>-99.036784349456212</v>
      </c>
      <c r="P29" s="151">
        <v>-67.970302754494028</v>
      </c>
      <c r="Q29" s="151">
        <v>-45.684865827234958</v>
      </c>
      <c r="R29" s="151">
        <v>-65.325796887267117</v>
      </c>
      <c r="S29" s="151">
        <v>-52.912518744661327</v>
      </c>
      <c r="T29" s="151">
        <v>-40.950437668782278</v>
      </c>
      <c r="U29" s="151">
        <v>-10.01546733875605</v>
      </c>
      <c r="V29" s="156" t="s">
        <v>185</v>
      </c>
      <c r="W29" s="147"/>
      <c r="X29" s="240">
        <f t="shared" si="1"/>
        <v>150.50024661689571</v>
      </c>
      <c r="Y29" s="240">
        <f t="shared" si="1"/>
        <v>147.57095615571961</v>
      </c>
      <c r="Z29" s="240">
        <f t="shared" si="1"/>
        <v>129.76149853098386</v>
      </c>
      <c r="AA29" s="241">
        <f t="shared" si="1"/>
        <v>108.94978406701352</v>
      </c>
      <c r="AB29" s="241">
        <f t="shared" si="1"/>
        <v>77.260490030249144</v>
      </c>
      <c r="AC29" s="241">
        <f t="shared" si="1"/>
        <v>46.474783311527922</v>
      </c>
      <c r="AD29" s="241">
        <f t="shared" si="1"/>
        <v>23.505861705942543</v>
      </c>
      <c r="AE29" s="241">
        <f t="shared" si="1"/>
        <v>24.739349070840795</v>
      </c>
    </row>
    <row r="30" spans="1:31" ht="14.1" customHeight="1" x14ac:dyDescent="0.2">
      <c r="A30" s="140" t="s">
        <v>186</v>
      </c>
      <c r="B30" s="141">
        <v>153.70547877836117</v>
      </c>
      <c r="C30" s="141">
        <v>144.24679566717569</v>
      </c>
      <c r="D30" s="141">
        <v>104.4741265928772</v>
      </c>
      <c r="E30" s="141">
        <v>84.88261595288516</v>
      </c>
      <c r="F30" s="141">
        <v>81.647599905319595</v>
      </c>
      <c r="G30" s="141">
        <v>74.622157253799088</v>
      </c>
      <c r="H30" s="141">
        <v>78.429761963627499</v>
      </c>
      <c r="I30" s="141">
        <v>16.483785977477229</v>
      </c>
      <c r="J30" s="141">
        <v>4.3325458823547738</v>
      </c>
      <c r="K30" s="141">
        <v>-15.539096421542117</v>
      </c>
      <c r="L30" s="141">
        <v>-21.952120790867603</v>
      </c>
      <c r="M30" s="141">
        <v>-8.5822785880983137</v>
      </c>
      <c r="N30" s="141">
        <v>7.287629794237545</v>
      </c>
      <c r="O30" s="141">
        <v>17.241933010805983</v>
      </c>
      <c r="P30" s="141">
        <v>26.368008097599521</v>
      </c>
      <c r="Q30" s="141">
        <v>31.548283898660141</v>
      </c>
      <c r="R30" s="141">
        <v>8.6804102352327543</v>
      </c>
      <c r="S30" s="141">
        <v>10.823284137942254</v>
      </c>
      <c r="T30" s="141">
        <v>14.096725730166879</v>
      </c>
      <c r="U30" s="141">
        <v>16.835518292312972</v>
      </c>
      <c r="V30" s="146" t="s">
        <v>187</v>
      </c>
      <c r="W30" s="147"/>
      <c r="X30" s="238">
        <f t="shared" si="1"/>
        <v>47.465230829164071</v>
      </c>
      <c r="Y30" s="238">
        <f t="shared" si="1"/>
        <v>44.931342560918459</v>
      </c>
      <c r="Z30" s="238">
        <f t="shared" si="1"/>
        <v>39.787418940790836</v>
      </c>
      <c r="AA30" s="239">
        <f t="shared" si="1"/>
        <v>32.901588745322421</v>
      </c>
      <c r="AB30" s="239">
        <f t="shared" si="1"/>
        <v>25.162445892241603</v>
      </c>
      <c r="AC30" s="239">
        <f t="shared" si="1"/>
        <v>20.452509307208608</v>
      </c>
      <c r="AD30" s="239">
        <f t="shared" si="1"/>
        <v>13.617718071299445</v>
      </c>
      <c r="AE30" s="239">
        <f t="shared" si="1"/>
        <v>13.164877924136647</v>
      </c>
    </row>
    <row r="31" spans="1:31" ht="14.1" customHeight="1" x14ac:dyDescent="0.2">
      <c r="A31" s="150" t="s">
        <v>188</v>
      </c>
      <c r="B31" s="151">
        <v>52.601948165609613</v>
      </c>
      <c r="C31" s="151">
        <v>48.171539646747057</v>
      </c>
      <c r="D31" s="151">
        <v>61.48043699725023</v>
      </c>
      <c r="E31" s="151">
        <v>93.272372055080822</v>
      </c>
      <c r="F31" s="151">
        <v>99.656689102146117</v>
      </c>
      <c r="G31" s="151">
        <v>119.39444055643951</v>
      </c>
      <c r="H31" s="151">
        <v>130.35010209617678</v>
      </c>
      <c r="I31" s="151">
        <v>81.009145320173701</v>
      </c>
      <c r="J31" s="151">
        <v>71.773287372893336</v>
      </c>
      <c r="K31" s="151">
        <v>6.5262771985821173</v>
      </c>
      <c r="L31" s="151">
        <v>-9.8177578429747872</v>
      </c>
      <c r="M31" s="151">
        <v>-38.53988875344421</v>
      </c>
      <c r="N31" s="151">
        <v>-162.8355867642143</v>
      </c>
      <c r="O31" s="151">
        <v>-188.26936535674565</v>
      </c>
      <c r="P31" s="151">
        <v>-184.81010870233069</v>
      </c>
      <c r="Q31" s="151">
        <v>-205.54771765529986</v>
      </c>
      <c r="R31" s="151">
        <v>-175.30574723977696</v>
      </c>
      <c r="S31" s="151">
        <v>-171.43445691125035</v>
      </c>
      <c r="T31" s="151">
        <v>-181.74808275341584</v>
      </c>
      <c r="U31" s="151">
        <v>-166.96908031770002</v>
      </c>
      <c r="V31" s="156" t="s">
        <v>189</v>
      </c>
      <c r="W31" s="147"/>
      <c r="X31" s="240">
        <f t="shared" si="1"/>
        <v>34.873223400280267</v>
      </c>
      <c r="Y31" s="240">
        <f t="shared" si="1"/>
        <v>45.278594808303218</v>
      </c>
      <c r="Z31" s="240">
        <f t="shared" si="1"/>
        <v>72.19651765967896</v>
      </c>
      <c r="AA31" s="241">
        <f t="shared" si="1"/>
        <v>89.511998596662636</v>
      </c>
      <c r="AB31" s="241">
        <f t="shared" si="1"/>
        <v>100.87343352531143</v>
      </c>
      <c r="AC31" s="241">
        <f t="shared" si="1"/>
        <v>108.27962664874342</v>
      </c>
      <c r="AD31" s="241">
        <f t="shared" si="1"/>
        <v>102.77195890135974</v>
      </c>
      <c r="AE31" s="241">
        <f t="shared" si="1"/>
        <v>90.649268767376199</v>
      </c>
    </row>
    <row r="32" spans="1:31" ht="14.1" customHeight="1" x14ac:dyDescent="0.2">
      <c r="A32" s="140" t="s">
        <v>190</v>
      </c>
      <c r="B32" s="141">
        <v>39.900432297384704</v>
      </c>
      <c r="C32" s="141">
        <v>31.007904868187147</v>
      </c>
      <c r="D32" s="141">
        <v>17.74579644260676</v>
      </c>
      <c r="E32" s="141">
        <v>22.446106060080652</v>
      </c>
      <c r="F32" s="141">
        <v>36.294033946608081</v>
      </c>
      <c r="G32" s="141">
        <v>32.048913742701991</v>
      </c>
      <c r="H32" s="141">
        <v>24.856213026002123</v>
      </c>
      <c r="I32" s="141">
        <v>-37.718025711206096</v>
      </c>
      <c r="J32" s="141">
        <v>-66.814276889365615</v>
      </c>
      <c r="K32" s="141">
        <v>-94.355524309107622</v>
      </c>
      <c r="L32" s="141">
        <v>-109.33018253808959</v>
      </c>
      <c r="M32" s="141">
        <v>-117.94808508189827</v>
      </c>
      <c r="N32" s="141">
        <v>-107.89639004496776</v>
      </c>
      <c r="O32" s="141">
        <v>-118.74783105679758</v>
      </c>
      <c r="P32" s="141">
        <v>-107.76352991910831</v>
      </c>
      <c r="Q32" s="141">
        <v>-86.120518498678237</v>
      </c>
      <c r="R32" s="141">
        <v>-63.959540302134535</v>
      </c>
      <c r="S32" s="141">
        <v>-46.03641991238144</v>
      </c>
      <c r="T32" s="141">
        <v>-33.643803604421194</v>
      </c>
      <c r="U32" s="141">
        <v>-41.588011107287095</v>
      </c>
      <c r="V32" s="146" t="s">
        <v>191</v>
      </c>
      <c r="W32" s="147"/>
      <c r="X32" s="238">
        <f t="shared" si="1"/>
        <v>50.138078580627209</v>
      </c>
      <c r="Y32" s="238">
        <f t="shared" si="1"/>
        <v>55.955715774766681</v>
      </c>
      <c r="Z32" s="238">
        <f t="shared" si="1"/>
        <v>57.427169992761563</v>
      </c>
      <c r="AA32" s="239">
        <f t="shared" si="1"/>
        <v>55.865119394110842</v>
      </c>
      <c r="AB32" s="239">
        <f t="shared" si="1"/>
        <v>46.768062336173422</v>
      </c>
      <c r="AC32" s="239">
        <f t="shared" si="1"/>
        <v>33.375071146479094</v>
      </c>
      <c r="AD32" s="239">
        <f t="shared" si="1"/>
        <v>21.929840067831385</v>
      </c>
      <c r="AE32" s="239">
        <f t="shared" si="1"/>
        <v>20.931632763690349</v>
      </c>
    </row>
    <row r="33" spans="1:31" ht="14.1" customHeight="1" x14ac:dyDescent="0.2">
      <c r="A33" s="150" t="s">
        <v>21</v>
      </c>
      <c r="B33" s="151">
        <v>102.46677568297264</v>
      </c>
      <c r="C33" s="151">
        <v>102.95718585373734</v>
      </c>
      <c r="D33" s="151">
        <v>96.489407685468294</v>
      </c>
      <c r="E33" s="151">
        <v>87.286223240300288</v>
      </c>
      <c r="F33" s="151">
        <v>75.518722599149825</v>
      </c>
      <c r="G33" s="151">
        <v>63.006844744288074</v>
      </c>
      <c r="H33" s="151">
        <v>51.771032349634396</v>
      </c>
      <c r="I33" s="151">
        <v>-54.485917545864247</v>
      </c>
      <c r="J33" s="151">
        <v>-55.407267494152904</v>
      </c>
      <c r="K33" s="151">
        <v>-60.073087890506407</v>
      </c>
      <c r="L33" s="151">
        <v>-56.76210212888023</v>
      </c>
      <c r="M33" s="151">
        <v>-54.501051768498485</v>
      </c>
      <c r="N33" s="151">
        <v>-65.79591787674876</v>
      </c>
      <c r="O33" s="151">
        <v>-65.996476526238411</v>
      </c>
      <c r="P33" s="151">
        <v>-63.215704978440144</v>
      </c>
      <c r="Q33" s="151">
        <v>-60.159758639617998</v>
      </c>
      <c r="R33" s="151">
        <v>-56.084575481489921</v>
      </c>
      <c r="S33" s="151">
        <v>-50.943668964535519</v>
      </c>
      <c r="T33" s="151">
        <v>-54.918088539497326</v>
      </c>
      <c r="U33" s="151">
        <v>-49.855477090017509</v>
      </c>
      <c r="V33" s="156" t="s">
        <v>192</v>
      </c>
      <c r="W33" s="147"/>
      <c r="X33" s="240">
        <f t="shared" si="1"/>
        <v>65.369758324934722</v>
      </c>
      <c r="Y33" s="240">
        <f t="shared" si="1"/>
        <v>65.530165744674306</v>
      </c>
      <c r="Z33" s="240">
        <f t="shared" si="1"/>
        <v>61.071966328376774</v>
      </c>
      <c r="AA33" s="241">
        <f t="shared" si="1"/>
        <v>51.422833230883484</v>
      </c>
      <c r="AB33" s="241">
        <f t="shared" si="1"/>
        <v>37.413961383400775</v>
      </c>
      <c r="AC33" s="241">
        <f t="shared" si="1"/>
        <v>20.046731519913145</v>
      </c>
      <c r="AD33" s="241">
        <f t="shared" si="1"/>
        <v>3.8000031492665931</v>
      </c>
      <c r="AE33" s="241">
        <f t="shared" si="1"/>
        <v>4.1542280073994657</v>
      </c>
    </row>
    <row r="34" spans="1:31" ht="14.1" customHeight="1" x14ac:dyDescent="0.2">
      <c r="A34" s="140" t="s">
        <v>193</v>
      </c>
      <c r="B34" s="141">
        <v>177.05442135459492</v>
      </c>
      <c r="C34" s="141">
        <v>171.25000432107555</v>
      </c>
      <c r="D34" s="141">
        <v>165.70905047284086</v>
      </c>
      <c r="E34" s="141">
        <v>143.50299993183003</v>
      </c>
      <c r="F34" s="141">
        <v>125.55821856234178</v>
      </c>
      <c r="G34" s="141">
        <v>130.57331288634094</v>
      </c>
      <c r="H34" s="141">
        <v>115.28039130355248</v>
      </c>
      <c r="I34" s="141">
        <v>49.808673843908416</v>
      </c>
      <c r="J34" s="141">
        <v>31.11879608458889</v>
      </c>
      <c r="K34" s="141">
        <v>21.640946234507435</v>
      </c>
      <c r="L34" s="141">
        <v>2.9623382254141006</v>
      </c>
      <c r="M34" s="141">
        <v>-0.76446876997028523</v>
      </c>
      <c r="N34" s="141">
        <v>3.4130820073821835</v>
      </c>
      <c r="O34" s="141">
        <v>61.528524116653628</v>
      </c>
      <c r="P34" s="141">
        <v>79.790607878625039</v>
      </c>
      <c r="Q34" s="141">
        <v>94.510484674301878</v>
      </c>
      <c r="R34" s="141">
        <v>158.1595648292984</v>
      </c>
      <c r="S34" s="141">
        <v>156.62064517672891</v>
      </c>
      <c r="T34" s="141">
        <v>155.33841454636595</v>
      </c>
      <c r="U34" s="141">
        <v>149.52776385486644</v>
      </c>
      <c r="V34" s="146" t="s">
        <v>194</v>
      </c>
      <c r="W34" s="147"/>
      <c r="X34" s="238">
        <f t="shared" si="1"/>
        <v>55.486227671628271</v>
      </c>
      <c r="Y34" s="238">
        <f t="shared" si="1"/>
        <v>57.585768753845755</v>
      </c>
      <c r="Z34" s="238">
        <f t="shared" si="1"/>
        <v>53.135441312021364</v>
      </c>
      <c r="AA34" s="239">
        <f t="shared" si="1"/>
        <v>43.298504214200207</v>
      </c>
      <c r="AB34" s="239">
        <f t="shared" si="1"/>
        <v>37.861081624715816</v>
      </c>
      <c r="AC34" s="239">
        <f t="shared" si="1"/>
        <v>34.25479880351191</v>
      </c>
      <c r="AD34" s="239">
        <f t="shared" si="1"/>
        <v>38.624352369799013</v>
      </c>
      <c r="AE34" s="239">
        <f t="shared" si="1"/>
        <v>49.223913289368554</v>
      </c>
    </row>
    <row r="35" spans="1:31" ht="14.1" customHeight="1" x14ac:dyDescent="0.2">
      <c r="A35" s="150" t="s">
        <v>195</v>
      </c>
      <c r="B35" s="151">
        <v>198.19904259154583</v>
      </c>
      <c r="C35" s="151">
        <v>175.62129832843829</v>
      </c>
      <c r="D35" s="151">
        <v>166.25630762007009</v>
      </c>
      <c r="E35" s="151">
        <v>178.15720171088489</v>
      </c>
      <c r="F35" s="151">
        <v>167.48431793660689</v>
      </c>
      <c r="G35" s="151">
        <v>168.17579684992182</v>
      </c>
      <c r="H35" s="151">
        <v>148.88608553893553</v>
      </c>
      <c r="I35" s="151">
        <v>97.667633563224996</v>
      </c>
      <c r="J35" s="151">
        <v>69.769659276322898</v>
      </c>
      <c r="K35" s="151">
        <v>97.540835480924201</v>
      </c>
      <c r="L35" s="151">
        <v>101.06735589848219</v>
      </c>
      <c r="M35" s="151">
        <v>78.014499745120261</v>
      </c>
      <c r="N35" s="151">
        <v>75.660548405510013</v>
      </c>
      <c r="O35" s="151">
        <v>85.025765244376771</v>
      </c>
      <c r="P35" s="151">
        <v>81.979221681433927</v>
      </c>
      <c r="Q35" s="151">
        <v>74.446972790620933</v>
      </c>
      <c r="R35" s="151">
        <v>65.871095700982664</v>
      </c>
      <c r="S35" s="151">
        <v>67.299813201094324</v>
      </c>
      <c r="T35" s="151">
        <v>67.253132137516289</v>
      </c>
      <c r="U35" s="151">
        <v>60.533493328555146</v>
      </c>
      <c r="V35" s="156" t="s">
        <v>196</v>
      </c>
      <c r="W35" s="147"/>
      <c r="X35" s="240">
        <f t="shared" si="1"/>
        <v>36.441022532514083</v>
      </c>
      <c r="Y35" s="240">
        <f t="shared" si="1"/>
        <v>38.489972569234467</v>
      </c>
      <c r="Z35" s="240">
        <f t="shared" si="1"/>
        <v>37.946765654795129</v>
      </c>
      <c r="AA35" s="241">
        <f t="shared" si="1"/>
        <v>31.551690188727314</v>
      </c>
      <c r="AB35" s="241">
        <f t="shared" si="1"/>
        <v>23.398603556412748</v>
      </c>
      <c r="AC35" s="241">
        <f t="shared" si="1"/>
        <v>16.227695886317246</v>
      </c>
      <c r="AD35" s="241">
        <f t="shared" si="1"/>
        <v>10.096831014441722</v>
      </c>
      <c r="AE35" s="241">
        <f t="shared" si="1"/>
        <v>9.3885742670539649</v>
      </c>
    </row>
    <row r="36" spans="1:31" ht="14.1" customHeight="1" x14ac:dyDescent="0.2">
      <c r="A36" s="140" t="s">
        <v>197</v>
      </c>
      <c r="B36" s="141">
        <v>98.597893066542767</v>
      </c>
      <c r="C36" s="141">
        <v>89.998804894134466</v>
      </c>
      <c r="D36" s="141">
        <v>94.502168021423941</v>
      </c>
      <c r="E36" s="141">
        <v>84.727593961832</v>
      </c>
      <c r="F36" s="141">
        <v>92.46854068699858</v>
      </c>
      <c r="G36" s="141">
        <v>98.067635279070529</v>
      </c>
      <c r="H36" s="141">
        <v>81.27166328895602</v>
      </c>
      <c r="I36" s="141">
        <v>65.264528475853965</v>
      </c>
      <c r="J36" s="141">
        <v>64.269875370108053</v>
      </c>
      <c r="K36" s="141">
        <v>59.76271098548235</v>
      </c>
      <c r="L36" s="141">
        <v>68.667203325598109</v>
      </c>
      <c r="M36" s="141">
        <v>69.032423005373971</v>
      </c>
      <c r="N36" s="141">
        <v>87.802865716512073</v>
      </c>
      <c r="O36" s="141">
        <v>97.89396563573402</v>
      </c>
      <c r="P36" s="141">
        <v>92.282814719511791</v>
      </c>
      <c r="Q36" s="141">
        <v>168.81963587419705</v>
      </c>
      <c r="R36" s="141">
        <v>167.61890376554643</v>
      </c>
      <c r="S36" s="141">
        <v>179.00560201044297</v>
      </c>
      <c r="T36" s="141">
        <v>154.23869352474262</v>
      </c>
      <c r="U36" s="141">
        <v>150.57590489511867</v>
      </c>
      <c r="V36" s="146" t="s">
        <v>198</v>
      </c>
      <c r="W36" s="147"/>
      <c r="X36" s="238">
        <f t="shared" si="1"/>
        <v>12.327194311748144</v>
      </c>
      <c r="Y36" s="238">
        <f t="shared" si="1"/>
        <v>12.404086007586463</v>
      </c>
      <c r="Z36" s="238">
        <f t="shared" si="1"/>
        <v>11.734155777095276</v>
      </c>
      <c r="AA36" s="239">
        <f t="shared" si="1"/>
        <v>13.050792944485476</v>
      </c>
      <c r="AB36" s="239">
        <f t="shared" si="1"/>
        <v>13.032220347736796</v>
      </c>
      <c r="AC36" s="239">
        <f t="shared" si="1"/>
        <v>20.954441477404792</v>
      </c>
      <c r="AD36" s="239">
        <f t="shared" si="1"/>
        <v>30.38160544266043</v>
      </c>
      <c r="AE36" s="239">
        <f t="shared" si="1"/>
        <v>39.779468305526876</v>
      </c>
    </row>
    <row r="37" spans="1:31" ht="14.1" customHeight="1" x14ac:dyDescent="0.2">
      <c r="A37" s="150" t="s">
        <v>25</v>
      </c>
      <c r="B37" s="151">
        <v>126.17837921749231</v>
      </c>
      <c r="C37" s="151">
        <v>118.17903150883737</v>
      </c>
      <c r="D37" s="151">
        <v>103.80465873744929</v>
      </c>
      <c r="E37" s="151">
        <v>100.06517694425739</v>
      </c>
      <c r="F37" s="151">
        <v>107.44181444545411</v>
      </c>
      <c r="G37" s="151">
        <v>82.358081847440147</v>
      </c>
      <c r="H37" s="151">
        <v>78.800835798070011</v>
      </c>
      <c r="I37" s="151">
        <v>12.567847463513202</v>
      </c>
      <c r="J37" s="151">
        <v>4.164589611287</v>
      </c>
      <c r="K37" s="151">
        <v>-2.980331573702117</v>
      </c>
      <c r="L37" s="151">
        <v>-7.5370808146655044</v>
      </c>
      <c r="M37" s="151">
        <v>-2.0917715278647142</v>
      </c>
      <c r="N37" s="151">
        <v>7.3893967593398999</v>
      </c>
      <c r="O37" s="151">
        <v>24.917853872421365</v>
      </c>
      <c r="P37" s="151">
        <v>31.990513644696062</v>
      </c>
      <c r="Q37" s="151">
        <v>36.104096632068014</v>
      </c>
      <c r="R37" s="151">
        <v>32.89470997652613</v>
      </c>
      <c r="S37" s="151">
        <v>12.865680814757699</v>
      </c>
      <c r="T37" s="151">
        <v>-14.367547534183048</v>
      </c>
      <c r="U37" s="151">
        <v>-51.891840055932278</v>
      </c>
      <c r="V37" s="156" t="s">
        <v>199</v>
      </c>
      <c r="W37" s="147"/>
      <c r="X37" s="240">
        <f t="shared" si="1"/>
        <v>46.506164980148753</v>
      </c>
      <c r="Y37" s="240">
        <f t="shared" si="1"/>
        <v>46.834731461410307</v>
      </c>
      <c r="Z37" s="240">
        <f t="shared" si="1"/>
        <v>43.318897090793982</v>
      </c>
      <c r="AA37" s="241">
        <f t="shared" si="1"/>
        <v>35.418272265315252</v>
      </c>
      <c r="AB37" s="241">
        <f t="shared" si="1"/>
        <v>25.247062226082686</v>
      </c>
      <c r="AC37" s="241">
        <f t="shared" si="1"/>
        <v>19.696584000238033</v>
      </c>
      <c r="AD37" s="241">
        <f t="shared" si="1"/>
        <v>14.187848901652767</v>
      </c>
      <c r="AE37" s="241">
        <f t="shared" si="1"/>
        <v>14.164022233553206</v>
      </c>
    </row>
    <row r="38" spans="1:31" ht="14.1" customHeight="1" x14ac:dyDescent="0.2">
      <c r="A38" s="140" t="s">
        <v>200</v>
      </c>
      <c r="B38" s="141">
        <v>65.366572370555858</v>
      </c>
      <c r="C38" s="141">
        <v>48.130484365970752</v>
      </c>
      <c r="D38" s="141">
        <v>39.737551844549998</v>
      </c>
      <c r="E38" s="141">
        <v>37.016294955751015</v>
      </c>
      <c r="F38" s="141">
        <v>36.790957629852109</v>
      </c>
      <c r="G38" s="141">
        <v>35.039141438450407</v>
      </c>
      <c r="H38" s="141">
        <v>26.174524071755194</v>
      </c>
      <c r="I38" s="141">
        <v>-56.900462338750245</v>
      </c>
      <c r="J38" s="141">
        <v>-41.842168024426535</v>
      </c>
      <c r="K38" s="141">
        <v>-45.585104272949941</v>
      </c>
      <c r="L38" s="141">
        <v>-47.264716251709544</v>
      </c>
      <c r="M38" s="141">
        <v>-43.180920177520733</v>
      </c>
      <c r="N38" s="141">
        <v>-25.831373737383799</v>
      </c>
      <c r="O38" s="141">
        <v>13.585785108027057</v>
      </c>
      <c r="P38" s="141">
        <v>36.239424138699441</v>
      </c>
      <c r="Q38" s="141">
        <v>43.192068101343025</v>
      </c>
      <c r="R38" s="141">
        <v>42.992948662143235</v>
      </c>
      <c r="S38" s="141">
        <v>57.587639913614773</v>
      </c>
      <c r="T38" s="141">
        <v>60.573562898278169</v>
      </c>
      <c r="U38" s="141">
        <v>29.766086451021224</v>
      </c>
      <c r="V38" s="146" t="s">
        <v>201</v>
      </c>
      <c r="W38" s="147"/>
      <c r="X38" s="238">
        <f t="shared" si="1"/>
        <v>40.822210451046701</v>
      </c>
      <c r="Y38" s="238">
        <f t="shared" si="1"/>
        <v>40.953184100571569</v>
      </c>
      <c r="Z38" s="238">
        <f t="shared" si="1"/>
        <v>37.050889755716312</v>
      </c>
      <c r="AA38" s="239">
        <f t="shared" si="1"/>
        <v>34.239228573989436</v>
      </c>
      <c r="AB38" s="239">
        <f t="shared" si="1"/>
        <v>34.173044555051121</v>
      </c>
      <c r="AC38" s="239">
        <f t="shared" si="1"/>
        <v>35.151395754598227</v>
      </c>
      <c r="AD38" s="239">
        <f t="shared" si="1"/>
        <v>37.169606705444792</v>
      </c>
      <c r="AE38" s="239">
        <f t="shared" si="1"/>
        <v>39.730214838781805</v>
      </c>
    </row>
    <row r="39" spans="1:31" ht="14.1" customHeight="1" x14ac:dyDescent="0.2">
      <c r="A39" s="150" t="s">
        <v>202</v>
      </c>
      <c r="B39" s="151">
        <v>18.809051764532221</v>
      </c>
      <c r="C39" s="151">
        <v>16.759593860106644</v>
      </c>
      <c r="D39" s="151">
        <v>20.671704238179821</v>
      </c>
      <c r="E39" s="151">
        <v>20.966219227458417</v>
      </c>
      <c r="F39" s="151">
        <v>32.714219970687843</v>
      </c>
      <c r="G39" s="151">
        <v>35.4158989775866</v>
      </c>
      <c r="H39" s="151">
        <v>43.508978880953315</v>
      </c>
      <c r="I39" s="151">
        <v>-38.988015931744549</v>
      </c>
      <c r="J39" s="151">
        <v>-41.637071049945597</v>
      </c>
      <c r="K39" s="151">
        <v>-43.164514865805991</v>
      </c>
      <c r="L39" s="151">
        <v>-36.525324386084883</v>
      </c>
      <c r="M39" s="151">
        <v>-61.899828968370109</v>
      </c>
      <c r="N39" s="151">
        <v>-64.895972799199598</v>
      </c>
      <c r="O39" s="151">
        <v>-57.784718398294601</v>
      </c>
      <c r="P39" s="151">
        <v>-56.134233022767056</v>
      </c>
      <c r="Q39" s="151">
        <v>-86.793680563816608</v>
      </c>
      <c r="R39" s="151">
        <v>-151.59539472404884</v>
      </c>
      <c r="S39" s="151">
        <v>-140.04358162823712</v>
      </c>
      <c r="T39" s="151">
        <v>-138.86196807714671</v>
      </c>
      <c r="U39" s="151">
        <v>-132.44302157128735</v>
      </c>
      <c r="V39" s="156" t="s">
        <v>203</v>
      </c>
      <c r="W39" s="147"/>
      <c r="X39" s="240">
        <f t="shared" si="1"/>
        <v>32.84072036042754</v>
      </c>
      <c r="Y39" s="240">
        <f t="shared" si="1"/>
        <v>37.54917764968171</v>
      </c>
      <c r="Z39" s="240">
        <f t="shared" si="1"/>
        <v>38.881496286894404</v>
      </c>
      <c r="AA39" s="241">
        <f t="shared" si="1"/>
        <v>36.323200480058603</v>
      </c>
      <c r="AB39" s="241">
        <f t="shared" si="1"/>
        <v>28.669167634254883</v>
      </c>
      <c r="AC39" s="241">
        <f t="shared" si="1"/>
        <v>21.070248639982029</v>
      </c>
      <c r="AD39" s="241">
        <f t="shared" si="1"/>
        <v>22.291884334808337</v>
      </c>
      <c r="AE39" s="241">
        <f t="shared" si="1"/>
        <v>31.258072158826288</v>
      </c>
    </row>
    <row r="40" spans="1:31" ht="14.1" customHeight="1" x14ac:dyDescent="0.2">
      <c r="A40" s="140" t="s">
        <v>236</v>
      </c>
      <c r="B40" s="141">
        <v>68.127011927788743</v>
      </c>
      <c r="C40" s="141">
        <v>39.114548613467655</v>
      </c>
      <c r="D40" s="141">
        <v>32.554842103855002</v>
      </c>
      <c r="E40" s="141">
        <v>44.397289672524501</v>
      </c>
      <c r="F40" s="141">
        <v>50.983758470205373</v>
      </c>
      <c r="G40" s="141">
        <v>48.14068317743093</v>
      </c>
      <c r="H40" s="141">
        <v>39.662972210730359</v>
      </c>
      <c r="I40" s="141">
        <v>-19.423432034209604</v>
      </c>
      <c r="J40" s="141">
        <v>-29.814738227183646</v>
      </c>
      <c r="K40" s="141">
        <v>-49.655096863139256</v>
      </c>
      <c r="L40" s="141">
        <v>-52.44997162287487</v>
      </c>
      <c r="M40" s="141">
        <v>-41.10148203208405</v>
      </c>
      <c r="N40" s="141">
        <v>-24.099345818235463</v>
      </c>
      <c r="O40" s="141">
        <v>-5.7373316527220659</v>
      </c>
      <c r="P40" s="141">
        <v>-1.965135282767795</v>
      </c>
      <c r="Q40" s="141">
        <v>9.3114553355848191</v>
      </c>
      <c r="R40" s="141">
        <v>3.5581212787929557</v>
      </c>
      <c r="S40" s="141">
        <v>3.8384460430868725</v>
      </c>
      <c r="T40" s="141">
        <v>0.75107872129838416</v>
      </c>
      <c r="U40" s="141">
        <v>1.8145412465396502</v>
      </c>
      <c r="V40" s="146" t="s">
        <v>204</v>
      </c>
      <c r="W40" s="147"/>
      <c r="X40" s="238">
        <f t="shared" si="1"/>
        <v>38.54951618954599</v>
      </c>
      <c r="Y40" s="238">
        <f t="shared" si="1"/>
        <v>40.818426641423756</v>
      </c>
      <c r="Z40" s="238">
        <f t="shared" si="1"/>
        <v>39.305689751525094</v>
      </c>
      <c r="AA40" s="239">
        <f t="shared" si="1"/>
        <v>33.289535192495499</v>
      </c>
      <c r="AB40" s="239">
        <f t="shared" si="1"/>
        <v>26.935667942138718</v>
      </c>
      <c r="AC40" s="239">
        <f t="shared" si="1"/>
        <v>22.276160601117194</v>
      </c>
      <c r="AD40" s="239">
        <f t="shared" si="1"/>
        <v>18.286431220819559</v>
      </c>
      <c r="AE40" s="239">
        <f t="shared" si="1"/>
        <v>20.612619028549204</v>
      </c>
    </row>
    <row r="41" spans="1:31" ht="14.1" customHeight="1" x14ac:dyDescent="0.2">
      <c r="A41" s="150" t="s">
        <v>205</v>
      </c>
      <c r="B41" s="151">
        <v>96.6476822061951</v>
      </c>
      <c r="C41" s="151">
        <v>92.994483117838428</v>
      </c>
      <c r="D41" s="151">
        <v>92.368894923321434</v>
      </c>
      <c r="E41" s="151">
        <v>92.976095268356559</v>
      </c>
      <c r="F41" s="151">
        <v>100.75064441661725</v>
      </c>
      <c r="G41" s="151">
        <v>93.653783618647793</v>
      </c>
      <c r="H41" s="151">
        <v>85.017792574352796</v>
      </c>
      <c r="I41" s="151">
        <v>33.299950920162232</v>
      </c>
      <c r="J41" s="151">
        <v>-14.666143457398928</v>
      </c>
      <c r="K41" s="151">
        <v>-38.109448527755092</v>
      </c>
      <c r="L41" s="151">
        <v>-89.912384794859918</v>
      </c>
      <c r="M41" s="151">
        <v>-104.22793055884173</v>
      </c>
      <c r="N41" s="151">
        <v>-123.19403001605886</v>
      </c>
      <c r="O41" s="151">
        <v>-109.01754043223113</v>
      </c>
      <c r="P41" s="151">
        <v>-234.99227511786412</v>
      </c>
      <c r="Q41" s="151">
        <v>-224.54531915229992</v>
      </c>
      <c r="R41" s="151">
        <v>-175.69984514944255</v>
      </c>
      <c r="S41" s="151">
        <v>-168.09721601368423</v>
      </c>
      <c r="T41" s="151">
        <v>-171.90574659818876</v>
      </c>
      <c r="U41" s="151">
        <v>-168.97143188378766</v>
      </c>
      <c r="V41" s="156" t="s">
        <v>206</v>
      </c>
      <c r="W41" s="147"/>
      <c r="X41" s="240">
        <f t="shared" si="1"/>
        <v>57.747498616712946</v>
      </c>
      <c r="Y41" s="240">
        <f t="shared" si="1"/>
        <v>69.475281818379329</v>
      </c>
      <c r="Z41" s="240">
        <f t="shared" si="1"/>
        <v>77.580820415305112</v>
      </c>
      <c r="AA41" s="241">
        <f t="shared" si="1"/>
        <v>76.251736240212779</v>
      </c>
      <c r="AB41" s="241">
        <f t="shared" si="1"/>
        <v>82.054009604786458</v>
      </c>
      <c r="AC41" s="241">
        <f t="shared" si="1"/>
        <v>78.736216586895779</v>
      </c>
      <c r="AD41" s="241">
        <f t="shared" si="1"/>
        <v>65.383305344920316</v>
      </c>
      <c r="AE41" s="241">
        <f t="shared" si="1"/>
        <v>58.06996042902324</v>
      </c>
    </row>
    <row r="42" spans="1:31" ht="14.1" customHeight="1" x14ac:dyDescent="0.2">
      <c r="A42" s="140" t="s">
        <v>207</v>
      </c>
      <c r="B42" s="141">
        <v>66.681971887495649</v>
      </c>
      <c r="C42" s="141">
        <v>62.229713989158121</v>
      </c>
      <c r="D42" s="141">
        <v>53.702559015306527</v>
      </c>
      <c r="E42" s="141">
        <v>49.114872723136251</v>
      </c>
      <c r="F42" s="141">
        <v>41.421966808887909</v>
      </c>
      <c r="G42" s="141">
        <v>93.945201610079707</v>
      </c>
      <c r="H42" s="141">
        <v>86.924077127372001</v>
      </c>
      <c r="I42" s="141">
        <v>31.821737626927604</v>
      </c>
      <c r="J42" s="141">
        <v>63.695447367869072</v>
      </c>
      <c r="K42" s="141">
        <v>81.214270581790331</v>
      </c>
      <c r="L42" s="141">
        <v>76.977426832179646</v>
      </c>
      <c r="M42" s="141">
        <v>64.833034875512141</v>
      </c>
      <c r="N42" s="141">
        <v>52.804296082108017</v>
      </c>
      <c r="O42" s="141">
        <v>55.167320426183217</v>
      </c>
      <c r="P42" s="141">
        <v>57.911612357639882</v>
      </c>
      <c r="Q42" s="141">
        <v>70.657117002031214</v>
      </c>
      <c r="R42" s="141">
        <v>71.21569281706725</v>
      </c>
      <c r="S42" s="141">
        <v>77.284563774848678</v>
      </c>
      <c r="T42" s="141">
        <v>65.116509757052583</v>
      </c>
      <c r="U42" s="141">
        <v>44.357580733970018</v>
      </c>
      <c r="V42" s="146" t="s">
        <v>208</v>
      </c>
      <c r="W42" s="147"/>
      <c r="X42" s="238">
        <f t="shared" si="1"/>
        <v>16.528413335667768</v>
      </c>
      <c r="Y42" s="238">
        <f t="shared" si="1"/>
        <v>16.413742748480651</v>
      </c>
      <c r="Z42" s="238">
        <f t="shared" si="1"/>
        <v>16.503569041800496</v>
      </c>
      <c r="AA42" s="239">
        <f t="shared" si="1"/>
        <v>15.907812883171569</v>
      </c>
      <c r="AB42" s="239">
        <f t="shared" si="1"/>
        <v>14.588641239271407</v>
      </c>
      <c r="AC42" s="239">
        <f t="shared" si="1"/>
        <v>11.920551255815756</v>
      </c>
      <c r="AD42" s="239">
        <f t="shared" si="1"/>
        <v>10.562843178972926</v>
      </c>
      <c r="AE42" s="239">
        <f t="shared" si="1"/>
        <v>8.2937359898604779</v>
      </c>
    </row>
    <row r="43" spans="1:31" ht="14.1" customHeight="1" x14ac:dyDescent="0.2">
      <c r="A43" s="150" t="s">
        <v>209</v>
      </c>
      <c r="B43" s="151">
        <v>179.37616092598608</v>
      </c>
      <c r="C43" s="151">
        <v>150.95161206808081</v>
      </c>
      <c r="D43" s="151">
        <v>157.4026468001249</v>
      </c>
      <c r="E43" s="151">
        <v>146.75997544935777</v>
      </c>
      <c r="F43" s="151">
        <v>146.02852133424608</v>
      </c>
      <c r="G43" s="151">
        <v>145.5765523076214</v>
      </c>
      <c r="H43" s="151">
        <v>161.58777603894455</v>
      </c>
      <c r="I43" s="151">
        <v>89.167027892647042</v>
      </c>
      <c r="J43" s="151">
        <v>78.43607406147612</v>
      </c>
      <c r="K43" s="151">
        <v>71.021773122929361</v>
      </c>
      <c r="L43" s="151">
        <v>61.236954398968756</v>
      </c>
      <c r="M43" s="151">
        <v>56.742143145924842</v>
      </c>
      <c r="N43" s="151">
        <v>57.137961264678609</v>
      </c>
      <c r="O43" s="151">
        <v>75.147891966239584</v>
      </c>
      <c r="P43" s="151">
        <v>81.263332408515765</v>
      </c>
      <c r="Q43" s="151">
        <v>62.122651472611402</v>
      </c>
      <c r="R43" s="151">
        <v>50.486114085093639</v>
      </c>
      <c r="S43" s="151">
        <v>53.198152732372961</v>
      </c>
      <c r="T43" s="151">
        <v>50.419589451351655</v>
      </c>
      <c r="U43" s="151">
        <v>47.868700289070162</v>
      </c>
      <c r="V43" s="156" t="s">
        <v>210</v>
      </c>
      <c r="W43" s="147"/>
      <c r="X43" s="240">
        <f t="shared" si="1"/>
        <v>36.681147182747488</v>
      </c>
      <c r="Y43" s="240">
        <f t="shared" si="1"/>
        <v>40.075149930834861</v>
      </c>
      <c r="Z43" s="240">
        <f t="shared" si="1"/>
        <v>38.894984304690396</v>
      </c>
      <c r="AA43" s="241">
        <f t="shared" si="1"/>
        <v>34.113609404141833</v>
      </c>
      <c r="AB43" s="241">
        <f t="shared" si="1"/>
        <v>26.627222051365841</v>
      </c>
      <c r="AC43" s="241">
        <f t="shared" si="1"/>
        <v>18.771812121645308</v>
      </c>
      <c r="AD43" s="241">
        <f t="shared" si="1"/>
        <v>10.731027508453062</v>
      </c>
      <c r="AE43" s="241">
        <f t="shared" si="1"/>
        <v>9.4303704191272821</v>
      </c>
    </row>
    <row r="44" spans="1:31" ht="14.1" customHeight="1" x14ac:dyDescent="0.2">
      <c r="A44" s="140" t="s">
        <v>211</v>
      </c>
      <c r="B44" s="141">
        <v>79.438455305829876</v>
      </c>
      <c r="C44" s="141">
        <v>63.567664808677463</v>
      </c>
      <c r="D44" s="141">
        <v>60.14573556906678</v>
      </c>
      <c r="E44" s="141">
        <v>56.345765760271682</v>
      </c>
      <c r="F44" s="141">
        <v>85.133563469864058</v>
      </c>
      <c r="G44" s="141">
        <v>108.53864835616666</v>
      </c>
      <c r="H44" s="141">
        <v>115.92709454681636</v>
      </c>
      <c r="I44" s="141">
        <v>83.364578257870605</v>
      </c>
      <c r="J44" s="141">
        <v>81.894570634943108</v>
      </c>
      <c r="K44" s="141">
        <v>71.637568711416364</v>
      </c>
      <c r="L44" s="141">
        <v>72.455745095732965</v>
      </c>
      <c r="M44" s="141">
        <v>74.712069855998081</v>
      </c>
      <c r="N44" s="141">
        <v>73.362537009280388</v>
      </c>
      <c r="O44" s="141">
        <v>75.924742910131343</v>
      </c>
      <c r="P44" s="141">
        <v>119.5703775276184</v>
      </c>
      <c r="Q44" s="141">
        <v>97.227059124588024</v>
      </c>
      <c r="R44" s="141">
        <v>104.38844720211536</v>
      </c>
      <c r="S44" s="141">
        <v>102.1620724855479</v>
      </c>
      <c r="T44" s="141">
        <v>97.830819118267996</v>
      </c>
      <c r="U44" s="141">
        <v>92.675545849108303</v>
      </c>
      <c r="V44" s="146" t="s">
        <v>212</v>
      </c>
      <c r="W44" s="147"/>
      <c r="X44" s="238">
        <f t="shared" si="1"/>
        <v>15.070597532049552</v>
      </c>
      <c r="Y44" s="238">
        <f t="shared" si="1"/>
        <v>13.956157027317493</v>
      </c>
      <c r="Z44" s="238">
        <f t="shared" si="1"/>
        <v>12.723005590274713</v>
      </c>
      <c r="AA44" s="239">
        <f t="shared" si="1"/>
        <v>11.342794143676219</v>
      </c>
      <c r="AB44" s="239">
        <f t="shared" si="1"/>
        <v>16.163948111761833</v>
      </c>
      <c r="AC44" s="239">
        <f t="shared" si="1"/>
        <v>14.580325619340817</v>
      </c>
      <c r="AD44" s="239">
        <f t="shared" si="1"/>
        <v>12.964914991082679</v>
      </c>
      <c r="AE44" s="239">
        <f t="shared" si="1"/>
        <v>14.80277602338418</v>
      </c>
    </row>
    <row r="45" spans="1:31" ht="14.1" customHeight="1" x14ac:dyDescent="0.2">
      <c r="A45" s="150" t="s">
        <v>213</v>
      </c>
      <c r="B45" s="151">
        <v>201.82648025236381</v>
      </c>
      <c r="C45" s="151">
        <v>216.70785873178809</v>
      </c>
      <c r="D45" s="151">
        <v>195.00066101831541</v>
      </c>
      <c r="E45" s="151">
        <v>219.84522466402635</v>
      </c>
      <c r="F45" s="151">
        <v>240.00626924802461</v>
      </c>
      <c r="G45" s="151">
        <v>191.84603504112047</v>
      </c>
      <c r="H45" s="151">
        <v>172.80610688210257</v>
      </c>
      <c r="I45" s="151">
        <v>124.49650008288134</v>
      </c>
      <c r="J45" s="151">
        <v>93.257542615398663</v>
      </c>
      <c r="K45" s="151">
        <v>66.6854932193785</v>
      </c>
      <c r="L45" s="151">
        <v>40.668469339065872</v>
      </c>
      <c r="M45" s="151">
        <v>31.15618864328572</v>
      </c>
      <c r="N45" s="151">
        <v>23.304636582903889</v>
      </c>
      <c r="O45" s="151">
        <v>22.787158263804759</v>
      </c>
      <c r="P45" s="151">
        <v>21.865860634771259</v>
      </c>
      <c r="Q45" s="151">
        <v>7.3810681427352085</v>
      </c>
      <c r="R45" s="151">
        <v>-2.0428414840817588</v>
      </c>
      <c r="S45" s="151">
        <v>-8.8307378177703733</v>
      </c>
      <c r="T45" s="151">
        <v>-17.932439349648195</v>
      </c>
      <c r="U45" s="151">
        <v>-23.485629574109836</v>
      </c>
      <c r="V45" s="156" t="s">
        <v>214</v>
      </c>
      <c r="W45" s="147"/>
      <c r="X45" s="240">
        <f t="shared" si="1"/>
        <v>59.884011816023282</v>
      </c>
      <c r="Y45" s="240">
        <f t="shared" si="1"/>
        <v>66.324010295357922</v>
      </c>
      <c r="Z45" s="240">
        <f t="shared" si="1"/>
        <v>69.392780551812251</v>
      </c>
      <c r="AA45" s="241">
        <f t="shared" si="1"/>
        <v>65.269830257388506</v>
      </c>
      <c r="AB45" s="241">
        <f t="shared" si="1"/>
        <v>53.371317619923559</v>
      </c>
      <c r="AC45" s="241">
        <f t="shared" si="1"/>
        <v>43.096406607445985</v>
      </c>
      <c r="AD45" s="241">
        <f t="shared" si="1"/>
        <v>31.114302621123095</v>
      </c>
      <c r="AE45" s="241">
        <f t="shared" si="1"/>
        <v>22.654911712266408</v>
      </c>
    </row>
    <row r="46" spans="1:31" ht="14.1" customHeight="1" x14ac:dyDescent="0.2">
      <c r="A46" s="140" t="s">
        <v>215</v>
      </c>
      <c r="B46" s="141">
        <v>221.47852268801867</v>
      </c>
      <c r="C46" s="141">
        <v>215.97868785268054</v>
      </c>
      <c r="D46" s="141">
        <v>214.13758282022414</v>
      </c>
      <c r="E46" s="141">
        <v>195.22808849689713</v>
      </c>
      <c r="F46" s="141">
        <v>181.27400066650392</v>
      </c>
      <c r="G46" s="141">
        <v>160.56834390265962</v>
      </c>
      <c r="H46" s="141">
        <v>10.864109620725532</v>
      </c>
      <c r="I46" s="141">
        <v>-11.233469039670908</v>
      </c>
      <c r="J46" s="141">
        <v>22.644373897196061</v>
      </c>
      <c r="K46" s="141">
        <v>2.8966309402744397</v>
      </c>
      <c r="L46" s="141">
        <v>-6.2344057713446537</v>
      </c>
      <c r="M46" s="141">
        <v>8.5645113692841619</v>
      </c>
      <c r="N46" s="141">
        <v>-6.4761567464958301</v>
      </c>
      <c r="O46" s="141">
        <v>38.859839895952021</v>
      </c>
      <c r="P46" s="141">
        <v>49.169659422976494</v>
      </c>
      <c r="Q46" s="141">
        <v>57.16844612185745</v>
      </c>
      <c r="R46" s="141">
        <v>41.723067961234996</v>
      </c>
      <c r="S46" s="141">
        <v>32.434495442304019</v>
      </c>
      <c r="T46" s="141">
        <v>17.858412645328688</v>
      </c>
      <c r="U46" s="141">
        <v>78.930408117878031</v>
      </c>
      <c r="V46" s="146" t="s">
        <v>216</v>
      </c>
      <c r="W46" s="147"/>
      <c r="X46" s="238">
        <f t="shared" si="1"/>
        <v>94.82494640917848</v>
      </c>
      <c r="Y46" s="238">
        <f t="shared" si="1"/>
        <v>87.94482182503701</v>
      </c>
      <c r="Z46" s="238">
        <f t="shared" si="1"/>
        <v>73.92832497305038</v>
      </c>
      <c r="AA46" s="239">
        <f t="shared" si="1"/>
        <v>52.299357764429338</v>
      </c>
      <c r="AB46" s="239">
        <f t="shared" si="1"/>
        <v>33.54216239482421</v>
      </c>
      <c r="AC46" s="239">
        <f t="shared" si="1"/>
        <v>20.270580690736029</v>
      </c>
      <c r="AD46" s="239">
        <f t="shared" si="1"/>
        <v>22.204827654716986</v>
      </c>
      <c r="AE46" s="239">
        <f t="shared" si="1"/>
        <v>19.796055515541077</v>
      </c>
    </row>
    <row r="47" spans="1:31" s="108" customFormat="1" ht="14.1" customHeight="1" x14ac:dyDescent="0.2">
      <c r="A47" s="150" t="s">
        <v>24</v>
      </c>
      <c r="B47" s="151">
        <v>201.27039058436122</v>
      </c>
      <c r="C47" s="151">
        <v>191.37421602203707</v>
      </c>
      <c r="D47" s="151">
        <v>189.6436442588801</v>
      </c>
      <c r="E47" s="151">
        <v>178.31792132422117</v>
      </c>
      <c r="F47" s="151">
        <v>186.95088897021324</v>
      </c>
      <c r="G47" s="151">
        <v>200.81141600799916</v>
      </c>
      <c r="H47" s="151">
        <v>167.64862983351242</v>
      </c>
      <c r="I47" s="151">
        <v>110.3732295406213</v>
      </c>
      <c r="J47" s="151">
        <v>100.04305403681253</v>
      </c>
      <c r="K47" s="151">
        <v>95.408802662335276</v>
      </c>
      <c r="L47" s="151">
        <v>97.589961671729071</v>
      </c>
      <c r="M47" s="151">
        <v>93.716012227298506</v>
      </c>
      <c r="N47" s="151">
        <v>92.316780332598853</v>
      </c>
      <c r="O47" s="151">
        <v>84.552899870201927</v>
      </c>
      <c r="P47" s="151">
        <v>106.5242835242717</v>
      </c>
      <c r="Q47" s="151">
        <v>108.43867021309404</v>
      </c>
      <c r="R47" s="151">
        <v>109.18490915673675</v>
      </c>
      <c r="S47" s="151">
        <v>117.74656486300259</v>
      </c>
      <c r="T47" s="151">
        <v>122.69322459700645</v>
      </c>
      <c r="U47" s="151">
        <v>125.84372239707247</v>
      </c>
      <c r="V47" s="156" t="s">
        <v>217</v>
      </c>
      <c r="W47" s="147"/>
      <c r="X47" s="240">
        <f t="shared" si="1"/>
        <v>40.769931563969273</v>
      </c>
      <c r="Y47" s="240">
        <f t="shared" si="1"/>
        <v>42.624144025602938</v>
      </c>
      <c r="Z47" s="240">
        <f t="shared" si="1"/>
        <v>40.891635498601879</v>
      </c>
      <c r="AA47" s="241">
        <f t="shared" si="1"/>
        <v>37.317486453145627</v>
      </c>
      <c r="AB47" s="241">
        <f t="shared" si="1"/>
        <v>27.732606380007077</v>
      </c>
      <c r="AC47" s="241">
        <f t="shared" si="1"/>
        <v>14.067976709301846</v>
      </c>
      <c r="AD47" s="241">
        <f t="shared" si="1"/>
        <v>7.0979689707372682</v>
      </c>
      <c r="AE47" s="241">
        <f t="shared" si="1"/>
        <v>7.9371304667745139</v>
      </c>
    </row>
    <row r="48" spans="1:31" s="108" customFormat="1" ht="14.1" customHeight="1" x14ac:dyDescent="0.2">
      <c r="A48" s="140" t="s">
        <v>22</v>
      </c>
      <c r="B48" s="141">
        <v>197.23941612993352</v>
      </c>
      <c r="C48" s="141">
        <v>252.92563040848256</v>
      </c>
      <c r="D48" s="141">
        <v>239.98829425722406</v>
      </c>
      <c r="E48" s="141">
        <v>245.36376920036136</v>
      </c>
      <c r="F48" s="141">
        <v>278.24870693375067</v>
      </c>
      <c r="G48" s="141">
        <v>263.49361129408902</v>
      </c>
      <c r="H48" s="141">
        <v>269.12835899326893</v>
      </c>
      <c r="I48" s="141">
        <v>225.53535115946755</v>
      </c>
      <c r="J48" s="141">
        <v>194.60823773490714</v>
      </c>
      <c r="K48" s="141">
        <v>194.50526574612127</v>
      </c>
      <c r="L48" s="141">
        <v>187.96396269179084</v>
      </c>
      <c r="M48" s="141">
        <v>202.43214758253364</v>
      </c>
      <c r="N48" s="141">
        <v>197.31879016083178</v>
      </c>
      <c r="O48" s="141">
        <v>197.94273531082644</v>
      </c>
      <c r="P48" s="141">
        <v>194.86749496399202</v>
      </c>
      <c r="Q48" s="141">
        <v>195.16597843434639</v>
      </c>
      <c r="R48" s="141">
        <v>198.76433331803801</v>
      </c>
      <c r="S48" s="141">
        <v>195.21500223953333</v>
      </c>
      <c r="T48" s="141">
        <v>194.02340858173602</v>
      </c>
      <c r="U48" s="141">
        <v>176.305197588629</v>
      </c>
      <c r="V48" s="146" t="s">
        <v>218</v>
      </c>
      <c r="W48" s="147"/>
      <c r="X48" s="238">
        <f t="shared" si="1"/>
        <v>27.618331607099712</v>
      </c>
      <c r="Y48" s="238">
        <f t="shared" si="1"/>
        <v>29.117777576387361</v>
      </c>
      <c r="Z48" s="238">
        <f t="shared" si="1"/>
        <v>30.559033164524219</v>
      </c>
      <c r="AA48" s="239">
        <f t="shared" si="1"/>
        <v>30.38703226750825</v>
      </c>
      <c r="AB48" s="239">
        <f t="shared" si="1"/>
        <v>23.963706951095382</v>
      </c>
      <c r="AC48" s="239">
        <f t="shared" si="1"/>
        <v>16.554009119423856</v>
      </c>
      <c r="AD48" s="239">
        <f t="shared" si="1"/>
        <v>6.0293278642860404</v>
      </c>
      <c r="AE48" s="239">
        <f t="shared" si="1"/>
        <v>2.5888854198123026</v>
      </c>
    </row>
    <row r="49" spans="1:31" s="108" customFormat="1" ht="14.1" customHeight="1" x14ac:dyDescent="0.2">
      <c r="A49" s="150" t="s">
        <v>219</v>
      </c>
      <c r="B49" s="151">
        <v>208.7250905770789</v>
      </c>
      <c r="C49" s="151">
        <v>210.72929625121844</v>
      </c>
      <c r="D49" s="151">
        <v>226.75000147741508</v>
      </c>
      <c r="E49" s="151">
        <v>214.58518819726683</v>
      </c>
      <c r="F49" s="151">
        <v>222.0069413073968</v>
      </c>
      <c r="G49" s="151">
        <v>177.39062009610512</v>
      </c>
      <c r="H49" s="151">
        <v>141.74067793914941</v>
      </c>
      <c r="I49" s="151">
        <v>76.787598897313842</v>
      </c>
      <c r="J49" s="151">
        <v>75.457270309056028</v>
      </c>
      <c r="K49" s="151">
        <v>72.307140101505922</v>
      </c>
      <c r="L49" s="151">
        <v>76.588029073896934</v>
      </c>
      <c r="M49" s="151">
        <v>80.370403050000434</v>
      </c>
      <c r="N49" s="151">
        <v>82.89628115289247</v>
      </c>
      <c r="O49" s="151">
        <v>81.754193698792747</v>
      </c>
      <c r="P49" s="151">
        <v>96.037683217744373</v>
      </c>
      <c r="Q49" s="151">
        <v>88.741772550579626</v>
      </c>
      <c r="R49" s="151">
        <v>80.820271616227629</v>
      </c>
      <c r="S49" s="151">
        <v>83.733197945927159</v>
      </c>
      <c r="T49" s="151">
        <v>95.140569640380861</v>
      </c>
      <c r="U49" s="151">
        <v>106.15811114412155</v>
      </c>
      <c r="V49" s="156" t="s">
        <v>220</v>
      </c>
      <c r="W49" s="147"/>
      <c r="X49" s="240">
        <f t="shared" si="1"/>
        <v>60.858133100848022</v>
      </c>
      <c r="Y49" s="240">
        <f t="shared" si="1"/>
        <v>60.09629875855601</v>
      </c>
      <c r="Z49" s="240">
        <f t="shared" si="1"/>
        <v>53.534273498016923</v>
      </c>
      <c r="AA49" s="241">
        <f t="shared" si="1"/>
        <v>42.989698530963686</v>
      </c>
      <c r="AB49" s="241">
        <f t="shared" si="1"/>
        <v>25.373063705592607</v>
      </c>
      <c r="AC49" s="241">
        <f t="shared" si="1"/>
        <v>12.943163742038774</v>
      </c>
      <c r="AD49" s="241">
        <f t="shared" si="1"/>
        <v>4.9451346305610429</v>
      </c>
      <c r="AE49" s="241">
        <f t="shared" si="1"/>
        <v>4.7852875560988579</v>
      </c>
    </row>
    <row r="50" spans="1:31" s="108" customFormat="1" ht="14.1" customHeight="1" x14ac:dyDescent="0.2">
      <c r="A50" s="219" t="s">
        <v>16</v>
      </c>
      <c r="B50" s="220">
        <v>-11.83270384787973</v>
      </c>
      <c r="C50" s="220">
        <v>-34.806049165578415</v>
      </c>
      <c r="D50" s="220">
        <v>-56.564465140003648</v>
      </c>
      <c r="E50" s="220">
        <v>-46.125148016203163</v>
      </c>
      <c r="F50" s="220">
        <v>-31.983612461990081</v>
      </c>
      <c r="G50" s="220">
        <v>-1.9838085417780396</v>
      </c>
      <c r="H50" s="220">
        <v>6.1442207448834587</v>
      </c>
      <c r="I50" s="220">
        <v>-65.24739239364385</v>
      </c>
      <c r="J50" s="220">
        <v>-87.579513506795621</v>
      </c>
      <c r="K50" s="220">
        <v>-126.09651001050767</v>
      </c>
      <c r="L50" s="220">
        <v>-133.27259726022274</v>
      </c>
      <c r="M50" s="220">
        <v>-117.94808508189827</v>
      </c>
      <c r="N50" s="221">
        <v>-162.8355867642143</v>
      </c>
      <c r="O50" s="221">
        <v>-188.26936535674565</v>
      </c>
      <c r="P50" s="221">
        <v>-234.99227511786412</v>
      </c>
      <c r="Q50" s="221">
        <v>-224.54531915229992</v>
      </c>
      <c r="R50" s="221">
        <v>-175.69984514944255</v>
      </c>
      <c r="S50" s="221">
        <v>-171.43445691125035</v>
      </c>
      <c r="T50" s="221">
        <v>-181.74808275341584</v>
      </c>
      <c r="U50" s="221">
        <v>-168.97143188378766</v>
      </c>
      <c r="V50" s="222" t="str">
        <f>+A50</f>
        <v>Minimum</v>
      </c>
      <c r="W50" s="147"/>
      <c r="X50" s="223">
        <f t="shared" si="1"/>
        <v>36.238012574086795</v>
      </c>
      <c r="Y50" s="223">
        <f t="shared" si="1"/>
        <v>40.126788238432084</v>
      </c>
      <c r="Z50" s="223">
        <f t="shared" si="1"/>
        <v>48.853655195490695</v>
      </c>
      <c r="AA50" s="223">
        <f t="shared" si="1"/>
        <v>54.777203831426434</v>
      </c>
      <c r="AB50" s="242">
        <f t="shared" si="1"/>
        <v>59.233174323636128</v>
      </c>
      <c r="AC50" s="242">
        <f t="shared" si="1"/>
        <v>55.357115366280119</v>
      </c>
      <c r="AD50" s="224">
        <f t="shared" si="1"/>
        <v>45.619829328749837</v>
      </c>
      <c r="AE50" s="224">
        <f t="shared" si="1"/>
        <v>36.834543173014438</v>
      </c>
    </row>
    <row r="51" spans="1:31" s="108" customFormat="1" ht="14.1" customHeight="1" x14ac:dyDescent="0.2">
      <c r="A51" s="225" t="s">
        <v>17</v>
      </c>
      <c r="B51" s="226">
        <v>336.56734823171706</v>
      </c>
      <c r="C51" s="226">
        <v>310.00502281027701</v>
      </c>
      <c r="D51" s="226">
        <v>285.37929237252854</v>
      </c>
      <c r="E51" s="226">
        <v>245.36376920036136</v>
      </c>
      <c r="F51" s="226">
        <v>278.24870693375067</v>
      </c>
      <c r="G51" s="226">
        <v>263.49361129408902</v>
      </c>
      <c r="H51" s="226">
        <v>269.12835899326893</v>
      </c>
      <c r="I51" s="226">
        <v>225.53535115946755</v>
      </c>
      <c r="J51" s="226">
        <v>194.60823773490714</v>
      </c>
      <c r="K51" s="226">
        <v>194.50526574612127</v>
      </c>
      <c r="L51" s="226">
        <v>187.96396269179084</v>
      </c>
      <c r="M51" s="226">
        <v>202.43214758253364</v>
      </c>
      <c r="N51" s="227">
        <v>197.31879016083178</v>
      </c>
      <c r="O51" s="227">
        <v>197.94273531082644</v>
      </c>
      <c r="P51" s="227">
        <v>194.86749496399202</v>
      </c>
      <c r="Q51" s="227">
        <v>195.16597843434639</v>
      </c>
      <c r="R51" s="227">
        <v>198.76433331803801</v>
      </c>
      <c r="S51" s="227">
        <v>195.21500223953333</v>
      </c>
      <c r="T51" s="227">
        <v>194.02340858173602</v>
      </c>
      <c r="U51" s="227">
        <v>176.305197588629</v>
      </c>
      <c r="V51" s="228" t="str">
        <f>+A51</f>
        <v>Maximum</v>
      </c>
      <c r="W51" s="147"/>
      <c r="X51" s="229">
        <f t="shared" si="1"/>
        <v>35.827840587126602</v>
      </c>
      <c r="Y51" s="229">
        <f t="shared" si="1"/>
        <v>33.65687738791781</v>
      </c>
      <c r="Z51" s="229">
        <f t="shared" si="1"/>
        <v>30.559033164524219</v>
      </c>
      <c r="AA51" s="229">
        <f t="shared" si="1"/>
        <v>30.38703226750825</v>
      </c>
      <c r="AB51" s="243">
        <f t="shared" si="1"/>
        <v>23.963706951095382</v>
      </c>
      <c r="AC51" s="243">
        <f t="shared" si="1"/>
        <v>16.554009119423856</v>
      </c>
      <c r="AD51" s="230">
        <f t="shared" si="1"/>
        <v>6.0293278642860404</v>
      </c>
      <c r="AE51" s="230">
        <f t="shared" si="1"/>
        <v>2.5888854198123026</v>
      </c>
    </row>
    <row r="52" spans="1:31" s="108" customFormat="1" ht="14.1" customHeight="1" x14ac:dyDescent="0.2">
      <c r="A52" s="159" t="s">
        <v>221</v>
      </c>
      <c r="B52" s="160">
        <v>145.26544174034262</v>
      </c>
      <c r="C52" s="160">
        <v>136.73342748998056</v>
      </c>
      <c r="D52" s="160">
        <v>104.13939266516324</v>
      </c>
      <c r="E52" s="160">
        <v>96.668774499669098</v>
      </c>
      <c r="F52" s="160">
        <v>108.0232360782896</v>
      </c>
      <c r="G52" s="160">
        <v>119.01324501885674</v>
      </c>
      <c r="H52" s="160">
        <v>115.60374292518442</v>
      </c>
      <c r="I52" s="160">
        <v>44.732000824097412</v>
      </c>
      <c r="J52" s="160">
        <v>47.407121726228979</v>
      </c>
      <c r="K52" s="160">
        <v>14.083611716544777</v>
      </c>
      <c r="L52" s="160">
        <v>-1.6360337729652761</v>
      </c>
      <c r="M52" s="160">
        <v>3.9000212996569386</v>
      </c>
      <c r="N52" s="209">
        <v>7.3385132767887225</v>
      </c>
      <c r="O52" s="209">
        <v>31.08262697202597</v>
      </c>
      <c r="P52" s="172">
        <v>35.355397813535305</v>
      </c>
      <c r="Q52" s="160">
        <v>39.648082366705523</v>
      </c>
      <c r="R52" s="209">
        <v>37.308888968880566</v>
      </c>
      <c r="S52" s="209">
        <v>30.973699845497553</v>
      </c>
      <c r="T52" s="209">
        <v>20.554764838594494</v>
      </c>
      <c r="U52" s="209">
        <v>31.170206734695181</v>
      </c>
      <c r="V52" s="173" t="str">
        <f>+A52</f>
        <v>Médiane</v>
      </c>
      <c r="X52" s="166">
        <f t="shared" si="1"/>
        <v>41.864141434902791</v>
      </c>
      <c r="Y52" s="166">
        <f t="shared" si="1"/>
        <v>43.496166939360023</v>
      </c>
      <c r="Z52" s="166">
        <f t="shared" si="1"/>
        <v>43.451061017011867</v>
      </c>
      <c r="AA52" s="166">
        <f t="shared" si="1"/>
        <v>39.155159640583648</v>
      </c>
      <c r="AB52" s="169">
        <f t="shared" si="1"/>
        <v>32.000802274877195</v>
      </c>
      <c r="AC52" s="169">
        <f t="shared" si="1"/>
        <v>22.797760616370049</v>
      </c>
      <c r="AD52" s="168">
        <f t="shared" si="1"/>
        <v>16.000395991314882</v>
      </c>
      <c r="AE52" s="168">
        <f t="shared" si="1"/>
        <v>14.899731913026894</v>
      </c>
    </row>
    <row r="53" spans="1:31" s="108" customFormat="1" ht="14.1" customHeight="1" thickBot="1" x14ac:dyDescent="0.25">
      <c r="A53" s="159" t="s">
        <v>237</v>
      </c>
      <c r="B53" s="160">
        <v>139.06697144839333</v>
      </c>
      <c r="C53" s="160">
        <v>135.77349501882981</v>
      </c>
      <c r="D53" s="160">
        <v>125.48923490569558</v>
      </c>
      <c r="E53" s="160">
        <v>117.64576837692617</v>
      </c>
      <c r="F53" s="160">
        <v>122.8155174829616</v>
      </c>
      <c r="G53" s="160">
        <v>120.13580354154556</v>
      </c>
      <c r="H53" s="160">
        <v>107.3950138123223</v>
      </c>
      <c r="I53" s="160">
        <v>42.123217623059595</v>
      </c>
      <c r="J53" s="160">
        <v>31.234613025167867</v>
      </c>
      <c r="K53" s="160">
        <v>18.70182745747298</v>
      </c>
      <c r="L53" s="160">
        <v>12.861114402457851</v>
      </c>
      <c r="M53" s="160">
        <v>11.026449049472571</v>
      </c>
      <c r="N53" s="209">
        <v>8.9726490237842249</v>
      </c>
      <c r="O53" s="209">
        <v>16.941158565961054</v>
      </c>
      <c r="P53" s="172">
        <v>20.095245741062829</v>
      </c>
      <c r="Q53" s="160">
        <v>24.237960780569669</v>
      </c>
      <c r="R53" s="209">
        <v>25.178295061107743</v>
      </c>
      <c r="S53" s="209">
        <v>27.215219644412887</v>
      </c>
      <c r="T53" s="209">
        <v>25.286455010715898</v>
      </c>
      <c r="U53" s="209">
        <v>24.337411483009962</v>
      </c>
      <c r="V53" s="173" t="str">
        <f>+A53</f>
        <v>Moyenne</v>
      </c>
      <c r="X53" s="166">
        <f t="shared" si="1"/>
        <v>45.749893950083489</v>
      </c>
      <c r="Y53" s="166">
        <f t="shared" si="1"/>
        <v>47.753411656182031</v>
      </c>
      <c r="Z53" s="166">
        <f t="shared" si="1"/>
        <v>46.165462739137467</v>
      </c>
      <c r="AA53" s="166">
        <f t="shared" si="1"/>
        <v>40.536825128313552</v>
      </c>
      <c r="AB53" s="169">
        <f t="shared" si="1"/>
        <v>30.561581460847083</v>
      </c>
      <c r="AC53" s="169">
        <f t="shared" si="1"/>
        <v>18.535213923230092</v>
      </c>
      <c r="AD53" s="168">
        <f t="shared" si="1"/>
        <v>7.6450148395716635</v>
      </c>
      <c r="AE53" s="168">
        <f t="shared" si="1"/>
        <v>5.9458135753172314</v>
      </c>
    </row>
    <row r="54" spans="1:31" s="108" customFormat="1" ht="14.1" customHeight="1" thickBot="1" x14ac:dyDescent="0.25">
      <c r="A54" s="159" t="s">
        <v>222</v>
      </c>
      <c r="B54" s="182">
        <v>161.49652183538075</v>
      </c>
      <c r="C54" s="182">
        <v>166.12331971477005</v>
      </c>
      <c r="D54" s="182">
        <v>154.14486540836833</v>
      </c>
      <c r="E54" s="182">
        <v>145.64435762342194</v>
      </c>
      <c r="F54" s="182">
        <v>155.29563557839546</v>
      </c>
      <c r="G54" s="182">
        <v>153.86045648268487</v>
      </c>
      <c r="H54" s="182">
        <v>140.95358369996688</v>
      </c>
      <c r="I54" s="182">
        <v>91.439884976135474</v>
      </c>
      <c r="J54" s="182">
        <v>77.263882833513847</v>
      </c>
      <c r="K54" s="182">
        <v>70.614139211334887</v>
      </c>
      <c r="L54" s="182">
        <v>65.319737615675749</v>
      </c>
      <c r="M54" s="182">
        <v>61.249904669543717</v>
      </c>
      <c r="N54" s="182">
        <v>63.138021288536841</v>
      </c>
      <c r="O54" s="182">
        <v>69.671245012917495</v>
      </c>
      <c r="P54" s="182">
        <v>70.129193801440366</v>
      </c>
      <c r="Q54" s="182">
        <v>70.833365019752719</v>
      </c>
      <c r="R54" s="182">
        <v>75.025083319800927</v>
      </c>
      <c r="S54" s="182">
        <v>72.015333753066827</v>
      </c>
      <c r="T54" s="182">
        <v>68.776501118091204</v>
      </c>
      <c r="U54" s="182">
        <v>63.804980652047007</v>
      </c>
      <c r="V54" s="164" t="s">
        <v>222</v>
      </c>
      <c r="X54" s="166">
        <f t="shared" si="1"/>
        <v>36.725260124209406</v>
      </c>
      <c r="Y54" s="166">
        <f t="shared" si="1"/>
        <v>38.401134948663376</v>
      </c>
      <c r="Z54" s="166">
        <f t="shared" si="1"/>
        <v>37.168438358557054</v>
      </c>
      <c r="AA54" s="166">
        <f t="shared" si="1"/>
        <v>33.093545670087131</v>
      </c>
      <c r="AB54" s="169">
        <f t="shared" si="1"/>
        <v>25.432382056252433</v>
      </c>
      <c r="AC54" s="169">
        <f t="shared" si="1"/>
        <v>15.25417541006775</v>
      </c>
      <c r="AD54" s="168">
        <f t="shared" si="1"/>
        <v>5.8647027609709284</v>
      </c>
      <c r="AE54" s="168">
        <f t="shared" si="1"/>
        <v>3.7740616767837425</v>
      </c>
    </row>
    <row r="55" spans="1:31" s="108" customFormat="1" ht="14.1" customHeight="1" thickBot="1" x14ac:dyDescent="0.25">
      <c r="A55" s="180" t="s">
        <v>223</v>
      </c>
      <c r="B55" s="181">
        <v>260.70999999999998</v>
      </c>
      <c r="C55" s="182">
        <v>194.65</v>
      </c>
      <c r="D55" s="182">
        <v>227.11</v>
      </c>
      <c r="E55" s="182">
        <v>241.86</v>
      </c>
      <c r="F55" s="182">
        <v>245.95</v>
      </c>
      <c r="G55" s="182">
        <v>242.28</v>
      </c>
      <c r="H55" s="182">
        <v>225.64</v>
      </c>
      <c r="I55" s="182">
        <v>199.65</v>
      </c>
      <c r="J55" s="182">
        <v>221.38</v>
      </c>
      <c r="K55" s="182">
        <v>201.72</v>
      </c>
      <c r="L55" s="182">
        <v>187.94</v>
      </c>
      <c r="M55" s="182">
        <v>179.25555440685926</v>
      </c>
      <c r="N55" s="182">
        <v>170.39427379447247</v>
      </c>
      <c r="O55" s="182">
        <v>174.00644648207404</v>
      </c>
      <c r="P55" s="182">
        <v>166.94714529411669</v>
      </c>
      <c r="Q55" s="182">
        <v>167.49134144111906</v>
      </c>
      <c r="R55" s="182">
        <v>158.23512220542622</v>
      </c>
      <c r="S55" s="182">
        <v>175.9842200059945</v>
      </c>
      <c r="T55" s="182">
        <v>159.38</v>
      </c>
      <c r="U55" s="182">
        <v>150.75720247592642</v>
      </c>
      <c r="V55" s="184" t="s">
        <v>224</v>
      </c>
      <c r="X55" s="185">
        <f t="shared" si="1"/>
        <v>18.262400000000003</v>
      </c>
      <c r="Y55" s="185">
        <f t="shared" si="1"/>
        <v>20.109733471176877</v>
      </c>
      <c r="Z55" s="185">
        <f t="shared" si="1"/>
        <v>23.815017179866825</v>
      </c>
      <c r="AA55" s="185">
        <f t="shared" si="1"/>
        <v>23.192698025327541</v>
      </c>
      <c r="AB55" s="169">
        <f t="shared" si="1"/>
        <v>21.212658002247753</v>
      </c>
      <c r="AC55" s="169">
        <f t="shared" si="1"/>
        <v>18.124019086508675</v>
      </c>
      <c r="AD55" s="231">
        <f t="shared" si="1"/>
        <v>15.976409310074581</v>
      </c>
      <c r="AE55" s="168">
        <f t="shared" ref="AE55" si="2">AVEDEV(J55:S55)</f>
        <v>14.006753782196274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K9/I9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Nettoverschuldungsquotient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Nettoverschuldung in % der Steuererträge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Taux d'endettement net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Endettement net en % des revenus fiscaux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D83" si="3">(SUM(B24:D24)/3)</f>
        <v>127.81174377501888</v>
      </c>
      <c r="E68" s="141">
        <f t="shared" ref="E68:E83" si="4">(SUM(C24:E24)/3)</f>
        <v>105.93650021458058</v>
      </c>
      <c r="F68" s="141">
        <f t="shared" ref="F68:U83" si="5">(SUM(D24:F24)/3)</f>
        <v>99.064699680693778</v>
      </c>
      <c r="G68" s="141">
        <f t="shared" si="5"/>
        <v>104.07877128197322</v>
      </c>
      <c r="H68" s="141">
        <f t="shared" si="5"/>
        <v>116.44103438675877</v>
      </c>
      <c r="I68" s="141">
        <f t="shared" si="5"/>
        <v>108.57741069903442</v>
      </c>
      <c r="J68" s="141">
        <f t="shared" si="5"/>
        <v>92.601207849895388</v>
      </c>
      <c r="K68" s="141">
        <f t="shared" si="5"/>
        <v>73.077549616907717</v>
      </c>
      <c r="L68" s="141">
        <f t="shared" si="5"/>
        <v>69.130522815411695</v>
      </c>
      <c r="M68" s="141">
        <f t="shared" si="5"/>
        <v>65.320728673864664</v>
      </c>
      <c r="N68" s="141">
        <f t="shared" si="5"/>
        <v>71.673037797669124</v>
      </c>
      <c r="O68" s="142">
        <f t="shared" si="5"/>
        <v>74.217525416224831</v>
      </c>
      <c r="P68" s="246">
        <f t="shared" si="5"/>
        <v>81.732186463085682</v>
      </c>
      <c r="Q68" s="195">
        <f t="shared" si="5"/>
        <v>80.685714370370121</v>
      </c>
      <c r="R68" s="142">
        <f t="shared" si="5"/>
        <v>81.76409787735524</v>
      </c>
      <c r="S68" s="246">
        <f t="shared" si="5"/>
        <v>78.322178715816733</v>
      </c>
      <c r="T68" s="246">
        <f t="shared" si="5"/>
        <v>75.306542385491682</v>
      </c>
      <c r="U68" s="246">
        <f t="shared" si="5"/>
        <v>69.561574319220725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si="3"/>
        <v>260.75969194891485</v>
      </c>
      <c r="E69" s="151">
        <f t="shared" si="4"/>
        <v>247.34044609210284</v>
      </c>
      <c r="F69" s="151">
        <f t="shared" si="5"/>
        <v>219.71247014458416</v>
      </c>
      <c r="G69" s="151">
        <f t="shared" si="5"/>
        <v>191.46409604731105</v>
      </c>
      <c r="H69" s="151">
        <f t="shared" si="5"/>
        <v>177.43443507570854</v>
      </c>
      <c r="I69" s="151">
        <f t="shared" si="5"/>
        <v>148.11879827140456</v>
      </c>
      <c r="J69" s="151">
        <f t="shared" si="5"/>
        <v>117.81907659909739</v>
      </c>
      <c r="K69" s="151">
        <f t="shared" si="5"/>
        <v>90.907863017177235</v>
      </c>
      <c r="L69" s="151">
        <f t="shared" si="5"/>
        <v>81.991882212653522</v>
      </c>
      <c r="M69" s="151">
        <f t="shared" si="5"/>
        <v>75.878245777607873</v>
      </c>
      <c r="N69" s="151">
        <f t="shared" si="5"/>
        <v>73.800378730658835</v>
      </c>
      <c r="O69" s="197">
        <f t="shared" si="5"/>
        <v>77.756828504012958</v>
      </c>
      <c r="P69" s="247">
        <f t="shared" si="5"/>
        <v>81.552457543199111</v>
      </c>
      <c r="Q69" s="197">
        <f t="shared" si="5"/>
        <v>82.916401215186781</v>
      </c>
      <c r="R69" s="198">
        <f t="shared" si="5"/>
        <v>92.622128900710564</v>
      </c>
      <c r="S69" s="151">
        <f t="shared" si="5"/>
        <v>101.43390469533317</v>
      </c>
      <c r="T69" s="151">
        <f t="shared" si="5"/>
        <v>115.49895672706373</v>
      </c>
      <c r="U69" s="151">
        <f t="shared" si="5"/>
        <v>114.60016347335544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3"/>
        <v>223.31567130453368</v>
      </c>
      <c r="E70" s="141">
        <f t="shared" si="4"/>
        <v>219.32611462524085</v>
      </c>
      <c r="F70" s="141">
        <f t="shared" si="5"/>
        <v>203.26871726752196</v>
      </c>
      <c r="G70" s="141">
        <f t="shared" si="5"/>
        <v>202.37400261147309</v>
      </c>
      <c r="H70" s="141">
        <f t="shared" si="5"/>
        <v>203.34937620837368</v>
      </c>
      <c r="I70" s="141">
        <f t="shared" si="5"/>
        <v>166.35575529027264</v>
      </c>
      <c r="J70" s="141">
        <f t="shared" si="5"/>
        <v>124.18797383495057</v>
      </c>
      <c r="K70" s="141">
        <f t="shared" si="5"/>
        <v>83.237937398920764</v>
      </c>
      <c r="L70" s="141">
        <f t="shared" si="5"/>
        <v>71.310259060509694</v>
      </c>
      <c r="M70" s="141">
        <f t="shared" si="5"/>
        <v>65.585271610826553</v>
      </c>
      <c r="N70" s="141">
        <f t="shared" si="5"/>
        <v>61.467833080326045</v>
      </c>
      <c r="O70" s="194">
        <f t="shared" si="5"/>
        <v>52.22575124218374</v>
      </c>
      <c r="P70" s="246">
        <f t="shared" si="5"/>
        <v>43.361395127796754</v>
      </c>
      <c r="Q70" s="194">
        <f t="shared" si="5"/>
        <v>34.924002559787766</v>
      </c>
      <c r="R70" s="195">
        <f t="shared" si="5"/>
        <v>31.466090162574911</v>
      </c>
      <c r="S70" s="199">
        <f t="shared" si="5"/>
        <v>29.813267749348213</v>
      </c>
      <c r="T70" s="199">
        <f t="shared" si="5"/>
        <v>26.545894720181138</v>
      </c>
      <c r="U70" s="199">
        <f t="shared" si="5"/>
        <v>20.984096866480602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3"/>
        <v>138.33628850016353</v>
      </c>
      <c r="E71" s="151">
        <f t="shared" si="4"/>
        <v>135.80055624430781</v>
      </c>
      <c r="F71" s="151">
        <f t="shared" si="5"/>
        <v>133.35125347160098</v>
      </c>
      <c r="G71" s="151">
        <f t="shared" si="5"/>
        <v>139.29404431623871</v>
      </c>
      <c r="H71" s="151">
        <f t="shared" si="5"/>
        <v>144.56532410859066</v>
      </c>
      <c r="I71" s="151">
        <f t="shared" si="5"/>
        <v>109.86267514612949</v>
      </c>
      <c r="J71" s="151">
        <f t="shared" si="5"/>
        <v>70.160648470939506</v>
      </c>
      <c r="K71" s="151">
        <f t="shared" si="5"/>
        <v>17.37992231357735</v>
      </c>
      <c r="L71" s="151">
        <f t="shared" si="5"/>
        <v>0.3714197607197427</v>
      </c>
      <c r="M71" s="151">
        <f t="shared" si="5"/>
        <v>-10.854961116720311</v>
      </c>
      <c r="N71" s="151">
        <f t="shared" si="5"/>
        <v>-10.169405632708527</v>
      </c>
      <c r="O71" s="197">
        <f t="shared" si="5"/>
        <v>-9.948468784514569</v>
      </c>
      <c r="P71" s="247">
        <f t="shared" si="5"/>
        <v>-11.608704481853943</v>
      </c>
      <c r="Q71" s="198">
        <f t="shared" si="5"/>
        <v>-15.267505724562554</v>
      </c>
      <c r="R71" s="152">
        <f t="shared" si="5"/>
        <v>-23.165643423576142</v>
      </c>
      <c r="S71" s="201">
        <f t="shared" si="5"/>
        <v>-23.972213609906429</v>
      </c>
      <c r="T71" s="201">
        <f t="shared" si="5"/>
        <v>-13.45325749171162</v>
      </c>
      <c r="U71" s="201">
        <f t="shared" si="5"/>
        <v>8.8721123166598623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3"/>
        <v>-34.401072717820597</v>
      </c>
      <c r="E72" s="141">
        <f t="shared" si="4"/>
        <v>-45.831887440595075</v>
      </c>
      <c r="F72" s="141">
        <f t="shared" si="5"/>
        <v>-44.891075206065629</v>
      </c>
      <c r="G72" s="141">
        <f t="shared" si="5"/>
        <v>-26.697523006657097</v>
      </c>
      <c r="H72" s="141">
        <f t="shared" si="5"/>
        <v>-9.2744000862948877</v>
      </c>
      <c r="I72" s="141">
        <f t="shared" si="5"/>
        <v>-13.552108112689879</v>
      </c>
      <c r="J72" s="141">
        <f t="shared" si="5"/>
        <v>-35.540018429631111</v>
      </c>
      <c r="K72" s="141">
        <f t="shared" si="5"/>
        <v>-65.734242058222506</v>
      </c>
      <c r="L72" s="141">
        <f t="shared" si="5"/>
        <v>-78.029257580592741</v>
      </c>
      <c r="M72" s="141">
        <f t="shared" si="5"/>
        <v>-79.115904274880805</v>
      </c>
      <c r="N72" s="141">
        <f t="shared" si="5"/>
        <v>-69.671323946525931</v>
      </c>
      <c r="O72" s="194">
        <f t="shared" si="5"/>
        <v>-55.997986667253294</v>
      </c>
      <c r="P72" s="246">
        <f t="shared" si="5"/>
        <v>-39.131908750606549</v>
      </c>
      <c r="Q72" s="195">
        <f t="shared" si="5"/>
        <v>-13.125470338191425</v>
      </c>
      <c r="R72" s="142">
        <f t="shared" si="5"/>
        <v>5.9668889304209545</v>
      </c>
      <c r="S72" s="202">
        <f t="shared" si="5"/>
        <v>13.927213276474184</v>
      </c>
      <c r="T72" s="202">
        <f t="shared" si="5"/>
        <v>3.0391220831290675</v>
      </c>
      <c r="U72" s="202">
        <f t="shared" si="5"/>
        <v>-10.910934865940476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3"/>
        <v>310.65055447150752</v>
      </c>
      <c r="E73" s="151">
        <f t="shared" si="4"/>
        <v>264.39544858658638</v>
      </c>
      <c r="F73" s="151">
        <f t="shared" si="5"/>
        <v>222.33063390868526</v>
      </c>
      <c r="G73" s="151">
        <f t="shared" si="5"/>
        <v>179.22655349687821</v>
      </c>
      <c r="H73" s="151">
        <f t="shared" si="5"/>
        <v>156.59090573156072</v>
      </c>
      <c r="I73" s="151">
        <f t="shared" si="5"/>
        <v>73.571582008154905</v>
      </c>
      <c r="J73" s="151">
        <f t="shared" si="5"/>
        <v>-7.6439395398127958</v>
      </c>
      <c r="K73" s="151">
        <f t="shared" si="5"/>
        <v>-92.974471970315719</v>
      </c>
      <c r="L73" s="151">
        <f t="shared" si="5"/>
        <v>-115.64954025917534</v>
      </c>
      <c r="M73" s="151">
        <f t="shared" si="5"/>
        <v>-123.30953850419746</v>
      </c>
      <c r="N73" s="151">
        <f t="shared" si="5"/>
        <v>-113.91106468963237</v>
      </c>
      <c r="O73" s="197">
        <f t="shared" si="5"/>
        <v>-102.49912705271019</v>
      </c>
      <c r="P73" s="247">
        <f t="shared" si="5"/>
        <v>-88.302725223587558</v>
      </c>
      <c r="Q73" s="198">
        <f t="shared" si="5"/>
        <v>-70.8973176437284</v>
      </c>
      <c r="R73" s="203">
        <f t="shared" si="5"/>
        <v>-59.660321822998696</v>
      </c>
      <c r="S73" s="151">
        <f t="shared" si="5"/>
        <v>-54.641060486387801</v>
      </c>
      <c r="T73" s="151">
        <f t="shared" si="5"/>
        <v>-53.062917766903574</v>
      </c>
      <c r="U73" s="151">
        <f t="shared" si="5"/>
        <v>-34.62614125073322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3"/>
        <v>134.14213367947136</v>
      </c>
      <c r="E74" s="141">
        <f t="shared" si="4"/>
        <v>111.20117940431267</v>
      </c>
      <c r="F74" s="141">
        <f t="shared" si="5"/>
        <v>90.334780817027308</v>
      </c>
      <c r="G74" s="141">
        <f t="shared" si="5"/>
        <v>80.384124370667948</v>
      </c>
      <c r="H74" s="141">
        <f t="shared" si="5"/>
        <v>78.233173040915389</v>
      </c>
      <c r="I74" s="141">
        <f t="shared" si="5"/>
        <v>56.511901731634602</v>
      </c>
      <c r="J74" s="141">
        <f t="shared" si="5"/>
        <v>33.082031274486503</v>
      </c>
      <c r="K74" s="141">
        <f t="shared" si="5"/>
        <v>1.7590784794299623</v>
      </c>
      <c r="L74" s="141">
        <f t="shared" si="5"/>
        <v>-11.052890443351648</v>
      </c>
      <c r="M74" s="141">
        <f t="shared" si="5"/>
        <v>-15.357831933502679</v>
      </c>
      <c r="N74" s="141">
        <f t="shared" si="5"/>
        <v>-7.7489231949094561</v>
      </c>
      <c r="O74" s="194">
        <f t="shared" si="5"/>
        <v>5.3157614056484048</v>
      </c>
      <c r="P74" s="246">
        <f t="shared" si="5"/>
        <v>16.965856967547683</v>
      </c>
      <c r="Q74" s="195">
        <f t="shared" si="5"/>
        <v>25.052741669021884</v>
      </c>
      <c r="R74" s="195">
        <f t="shared" si="5"/>
        <v>22.198900743830805</v>
      </c>
      <c r="S74" s="195">
        <f t="shared" si="5"/>
        <v>17.017326090611714</v>
      </c>
      <c r="T74" s="195">
        <f t="shared" si="5"/>
        <v>11.200140034447296</v>
      </c>
      <c r="U74" s="195">
        <f t="shared" si="5"/>
        <v>13.918509386807367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3"/>
        <v>54.0846416032023</v>
      </c>
      <c r="E75" s="151">
        <f t="shared" si="4"/>
        <v>67.64144956635937</v>
      </c>
      <c r="F75" s="151">
        <f t="shared" si="5"/>
        <v>84.803166051492397</v>
      </c>
      <c r="G75" s="151">
        <f t="shared" si="5"/>
        <v>104.10783390455549</v>
      </c>
      <c r="H75" s="151">
        <f t="shared" si="5"/>
        <v>116.46707725158747</v>
      </c>
      <c r="I75" s="151">
        <f t="shared" si="5"/>
        <v>110.25122932426332</v>
      </c>
      <c r="J75" s="151">
        <f t="shared" si="5"/>
        <v>94.377511596414607</v>
      </c>
      <c r="K75" s="151">
        <f t="shared" si="5"/>
        <v>53.102903297216386</v>
      </c>
      <c r="L75" s="151">
        <f t="shared" si="5"/>
        <v>22.827268909500223</v>
      </c>
      <c r="M75" s="151">
        <f t="shared" si="5"/>
        <v>-13.94378979927896</v>
      </c>
      <c r="N75" s="151">
        <f t="shared" si="5"/>
        <v>-70.397744453544433</v>
      </c>
      <c r="O75" s="197">
        <f t="shared" si="5"/>
        <v>-129.88161362480139</v>
      </c>
      <c r="P75" s="247">
        <f t="shared" si="5"/>
        <v>-178.63835360776355</v>
      </c>
      <c r="Q75" s="198">
        <f t="shared" si="5"/>
        <v>-192.87573057145872</v>
      </c>
      <c r="R75" s="203">
        <f t="shared" si="5"/>
        <v>-188.55452453246917</v>
      </c>
      <c r="S75" s="151">
        <f t="shared" si="5"/>
        <v>-184.0959739354424</v>
      </c>
      <c r="T75" s="151">
        <f t="shared" si="5"/>
        <v>-176.16276230148105</v>
      </c>
      <c r="U75" s="151">
        <f t="shared" si="5"/>
        <v>-173.3838733274554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3"/>
        <v>29.551377869392869</v>
      </c>
      <c r="E76" s="141">
        <f t="shared" si="4"/>
        <v>23.733269123624854</v>
      </c>
      <c r="F76" s="141">
        <f t="shared" si="5"/>
        <v>25.495312149765166</v>
      </c>
      <c r="G76" s="141">
        <f t="shared" si="5"/>
        <v>30.263017916463571</v>
      </c>
      <c r="H76" s="141">
        <f t="shared" si="5"/>
        <v>31.066386905104068</v>
      </c>
      <c r="I76" s="141">
        <f t="shared" si="5"/>
        <v>6.3957003524993397</v>
      </c>
      <c r="J76" s="141">
        <f t="shared" si="5"/>
        <v>-26.558696524856529</v>
      </c>
      <c r="K76" s="141">
        <f t="shared" si="5"/>
        <v>-66.295942303226454</v>
      </c>
      <c r="L76" s="141">
        <f t="shared" si="5"/>
        <v>-90.166661245520956</v>
      </c>
      <c r="M76" s="141">
        <f t="shared" si="5"/>
        <v>-107.21126397636516</v>
      </c>
      <c r="N76" s="141">
        <f t="shared" si="5"/>
        <v>-111.72488588831852</v>
      </c>
      <c r="O76" s="194">
        <f t="shared" si="5"/>
        <v>-114.8641020612212</v>
      </c>
      <c r="P76" s="246">
        <f t="shared" si="5"/>
        <v>-111.46925034029123</v>
      </c>
      <c r="Q76" s="195">
        <f t="shared" si="5"/>
        <v>-104.21062649152805</v>
      </c>
      <c r="R76" s="204">
        <f t="shared" si="5"/>
        <v>-85.947862906640353</v>
      </c>
      <c r="S76" s="141">
        <f t="shared" si="5"/>
        <v>-65.372159571064728</v>
      </c>
      <c r="T76" s="141">
        <f t="shared" si="5"/>
        <v>-47.879921272979061</v>
      </c>
      <c r="U76" s="141">
        <f t="shared" si="5"/>
        <v>-40.422744874696576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3"/>
        <v>100.63778974072609</v>
      </c>
      <c r="E77" s="151">
        <f t="shared" si="4"/>
        <v>95.577605593168641</v>
      </c>
      <c r="F77" s="151">
        <f t="shared" si="5"/>
        <v>86.431451174972793</v>
      </c>
      <c r="G77" s="151">
        <f t="shared" si="5"/>
        <v>75.270596861246062</v>
      </c>
      <c r="H77" s="151">
        <f t="shared" si="5"/>
        <v>63.432199897690765</v>
      </c>
      <c r="I77" s="151">
        <f t="shared" si="5"/>
        <v>20.09731984935274</v>
      </c>
      <c r="J77" s="151">
        <f t="shared" si="5"/>
        <v>-19.374050896794252</v>
      </c>
      <c r="K77" s="151">
        <f t="shared" si="5"/>
        <v>-56.655424310174517</v>
      </c>
      <c r="L77" s="151">
        <f t="shared" si="5"/>
        <v>-57.414152504513176</v>
      </c>
      <c r="M77" s="151">
        <f t="shared" si="5"/>
        <v>-57.112080595961707</v>
      </c>
      <c r="N77" s="151">
        <f t="shared" si="5"/>
        <v>-59.01969059137582</v>
      </c>
      <c r="O77" s="197">
        <f t="shared" si="5"/>
        <v>-62.097815390495214</v>
      </c>
      <c r="P77" s="247">
        <f t="shared" si="5"/>
        <v>-65.0026997938091</v>
      </c>
      <c r="Q77" s="198">
        <f t="shared" si="5"/>
        <v>-63.123980048098844</v>
      </c>
      <c r="R77" s="203">
        <f t="shared" si="5"/>
        <v>-59.820013033182683</v>
      </c>
      <c r="S77" s="151">
        <f t="shared" si="5"/>
        <v>-55.729334361881151</v>
      </c>
      <c r="T77" s="151">
        <f t="shared" si="5"/>
        <v>-53.982110995174253</v>
      </c>
      <c r="U77" s="151">
        <f t="shared" si="5"/>
        <v>-51.905744864683449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3"/>
        <v>171.33782538283711</v>
      </c>
      <c r="E78" s="141">
        <f t="shared" si="4"/>
        <v>160.15401824191545</v>
      </c>
      <c r="F78" s="141">
        <f t="shared" si="5"/>
        <v>144.92342298900422</v>
      </c>
      <c r="G78" s="141">
        <f t="shared" si="5"/>
        <v>133.21151046017093</v>
      </c>
      <c r="H78" s="141">
        <f t="shared" si="5"/>
        <v>123.80397425074507</v>
      </c>
      <c r="I78" s="141">
        <f t="shared" si="5"/>
        <v>98.554126011267272</v>
      </c>
      <c r="J78" s="141">
        <f t="shared" si="5"/>
        <v>65.402620410683269</v>
      </c>
      <c r="K78" s="141">
        <f t="shared" si="5"/>
        <v>34.189472054334914</v>
      </c>
      <c r="L78" s="141">
        <f t="shared" si="5"/>
        <v>18.574026848170142</v>
      </c>
      <c r="M78" s="141">
        <f t="shared" si="5"/>
        <v>7.9462718966504164</v>
      </c>
      <c r="N78" s="141">
        <f t="shared" si="5"/>
        <v>1.870317154275333</v>
      </c>
      <c r="O78" s="194">
        <f t="shared" si="5"/>
        <v>21.392379118021839</v>
      </c>
      <c r="P78" s="246">
        <f t="shared" si="5"/>
        <v>48.24407133422028</v>
      </c>
      <c r="Q78" s="195">
        <f t="shared" si="5"/>
        <v>78.60987222319352</v>
      </c>
      <c r="R78" s="204">
        <f t="shared" si="5"/>
        <v>110.82021912740845</v>
      </c>
      <c r="S78" s="141">
        <f t="shared" si="5"/>
        <v>136.43023156010975</v>
      </c>
      <c r="T78" s="141">
        <f t="shared" si="5"/>
        <v>156.7062081841311</v>
      </c>
      <c r="U78" s="141">
        <f t="shared" si="5"/>
        <v>153.82894119265379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3"/>
        <v>180.02554951335139</v>
      </c>
      <c r="E79" s="151">
        <f t="shared" si="4"/>
        <v>173.34493588646444</v>
      </c>
      <c r="F79" s="151">
        <f t="shared" si="5"/>
        <v>170.6326090891873</v>
      </c>
      <c r="G79" s="151">
        <f t="shared" si="5"/>
        <v>171.27243883247124</v>
      </c>
      <c r="H79" s="151">
        <f t="shared" si="5"/>
        <v>161.51540010848808</v>
      </c>
      <c r="I79" s="151">
        <f t="shared" si="5"/>
        <v>138.24317198402744</v>
      </c>
      <c r="J79" s="151">
        <f t="shared" si="5"/>
        <v>105.44112612616114</v>
      </c>
      <c r="K79" s="151">
        <f t="shared" si="5"/>
        <v>88.326042773490698</v>
      </c>
      <c r="L79" s="151">
        <f t="shared" si="5"/>
        <v>89.459283551909763</v>
      </c>
      <c r="M79" s="151">
        <f t="shared" si="5"/>
        <v>92.207563708175542</v>
      </c>
      <c r="N79" s="151">
        <f t="shared" si="5"/>
        <v>84.914134683037489</v>
      </c>
      <c r="O79" s="197">
        <f t="shared" si="5"/>
        <v>79.566937798335687</v>
      </c>
      <c r="P79" s="247">
        <f t="shared" si="5"/>
        <v>80.888511777106899</v>
      </c>
      <c r="Q79" s="198">
        <f t="shared" si="5"/>
        <v>80.483986572143877</v>
      </c>
      <c r="R79" s="203">
        <f t="shared" si="5"/>
        <v>74.099096724345841</v>
      </c>
      <c r="S79" s="151">
        <f t="shared" si="5"/>
        <v>69.205960564232626</v>
      </c>
      <c r="T79" s="151">
        <f t="shared" si="5"/>
        <v>66.808013679864416</v>
      </c>
      <c r="U79" s="151">
        <f t="shared" si="5"/>
        <v>65.02881288905526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3"/>
        <v>94.366288660700391</v>
      </c>
      <c r="E80" s="141">
        <f t="shared" si="4"/>
        <v>89.742855625796793</v>
      </c>
      <c r="F80" s="141">
        <f t="shared" si="5"/>
        <v>90.56610089008484</v>
      </c>
      <c r="G80" s="141">
        <f t="shared" si="5"/>
        <v>91.75458997596705</v>
      </c>
      <c r="H80" s="141">
        <f t="shared" si="5"/>
        <v>90.602613085008372</v>
      </c>
      <c r="I80" s="141">
        <f t="shared" si="5"/>
        <v>81.534609014626838</v>
      </c>
      <c r="J80" s="141">
        <f t="shared" si="5"/>
        <v>70.268689044972675</v>
      </c>
      <c r="K80" s="141">
        <f t="shared" si="5"/>
        <v>63.099038277148118</v>
      </c>
      <c r="L80" s="141">
        <f t="shared" si="5"/>
        <v>64.233263227062835</v>
      </c>
      <c r="M80" s="141">
        <f t="shared" si="5"/>
        <v>65.820779105484817</v>
      </c>
      <c r="N80" s="141">
        <f t="shared" si="5"/>
        <v>75.167497349161394</v>
      </c>
      <c r="O80" s="194">
        <f t="shared" si="5"/>
        <v>84.909751452540021</v>
      </c>
      <c r="P80" s="246">
        <f t="shared" si="5"/>
        <v>92.659882023919295</v>
      </c>
      <c r="Q80" s="195">
        <f t="shared" si="5"/>
        <v>119.66547207648095</v>
      </c>
      <c r="R80" s="204">
        <f t="shared" si="5"/>
        <v>142.90711811975177</v>
      </c>
      <c r="S80" s="141">
        <f t="shared" si="5"/>
        <v>171.81471388339548</v>
      </c>
      <c r="T80" s="141">
        <f t="shared" si="5"/>
        <v>166.95439976691068</v>
      </c>
      <c r="U80" s="141">
        <f t="shared" si="5"/>
        <v>161.27340014343474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3"/>
        <v>116.05402315459298</v>
      </c>
      <c r="E81" s="151">
        <f t="shared" si="4"/>
        <v>107.34962239684801</v>
      </c>
      <c r="F81" s="151">
        <f t="shared" si="5"/>
        <v>103.77055004238692</v>
      </c>
      <c r="G81" s="151">
        <f t="shared" si="5"/>
        <v>96.621691079050549</v>
      </c>
      <c r="H81" s="151">
        <f t="shared" si="5"/>
        <v>89.533577363654743</v>
      </c>
      <c r="I81" s="151">
        <f t="shared" si="5"/>
        <v>57.908921703007785</v>
      </c>
      <c r="J81" s="151">
        <f t="shared" si="5"/>
        <v>31.844424290956738</v>
      </c>
      <c r="K81" s="151">
        <f t="shared" si="5"/>
        <v>4.5840351670326953</v>
      </c>
      <c r="L81" s="151">
        <f t="shared" si="5"/>
        <v>-2.1176075923602071</v>
      </c>
      <c r="M81" s="151">
        <f t="shared" si="5"/>
        <v>-4.2030613054107784</v>
      </c>
      <c r="N81" s="151">
        <f t="shared" si="5"/>
        <v>-0.74648519439677319</v>
      </c>
      <c r="O81" s="197">
        <f t="shared" si="5"/>
        <v>10.071826367965516</v>
      </c>
      <c r="P81" s="247">
        <f t="shared" si="5"/>
        <v>21.432588092152443</v>
      </c>
      <c r="Q81" s="198">
        <f t="shared" si="5"/>
        <v>31.004154716395146</v>
      </c>
      <c r="R81" s="203">
        <f t="shared" si="5"/>
        <v>33.663106751096734</v>
      </c>
      <c r="S81" s="151">
        <f t="shared" si="5"/>
        <v>27.288162474450615</v>
      </c>
      <c r="T81" s="151">
        <f t="shared" si="5"/>
        <v>10.464281085700259</v>
      </c>
      <c r="U81" s="151">
        <f t="shared" si="5"/>
        <v>-17.797902258452542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3"/>
        <v>51.078202860358864</v>
      </c>
      <c r="E82" s="141">
        <f t="shared" si="4"/>
        <v>41.628110388757257</v>
      </c>
      <c r="F82" s="141">
        <f t="shared" si="5"/>
        <v>37.848268143384367</v>
      </c>
      <c r="G82" s="141">
        <f t="shared" si="5"/>
        <v>36.282131341351175</v>
      </c>
      <c r="H82" s="141">
        <f t="shared" si="5"/>
        <v>32.668207713352565</v>
      </c>
      <c r="I82" s="141">
        <f t="shared" si="5"/>
        <v>1.4377343904851188</v>
      </c>
      <c r="J82" s="141">
        <f t="shared" si="5"/>
        <v>-24.189368763807195</v>
      </c>
      <c r="K82" s="141">
        <f t="shared" si="5"/>
        <v>-48.1092448787089</v>
      </c>
      <c r="L82" s="141">
        <f t="shared" si="5"/>
        <v>-44.897329516362014</v>
      </c>
      <c r="M82" s="141">
        <f t="shared" si="5"/>
        <v>-45.343580234060077</v>
      </c>
      <c r="N82" s="141">
        <f t="shared" si="5"/>
        <v>-38.759003388871356</v>
      </c>
      <c r="O82" s="194">
        <f t="shared" si="5"/>
        <v>-18.475502935625826</v>
      </c>
      <c r="P82" s="246">
        <f t="shared" si="5"/>
        <v>7.9979451697808992</v>
      </c>
      <c r="Q82" s="195">
        <f t="shared" si="5"/>
        <v>31.005759116023174</v>
      </c>
      <c r="R82" s="204">
        <f t="shared" si="5"/>
        <v>40.808146967395238</v>
      </c>
      <c r="S82" s="141">
        <f t="shared" si="5"/>
        <v>47.924218892367008</v>
      </c>
      <c r="T82" s="141">
        <f t="shared" si="5"/>
        <v>53.718050491345394</v>
      </c>
      <c r="U82" s="141">
        <f t="shared" si="5"/>
        <v>49.309096420971379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3"/>
        <v>18.746783287606227</v>
      </c>
      <c r="E83" s="151">
        <f t="shared" si="4"/>
        <v>19.465839108581626</v>
      </c>
      <c r="F83" s="151">
        <f t="shared" si="5"/>
        <v>24.784047812108696</v>
      </c>
      <c r="G83" s="151">
        <f t="shared" si="5"/>
        <v>29.69877939191095</v>
      </c>
      <c r="H83" s="151">
        <f t="shared" si="5"/>
        <v>37.213032609742584</v>
      </c>
      <c r="I83" s="151">
        <f t="shared" si="5"/>
        <v>13.312287308931788</v>
      </c>
      <c r="J83" s="151">
        <f t="shared" si="5"/>
        <v>-12.372036033578944</v>
      </c>
      <c r="K83" s="151">
        <f t="shared" si="5"/>
        <v>-41.263200615832041</v>
      </c>
      <c r="L83" s="151">
        <f t="shared" si="5"/>
        <v>-40.44230343394549</v>
      </c>
      <c r="M83" s="151">
        <f t="shared" si="5"/>
        <v>-47.196556073420332</v>
      </c>
      <c r="N83" s="151">
        <f t="shared" si="5"/>
        <v>-54.440375384551523</v>
      </c>
      <c r="O83" s="197">
        <f t="shared" si="5"/>
        <v>-61.526840055288098</v>
      </c>
      <c r="P83" s="247">
        <f t="shared" si="5"/>
        <v>-59.60497474008708</v>
      </c>
      <c r="Q83" s="198">
        <f t="shared" si="5"/>
        <v>-66.904210661626095</v>
      </c>
      <c r="R83" s="203">
        <f t="shared" si="5"/>
        <v>-98.174436103544167</v>
      </c>
      <c r="S83" s="151">
        <f t="shared" si="5"/>
        <v>-126.1442189720342</v>
      </c>
      <c r="T83" s="151">
        <f t="shared" si="5"/>
        <v>-143.5003148098109</v>
      </c>
      <c r="U83" s="151">
        <f t="shared" ref="U83" si="6">(SUM(S39:U39)/3)</f>
        <v>-137.11619042555705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41</v>
      </c>
      <c r="B84" s="141"/>
      <c r="C84" s="193"/>
      <c r="D84" s="141">
        <f>(SUM(B40:C40)/2)</f>
        <v>53.620780270628202</v>
      </c>
      <c r="E84" s="141">
        <f>(SUM(C40+E40)/2)</f>
        <v>41.755919142996078</v>
      </c>
      <c r="F84" s="141">
        <f t="shared" ref="F84:F93" si="7">(SUM(D40:F40)/3)</f>
        <v>42.645296748861625</v>
      </c>
      <c r="G84" s="141">
        <f t="shared" ref="G84:G93" si="8">(SUM(E40:G40)/3)</f>
        <v>47.840577106720268</v>
      </c>
      <c r="H84" s="141">
        <f t="shared" ref="H84:U93" si="9">(SUM(F40:H40)/3)</f>
        <v>46.262471286122228</v>
      </c>
      <c r="I84" s="141">
        <f t="shared" si="9"/>
        <v>22.793407784650565</v>
      </c>
      <c r="J84" s="141">
        <f t="shared" si="9"/>
        <v>-3.1917326835542972</v>
      </c>
      <c r="K84" s="141">
        <f t="shared" si="9"/>
        <v>-32.964422374844169</v>
      </c>
      <c r="L84" s="141">
        <f t="shared" si="9"/>
        <v>-43.973268904399255</v>
      </c>
      <c r="M84" s="141">
        <f t="shared" si="9"/>
        <v>-47.735516839366056</v>
      </c>
      <c r="N84" s="141">
        <f t="shared" si="9"/>
        <v>-39.216933157731461</v>
      </c>
      <c r="O84" s="194">
        <f t="shared" si="9"/>
        <v>-23.646053167680524</v>
      </c>
      <c r="P84" s="246">
        <f t="shared" si="9"/>
        <v>-10.600604251241775</v>
      </c>
      <c r="Q84" s="195">
        <f t="shared" si="9"/>
        <v>0.53632946669831938</v>
      </c>
      <c r="R84" s="204">
        <f t="shared" si="9"/>
        <v>3.6348137772033269</v>
      </c>
      <c r="S84" s="141">
        <f t="shared" si="9"/>
        <v>5.569340885821549</v>
      </c>
      <c r="T84" s="141">
        <f t="shared" si="9"/>
        <v>2.7158820143927378</v>
      </c>
      <c r="U84" s="141">
        <f t="shared" si="9"/>
        <v>2.1346886703083023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ref="D85:E93" si="10">(SUM(B41:D41)/3)</f>
        <v>94.00368674911833</v>
      </c>
      <c r="E85" s="151">
        <f t="shared" si="10"/>
        <v>92.779824436505479</v>
      </c>
      <c r="F85" s="151">
        <f t="shared" si="7"/>
        <v>95.365211536098414</v>
      </c>
      <c r="G85" s="151">
        <f t="shared" si="8"/>
        <v>95.793507767873862</v>
      </c>
      <c r="H85" s="151">
        <f t="shared" si="9"/>
        <v>93.140740203205951</v>
      </c>
      <c r="I85" s="151">
        <f t="shared" si="9"/>
        <v>70.657175704387612</v>
      </c>
      <c r="J85" s="151">
        <f t="shared" si="9"/>
        <v>34.550533345705368</v>
      </c>
      <c r="K85" s="151">
        <f t="shared" si="9"/>
        <v>-6.4918803549972628</v>
      </c>
      <c r="L85" s="151">
        <f t="shared" si="9"/>
        <v>-47.562658926671311</v>
      </c>
      <c r="M85" s="151">
        <f t="shared" si="9"/>
        <v>-77.416587960485586</v>
      </c>
      <c r="N85" s="151">
        <f t="shared" si="9"/>
        <v>-105.7781151232535</v>
      </c>
      <c r="O85" s="197">
        <f t="shared" si="9"/>
        <v>-112.14650033571058</v>
      </c>
      <c r="P85" s="247">
        <f t="shared" si="9"/>
        <v>-155.73461518871804</v>
      </c>
      <c r="Q85" s="198">
        <f t="shared" si="9"/>
        <v>-189.51837823413175</v>
      </c>
      <c r="R85" s="203">
        <f t="shared" si="9"/>
        <v>-211.74581313986889</v>
      </c>
      <c r="S85" s="151">
        <f t="shared" si="9"/>
        <v>-189.44746010514223</v>
      </c>
      <c r="T85" s="151">
        <f t="shared" si="9"/>
        <v>-171.90093592043851</v>
      </c>
      <c r="U85" s="151">
        <f t="shared" si="9"/>
        <v>-169.65813149855356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10"/>
        <v>60.871414963986759</v>
      </c>
      <c r="E86" s="141">
        <f t="shared" si="10"/>
        <v>55.015715242533638</v>
      </c>
      <c r="F86" s="141">
        <f t="shared" si="7"/>
        <v>48.079799515776898</v>
      </c>
      <c r="G86" s="141">
        <f t="shared" si="8"/>
        <v>61.494013714034622</v>
      </c>
      <c r="H86" s="141">
        <f t="shared" si="9"/>
        <v>74.097081848779865</v>
      </c>
      <c r="I86" s="141">
        <f t="shared" si="9"/>
        <v>70.897005454793103</v>
      </c>
      <c r="J86" s="141">
        <f t="shared" si="9"/>
        <v>60.813754040722891</v>
      </c>
      <c r="K86" s="141">
        <f t="shared" si="9"/>
        <v>58.910485192195665</v>
      </c>
      <c r="L86" s="141">
        <f t="shared" si="9"/>
        <v>73.962381593946347</v>
      </c>
      <c r="M86" s="141">
        <f t="shared" si="9"/>
        <v>74.341577429827367</v>
      </c>
      <c r="N86" s="141">
        <f t="shared" si="9"/>
        <v>64.871585929933261</v>
      </c>
      <c r="O86" s="194">
        <f t="shared" si="9"/>
        <v>57.601550461267784</v>
      </c>
      <c r="P86" s="246">
        <f t="shared" si="9"/>
        <v>55.294409621977046</v>
      </c>
      <c r="Q86" s="195">
        <f t="shared" si="9"/>
        <v>61.245349928618104</v>
      </c>
      <c r="R86" s="204">
        <f t="shared" si="9"/>
        <v>66.594807392246125</v>
      </c>
      <c r="S86" s="141">
        <f t="shared" si="9"/>
        <v>73.052457864649043</v>
      </c>
      <c r="T86" s="141">
        <f t="shared" si="9"/>
        <v>71.205588782989494</v>
      </c>
      <c r="U86" s="141">
        <f t="shared" si="9"/>
        <v>62.252884755290431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10"/>
        <v>162.57680659806394</v>
      </c>
      <c r="E87" s="151">
        <f t="shared" si="10"/>
        <v>151.70474477252117</v>
      </c>
      <c r="F87" s="151">
        <f t="shared" si="7"/>
        <v>150.06371452790958</v>
      </c>
      <c r="G87" s="151">
        <f t="shared" si="8"/>
        <v>146.12168303040841</v>
      </c>
      <c r="H87" s="151">
        <f t="shared" si="9"/>
        <v>151.06428322693736</v>
      </c>
      <c r="I87" s="151">
        <f t="shared" si="9"/>
        <v>132.11045207973768</v>
      </c>
      <c r="J87" s="151">
        <f t="shared" si="9"/>
        <v>109.7302926643559</v>
      </c>
      <c r="K87" s="151">
        <f t="shared" si="9"/>
        <v>79.541625025684183</v>
      </c>
      <c r="L87" s="151">
        <f t="shared" si="9"/>
        <v>70.2316005277914</v>
      </c>
      <c r="M87" s="151">
        <f t="shared" si="9"/>
        <v>63.000290222607653</v>
      </c>
      <c r="N87" s="151">
        <f t="shared" si="9"/>
        <v>58.372352936524067</v>
      </c>
      <c r="O87" s="197">
        <f t="shared" si="9"/>
        <v>63.009332125614343</v>
      </c>
      <c r="P87" s="247">
        <f t="shared" si="9"/>
        <v>71.183061879811319</v>
      </c>
      <c r="Q87" s="198">
        <f t="shared" si="9"/>
        <v>72.844625282455596</v>
      </c>
      <c r="R87" s="203">
        <f t="shared" si="9"/>
        <v>64.624032655406936</v>
      </c>
      <c r="S87" s="151">
        <f t="shared" si="9"/>
        <v>55.268972763359329</v>
      </c>
      <c r="T87" s="151">
        <f t="shared" si="9"/>
        <v>51.367952089606092</v>
      </c>
      <c r="U87" s="151">
        <f t="shared" si="9"/>
        <v>50.495480824264924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10"/>
        <v>67.717285227858028</v>
      </c>
      <c r="E88" s="141">
        <f t="shared" si="10"/>
        <v>60.019722046005313</v>
      </c>
      <c r="F88" s="141">
        <f t="shared" si="7"/>
        <v>67.208354933067497</v>
      </c>
      <c r="G88" s="141">
        <f t="shared" si="8"/>
        <v>83.339325862100793</v>
      </c>
      <c r="H88" s="141">
        <f t="shared" si="9"/>
        <v>103.19976879094902</v>
      </c>
      <c r="I88" s="141">
        <f t="shared" si="9"/>
        <v>102.61010705361788</v>
      </c>
      <c r="J88" s="141">
        <f t="shared" si="9"/>
        <v>93.72874781321002</v>
      </c>
      <c r="K88" s="141">
        <f t="shared" si="9"/>
        <v>78.965572534743345</v>
      </c>
      <c r="L88" s="141">
        <f t="shared" si="9"/>
        <v>75.329294814030817</v>
      </c>
      <c r="M88" s="141">
        <f t="shared" si="9"/>
        <v>72.935127887715808</v>
      </c>
      <c r="N88" s="141">
        <f t="shared" si="9"/>
        <v>73.510117320337145</v>
      </c>
      <c r="O88" s="194">
        <f t="shared" si="9"/>
        <v>74.666449925136604</v>
      </c>
      <c r="P88" s="246">
        <f t="shared" si="9"/>
        <v>89.61921914901005</v>
      </c>
      <c r="Q88" s="195">
        <f t="shared" si="9"/>
        <v>97.574059854112591</v>
      </c>
      <c r="R88" s="204">
        <f t="shared" si="9"/>
        <v>107.06196128477393</v>
      </c>
      <c r="S88" s="141">
        <f t="shared" si="9"/>
        <v>101.25919293741708</v>
      </c>
      <c r="T88" s="141">
        <f t="shared" si="9"/>
        <v>101.46044626864375</v>
      </c>
      <c r="U88" s="141">
        <f t="shared" si="9"/>
        <v>97.556145817641394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10"/>
        <v>204.5116666674891</v>
      </c>
      <c r="E89" s="151">
        <f t="shared" si="10"/>
        <v>210.51791480470993</v>
      </c>
      <c r="F89" s="151">
        <f t="shared" si="7"/>
        <v>218.28405164345546</v>
      </c>
      <c r="G89" s="151">
        <f t="shared" si="8"/>
        <v>217.23250965105714</v>
      </c>
      <c r="H89" s="151">
        <f t="shared" si="9"/>
        <v>201.55280372374921</v>
      </c>
      <c r="I89" s="151">
        <f t="shared" si="9"/>
        <v>163.04954733536815</v>
      </c>
      <c r="J89" s="151">
        <f t="shared" si="9"/>
        <v>130.18671652679419</v>
      </c>
      <c r="K89" s="151">
        <f t="shared" si="9"/>
        <v>94.813178639219487</v>
      </c>
      <c r="L89" s="151">
        <f t="shared" si="9"/>
        <v>66.870501724614343</v>
      </c>
      <c r="M89" s="151">
        <f t="shared" si="9"/>
        <v>46.170050400576706</v>
      </c>
      <c r="N89" s="151">
        <f t="shared" si="9"/>
        <v>31.709764855085165</v>
      </c>
      <c r="O89" s="197">
        <f t="shared" si="9"/>
        <v>25.749327829998123</v>
      </c>
      <c r="P89" s="247">
        <f t="shared" si="9"/>
        <v>22.652551827159972</v>
      </c>
      <c r="Q89" s="198">
        <f t="shared" si="9"/>
        <v>17.344695680437077</v>
      </c>
      <c r="R89" s="203">
        <f t="shared" si="9"/>
        <v>9.0680290978082372</v>
      </c>
      <c r="S89" s="151">
        <f t="shared" si="9"/>
        <v>-1.1641703863723079</v>
      </c>
      <c r="T89" s="151">
        <f t="shared" si="9"/>
        <v>-9.6020062171667764</v>
      </c>
      <c r="U89" s="151">
        <f t="shared" si="9"/>
        <v>-16.749602247176135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10"/>
        <v>217.19826445364109</v>
      </c>
      <c r="E90" s="141">
        <f t="shared" si="10"/>
        <v>208.44811972326727</v>
      </c>
      <c r="F90" s="141">
        <f t="shared" si="7"/>
        <v>196.87989066120841</v>
      </c>
      <c r="G90" s="141">
        <f t="shared" si="8"/>
        <v>179.02347768868688</v>
      </c>
      <c r="H90" s="141">
        <f t="shared" si="9"/>
        <v>117.56881806329635</v>
      </c>
      <c r="I90" s="141">
        <f t="shared" si="9"/>
        <v>53.399661494571411</v>
      </c>
      <c r="J90" s="141">
        <f t="shared" si="9"/>
        <v>7.4250048260835619</v>
      </c>
      <c r="K90" s="141">
        <f t="shared" si="9"/>
        <v>4.7691785992665308</v>
      </c>
      <c r="L90" s="141">
        <f t="shared" si="9"/>
        <v>6.4355330220419491</v>
      </c>
      <c r="M90" s="141">
        <f t="shared" si="9"/>
        <v>1.7422455127379826</v>
      </c>
      <c r="N90" s="141">
        <f t="shared" si="9"/>
        <v>-1.382017049518774</v>
      </c>
      <c r="O90" s="194">
        <f t="shared" si="9"/>
        <v>13.64939817291345</v>
      </c>
      <c r="P90" s="246">
        <f t="shared" si="9"/>
        <v>27.184447524144229</v>
      </c>
      <c r="Q90" s="195">
        <f t="shared" si="9"/>
        <v>48.39931514692865</v>
      </c>
      <c r="R90" s="204">
        <f t="shared" si="9"/>
        <v>49.353724502022978</v>
      </c>
      <c r="S90" s="141">
        <f t="shared" si="9"/>
        <v>43.775336508465493</v>
      </c>
      <c r="T90" s="141">
        <f t="shared" si="9"/>
        <v>30.671992016289234</v>
      </c>
      <c r="U90" s="141">
        <f t="shared" si="9"/>
        <v>43.074438735170247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10"/>
        <v>194.09608362175945</v>
      </c>
      <c r="E91" s="151">
        <f t="shared" si="10"/>
        <v>186.44526053504612</v>
      </c>
      <c r="F91" s="151">
        <f t="shared" si="7"/>
        <v>184.97081818443817</v>
      </c>
      <c r="G91" s="151">
        <f t="shared" si="8"/>
        <v>188.69340876747785</v>
      </c>
      <c r="H91" s="151">
        <f t="shared" si="9"/>
        <v>185.13697827057493</v>
      </c>
      <c r="I91" s="151">
        <f t="shared" si="9"/>
        <v>159.61109179404431</v>
      </c>
      <c r="J91" s="151">
        <f t="shared" si="9"/>
        <v>126.02163780364874</v>
      </c>
      <c r="K91" s="151">
        <f t="shared" si="9"/>
        <v>101.94169541325637</v>
      </c>
      <c r="L91" s="151">
        <f t="shared" si="9"/>
        <v>97.680606123625623</v>
      </c>
      <c r="M91" s="151">
        <f t="shared" si="9"/>
        <v>95.571592187120942</v>
      </c>
      <c r="N91" s="151">
        <f t="shared" si="9"/>
        <v>94.540918077208815</v>
      </c>
      <c r="O91" s="197">
        <f t="shared" si="9"/>
        <v>90.195230810033095</v>
      </c>
      <c r="P91" s="247">
        <f t="shared" si="9"/>
        <v>94.46465457569083</v>
      </c>
      <c r="Q91" s="198">
        <f t="shared" si="9"/>
        <v>99.838617869189235</v>
      </c>
      <c r="R91" s="203">
        <f t="shared" si="9"/>
        <v>108.04928763136751</v>
      </c>
      <c r="S91" s="151">
        <f t="shared" si="9"/>
        <v>111.79004807761112</v>
      </c>
      <c r="T91" s="151">
        <f t="shared" si="9"/>
        <v>116.54156620558193</v>
      </c>
      <c r="U91" s="151">
        <f t="shared" si="9"/>
        <v>122.09450395236051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10"/>
        <v>230.05111359854672</v>
      </c>
      <c r="E92" s="141">
        <f t="shared" si="10"/>
        <v>246.09256462202268</v>
      </c>
      <c r="F92" s="141">
        <f t="shared" si="7"/>
        <v>254.53359013044533</v>
      </c>
      <c r="G92" s="141">
        <f t="shared" si="8"/>
        <v>262.36869580940038</v>
      </c>
      <c r="H92" s="141">
        <f t="shared" si="9"/>
        <v>270.29022574036952</v>
      </c>
      <c r="I92" s="141">
        <f t="shared" si="9"/>
        <v>252.71910714894184</v>
      </c>
      <c r="J92" s="141">
        <f t="shared" si="9"/>
        <v>229.75731596254786</v>
      </c>
      <c r="K92" s="141">
        <f t="shared" si="9"/>
        <v>204.882951546832</v>
      </c>
      <c r="L92" s="141">
        <f t="shared" si="9"/>
        <v>192.35915539093972</v>
      </c>
      <c r="M92" s="141">
        <f t="shared" si="9"/>
        <v>194.96712534014856</v>
      </c>
      <c r="N92" s="141">
        <f t="shared" si="9"/>
        <v>195.90496681171877</v>
      </c>
      <c r="O92" s="194">
        <f t="shared" si="9"/>
        <v>199.23122435139726</v>
      </c>
      <c r="P92" s="246">
        <f t="shared" si="9"/>
        <v>196.70967347855006</v>
      </c>
      <c r="Q92" s="195">
        <f t="shared" si="9"/>
        <v>195.99206956972159</v>
      </c>
      <c r="R92" s="204">
        <f t="shared" si="9"/>
        <v>196.26593557212547</v>
      </c>
      <c r="S92" s="141">
        <f t="shared" si="9"/>
        <v>196.38177133063925</v>
      </c>
      <c r="T92" s="141">
        <f t="shared" si="9"/>
        <v>196.00091471310247</v>
      </c>
      <c r="U92" s="141">
        <f t="shared" si="9"/>
        <v>188.51453613663276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10"/>
        <v>215.40146276857081</v>
      </c>
      <c r="E93" s="151">
        <f t="shared" si="10"/>
        <v>217.3548286419668</v>
      </c>
      <c r="F93" s="151">
        <f t="shared" si="7"/>
        <v>221.11404366069291</v>
      </c>
      <c r="G93" s="151">
        <f t="shared" si="8"/>
        <v>204.66091653358959</v>
      </c>
      <c r="H93" s="151">
        <f t="shared" si="9"/>
        <v>180.3794131142171</v>
      </c>
      <c r="I93" s="151">
        <f t="shared" si="9"/>
        <v>131.97296564418946</v>
      </c>
      <c r="J93" s="151">
        <f t="shared" si="9"/>
        <v>97.995182381839754</v>
      </c>
      <c r="K93" s="151">
        <f t="shared" si="9"/>
        <v>74.850669769291926</v>
      </c>
      <c r="L93" s="151">
        <f t="shared" si="9"/>
        <v>74.784146494819623</v>
      </c>
      <c r="M93" s="151">
        <f t="shared" si="9"/>
        <v>76.421857408467758</v>
      </c>
      <c r="N93" s="151">
        <f t="shared" si="9"/>
        <v>79.951571092263279</v>
      </c>
      <c r="O93" s="197">
        <f t="shared" si="9"/>
        <v>81.673625967228546</v>
      </c>
      <c r="P93" s="247">
        <f t="shared" si="9"/>
        <v>86.896052689809849</v>
      </c>
      <c r="Q93" s="198">
        <f t="shared" si="9"/>
        <v>88.844549822372244</v>
      </c>
      <c r="R93" s="203">
        <f t="shared" si="9"/>
        <v>88.533242461517204</v>
      </c>
      <c r="S93" s="151">
        <f t="shared" si="9"/>
        <v>84.431747370911467</v>
      </c>
      <c r="T93" s="151">
        <f t="shared" si="9"/>
        <v>86.56467973417854</v>
      </c>
      <c r="U93" s="151">
        <f t="shared" si="9"/>
        <v>95.010626243476523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220">
        <f>MIN(D68:D93)</f>
        <v>-34.401072717820597</v>
      </c>
      <c r="E94" s="220">
        <f t="shared" ref="E94:S94" si="11">MIN(E68:E93)</f>
        <v>-45.831887440595075</v>
      </c>
      <c r="F94" s="220">
        <f t="shared" si="11"/>
        <v>-44.891075206065629</v>
      </c>
      <c r="G94" s="220">
        <f t="shared" si="11"/>
        <v>-26.697523006657097</v>
      </c>
      <c r="H94" s="220">
        <f t="shared" si="11"/>
        <v>-9.2744000862948877</v>
      </c>
      <c r="I94" s="220">
        <f t="shared" si="11"/>
        <v>-13.552108112689879</v>
      </c>
      <c r="J94" s="220">
        <f t="shared" si="11"/>
        <v>-35.540018429631111</v>
      </c>
      <c r="K94" s="220">
        <f t="shared" si="11"/>
        <v>-92.974471970315719</v>
      </c>
      <c r="L94" s="220">
        <f t="shared" si="11"/>
        <v>-115.64954025917534</v>
      </c>
      <c r="M94" s="220">
        <f t="shared" si="11"/>
        <v>-123.30953850419746</v>
      </c>
      <c r="N94" s="221">
        <f t="shared" si="11"/>
        <v>-113.91106468963237</v>
      </c>
      <c r="O94" s="248">
        <f t="shared" si="11"/>
        <v>-129.88161362480139</v>
      </c>
      <c r="P94" s="249">
        <f t="shared" si="11"/>
        <v>-178.63835360776355</v>
      </c>
      <c r="Q94" s="250">
        <f t="shared" si="11"/>
        <v>-192.87573057145872</v>
      </c>
      <c r="R94" s="251">
        <f t="shared" si="11"/>
        <v>-211.74581313986889</v>
      </c>
      <c r="S94" s="221">
        <f t="shared" si="11"/>
        <v>-189.44746010514223</v>
      </c>
      <c r="T94" s="221">
        <f>MIN(T68:T93)</f>
        <v>-176.16276230148105</v>
      </c>
      <c r="U94" s="221">
        <f>MIN(U68:U93)</f>
        <v>-173.3838733274554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226">
        <f>MAX(D68:D93)</f>
        <v>310.65055447150752</v>
      </c>
      <c r="E95" s="226">
        <f t="shared" ref="E95:Q95" si="12">MAX(E68:E93)</f>
        <v>264.39544858658638</v>
      </c>
      <c r="F95" s="226">
        <f t="shared" si="12"/>
        <v>254.53359013044533</v>
      </c>
      <c r="G95" s="226">
        <f t="shared" si="12"/>
        <v>262.36869580940038</v>
      </c>
      <c r="H95" s="226">
        <f t="shared" si="12"/>
        <v>270.29022574036952</v>
      </c>
      <c r="I95" s="226">
        <f t="shared" si="12"/>
        <v>252.71910714894184</v>
      </c>
      <c r="J95" s="226">
        <f t="shared" si="12"/>
        <v>229.75731596254786</v>
      </c>
      <c r="K95" s="226">
        <f t="shared" si="12"/>
        <v>204.882951546832</v>
      </c>
      <c r="L95" s="226">
        <f t="shared" si="12"/>
        <v>192.35915539093972</v>
      </c>
      <c r="M95" s="226">
        <f t="shared" si="12"/>
        <v>194.96712534014856</v>
      </c>
      <c r="N95" s="227">
        <f t="shared" si="12"/>
        <v>195.90496681171877</v>
      </c>
      <c r="O95" s="252">
        <f t="shared" si="12"/>
        <v>199.23122435139726</v>
      </c>
      <c r="P95" s="253">
        <f t="shared" si="12"/>
        <v>196.70967347855006</v>
      </c>
      <c r="Q95" s="254">
        <f t="shared" si="12"/>
        <v>195.99206956972159</v>
      </c>
      <c r="R95" s="255">
        <f>MAX(R68:R93)</f>
        <v>196.26593557212547</v>
      </c>
      <c r="S95" s="227">
        <f>MAX(S68:S93)</f>
        <v>196.38177133063925</v>
      </c>
      <c r="T95" s="227">
        <f>MAX(T68:T93)</f>
        <v>196.00091471310247</v>
      </c>
      <c r="U95" s="227">
        <f>MAX(U68:U93)</f>
        <v>188.51453613663276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130.97693872724511</v>
      </c>
      <c r="E96" s="160">
        <f t="shared" ref="E96:Q96" si="13">MEDIAN(E68:E93)</f>
        <v>109.27540090058034</v>
      </c>
      <c r="F96" s="160">
        <f t="shared" si="13"/>
        <v>101.41762486154035</v>
      </c>
      <c r="G96" s="160">
        <f t="shared" si="13"/>
        <v>104.09330259326435</v>
      </c>
      <c r="H96" s="160">
        <f t="shared" si="13"/>
        <v>116.45405581917312</v>
      </c>
      <c r="I96" s="160">
        <f t="shared" si="13"/>
        <v>90.044367512947048</v>
      </c>
      <c r="J96" s="160">
        <f t="shared" si="13"/>
        <v>67.781634440811388</v>
      </c>
      <c r="K96" s="160">
        <f t="shared" si="13"/>
        <v>43.64618767577565</v>
      </c>
      <c r="L96" s="160">
        <f t="shared" si="13"/>
        <v>20.700647878835184</v>
      </c>
      <c r="M96" s="160">
        <f t="shared" si="13"/>
        <v>4.8442587046941998</v>
      </c>
      <c r="N96" s="209">
        <f t="shared" si="13"/>
        <v>0.56191597993927989</v>
      </c>
      <c r="O96" s="172">
        <f t="shared" si="13"/>
        <v>17.520888645467643</v>
      </c>
      <c r="P96" s="256">
        <f t="shared" si="13"/>
        <v>24.9184996756521</v>
      </c>
      <c r="Q96" s="208">
        <f t="shared" si="13"/>
        <v>32.964880837905469</v>
      </c>
      <c r="R96" s="209">
        <f>MEDIAN(R68:R93)</f>
        <v>37.235626859245983</v>
      </c>
      <c r="S96" s="209">
        <f>MEDIAN(S68:S93)</f>
        <v>36.79430212890685</v>
      </c>
      <c r="T96" s="209">
        <f>MEDIAN(T68:T93)</f>
        <v>28.608943368235188</v>
      </c>
      <c r="U96" s="209">
        <f>MEDIAN(U68:U93)</f>
        <v>32.029267800825423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133.71330992131612</v>
      </c>
      <c r="E97" s="160">
        <f t="shared" ref="E97:T97" si="14">AVERAGE(E68:E93)</f>
        <v>126.42079529329337</v>
      </c>
      <c r="F97" s="160">
        <f t="shared" si="14"/>
        <v>121.98350692186108</v>
      </c>
      <c r="G97" s="160">
        <f t="shared" si="14"/>
        <v>120.19902980047776</v>
      </c>
      <c r="H97" s="160">
        <f t="shared" si="14"/>
        <v>116.78211161227647</v>
      </c>
      <c r="I97" s="160">
        <f t="shared" si="14"/>
        <v>89.884678325642454</v>
      </c>
      <c r="J97" s="160">
        <f t="shared" si="14"/>
        <v>60.250948153516568</v>
      </c>
      <c r="K97" s="160">
        <f t="shared" si="14"/>
        <v>30.686552701900148</v>
      </c>
      <c r="L97" s="160">
        <f t="shared" si="14"/>
        <v>20.932518295032896</v>
      </c>
      <c r="M97" s="160">
        <f t="shared" si="14"/>
        <v>14.196463636467795</v>
      </c>
      <c r="N97" s="209">
        <f t="shared" si="14"/>
        <v>10.953404158571548</v>
      </c>
      <c r="O97" s="172">
        <f t="shared" si="14"/>
        <v>12.313418879739279</v>
      </c>
      <c r="P97" s="256">
        <f t="shared" si="14"/>
        <v>15.336351110269369</v>
      </c>
      <c r="Q97" s="208">
        <f t="shared" si="14"/>
        <v>20.424788362531185</v>
      </c>
      <c r="R97" s="209">
        <f t="shared" si="14"/>
        <v>23.170500527580081</v>
      </c>
      <c r="S97" s="209">
        <f t="shared" si="14"/>
        <v>25.543825162030092</v>
      </c>
      <c r="T97" s="209">
        <f t="shared" si="14"/>
        <v>25.893323238745509</v>
      </c>
      <c r="U97" s="209">
        <f t="shared" ref="U97" si="15">AVERAGE(U68:U93)</f>
        <v>25.613028712712914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6">(SUM(B54:D54)/3)</f>
        <v>160.5882356528397</v>
      </c>
      <c r="E98" s="175">
        <f t="shared" si="16"/>
        <v>155.30418091552011</v>
      </c>
      <c r="F98" s="175">
        <f t="shared" si="16"/>
        <v>151.69495287006191</v>
      </c>
      <c r="G98" s="175">
        <f t="shared" si="16"/>
        <v>151.60014989483409</v>
      </c>
      <c r="H98" s="175">
        <f t="shared" si="16"/>
        <v>150.03655858701575</v>
      </c>
      <c r="I98" s="175">
        <f t="shared" si="16"/>
        <v>128.75130838626242</v>
      </c>
      <c r="J98" s="175">
        <f t="shared" si="16"/>
        <v>103.21911716987206</v>
      </c>
      <c r="K98" s="175">
        <f t="shared" si="16"/>
        <v>79.772635673661398</v>
      </c>
      <c r="L98" s="175">
        <f t="shared" si="16"/>
        <v>71.065919886841485</v>
      </c>
      <c r="M98" s="175">
        <f t="shared" si="16"/>
        <v>65.727927165518125</v>
      </c>
      <c r="N98" s="174">
        <f t="shared" ref="N98:U99" si="17">(SUM(L54:N54)/3)</f>
        <v>63.235887857918762</v>
      </c>
      <c r="O98" s="178">
        <f t="shared" si="17"/>
        <v>64.686390323666018</v>
      </c>
      <c r="P98" s="257">
        <f t="shared" si="17"/>
        <v>67.646153367631555</v>
      </c>
      <c r="Q98" s="179">
        <f t="shared" si="17"/>
        <v>70.211267944703522</v>
      </c>
      <c r="R98" s="206">
        <f t="shared" si="17"/>
        <v>71.995880713664675</v>
      </c>
      <c r="S98" s="174">
        <f t="shared" si="17"/>
        <v>72.624594030873496</v>
      </c>
      <c r="T98" s="174">
        <f t="shared" si="17"/>
        <v>71.938972730319648</v>
      </c>
      <c r="U98" s="174">
        <f t="shared" si="17"/>
        <v>68.198938507735008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6"/>
        <v>227.49</v>
      </c>
      <c r="E99" s="182">
        <f t="shared" si="16"/>
        <v>221.20666666666668</v>
      </c>
      <c r="F99" s="182">
        <f t="shared" si="16"/>
        <v>238.3066666666667</v>
      </c>
      <c r="G99" s="182">
        <f t="shared" si="16"/>
        <v>243.36333333333334</v>
      </c>
      <c r="H99" s="182">
        <f t="shared" si="16"/>
        <v>237.95666666666668</v>
      </c>
      <c r="I99" s="182">
        <f t="shared" si="16"/>
        <v>222.52333333333331</v>
      </c>
      <c r="J99" s="182">
        <f t="shared" si="16"/>
        <v>215.55666666666664</v>
      </c>
      <c r="K99" s="182">
        <f t="shared" si="16"/>
        <v>207.58333333333334</v>
      </c>
      <c r="L99" s="182">
        <f t="shared" si="16"/>
        <v>203.67999999999998</v>
      </c>
      <c r="M99" s="182">
        <f t="shared" si="16"/>
        <v>189.63851813561973</v>
      </c>
      <c r="N99" s="181">
        <f t="shared" si="17"/>
        <v>179.19660940044392</v>
      </c>
      <c r="O99" s="213">
        <f t="shared" si="17"/>
        <v>174.55209156113526</v>
      </c>
      <c r="P99" s="258">
        <f t="shared" si="17"/>
        <v>170.4492885235544</v>
      </c>
      <c r="Q99" s="211">
        <f t="shared" si="17"/>
        <v>169.48164440576991</v>
      </c>
      <c r="R99" s="212">
        <f t="shared" si="17"/>
        <v>164.22453631355401</v>
      </c>
      <c r="S99" s="181">
        <f t="shared" si="17"/>
        <v>167.23689455084661</v>
      </c>
      <c r="T99" s="181">
        <f t="shared" si="17"/>
        <v>164.53311407047357</v>
      </c>
      <c r="U99" s="181">
        <f t="shared" si="17"/>
        <v>162.04047416064031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K9/I9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Nettoverschuldungsquotient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Nettoverschuldung in % der Steuererträge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Taux d'endettement net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>Endettement net en % des revenus fiscaux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8">(SUM(B24:K24)/10)</f>
        <v>103.69905899895767</v>
      </c>
      <c r="L112" s="143">
        <f t="shared" si="18"/>
        <v>95.953795889820512</v>
      </c>
      <c r="M112" s="143">
        <f t="shared" si="18"/>
        <v>88.959195809463552</v>
      </c>
      <c r="N112" s="202">
        <f t="shared" si="18"/>
        <v>86.857447205752734</v>
      </c>
      <c r="O112" s="143">
        <f t="shared" si="18"/>
        <v>86.43810345031379</v>
      </c>
      <c r="P112" s="194">
        <f t="shared" si="18"/>
        <v>83.759441844181111</v>
      </c>
      <c r="Q112" s="195">
        <f t="shared" si="18"/>
        <v>79.839530132271818</v>
      </c>
      <c r="R112" s="204">
        <f t="shared" si="18"/>
        <v>76.035022497492747</v>
      </c>
      <c r="S112" s="142">
        <f t="shared" si="18"/>
        <v>74.682872249215819</v>
      </c>
      <c r="T112" s="142">
        <f t="shared" si="18"/>
        <v>74.651130492950713</v>
      </c>
      <c r="U112" s="142">
        <f t="shared" si="18"/>
        <v>74.980229908186658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8"/>
        <v>179.12223966038704</v>
      </c>
      <c r="L113" s="153">
        <f t="shared" si="18"/>
        <v>162.12440158016366</v>
      </c>
      <c r="M113" s="153">
        <f t="shared" si="18"/>
        <v>142.18146031541787</v>
      </c>
      <c r="N113" s="153">
        <f t="shared" si="18"/>
        <v>123.03444569491023</v>
      </c>
      <c r="O113" s="197">
        <f t="shared" si="18"/>
        <v>111.24931630373666</v>
      </c>
      <c r="P113" s="197">
        <f t="shared" si="18"/>
        <v>100.73345653500239</v>
      </c>
      <c r="Q113" s="198">
        <f t="shared" si="18"/>
        <v>90.47013724527298</v>
      </c>
      <c r="R113" s="203">
        <f t="shared" si="18"/>
        <v>85.805624451237293</v>
      </c>
      <c r="S113" s="152">
        <f t="shared" si="18"/>
        <v>86.72798846218096</v>
      </c>
      <c r="T113" s="152">
        <f t="shared" si="18"/>
        <v>89.774101283662887</v>
      </c>
      <c r="U113" s="152">
        <f t="shared" si="18"/>
        <v>92.913314588090742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8"/>
        <v>172.0350672667762</v>
      </c>
      <c r="L114" s="143">
        <f t="shared" si="18"/>
        <v>158.27139302836636</v>
      </c>
      <c r="M114" s="143">
        <f t="shared" si="18"/>
        <v>138.38686346864449</v>
      </c>
      <c r="N114" s="143">
        <f t="shared" si="18"/>
        <v>123.4807157995139</v>
      </c>
      <c r="O114" s="194">
        <f t="shared" si="18"/>
        <v>108.14128401344922</v>
      </c>
      <c r="P114" s="194">
        <f t="shared" si="18"/>
        <v>90.414666826726929</v>
      </c>
      <c r="Q114" s="195">
        <f t="shared" si="18"/>
        <v>73.245715784008297</v>
      </c>
      <c r="R114" s="204">
        <f t="shared" si="18"/>
        <v>56.576298199709569</v>
      </c>
      <c r="S114" s="142">
        <f t="shared" si="18"/>
        <v>49.451920564449608</v>
      </c>
      <c r="T114" s="142">
        <f t="shared" si="18"/>
        <v>43.953092049577492</v>
      </c>
      <c r="U114" s="142">
        <f t="shared" si="18"/>
        <v>37.900146039977528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8"/>
        <v>103.31429541452772</v>
      </c>
      <c r="L115" s="153">
        <f t="shared" si="18"/>
        <v>88.186722814514098</v>
      </c>
      <c r="M115" s="153">
        <f t="shared" si="18"/>
        <v>71.979133135622433</v>
      </c>
      <c r="N115" s="153">
        <f t="shared" si="18"/>
        <v>58.762587174666088</v>
      </c>
      <c r="O115" s="197">
        <f t="shared" si="18"/>
        <v>44.462015305867396</v>
      </c>
      <c r="P115" s="197">
        <f t="shared" si="18"/>
        <v>28.49114574958595</v>
      </c>
      <c r="Q115" s="198">
        <f t="shared" si="18"/>
        <v>12.394122162425715</v>
      </c>
      <c r="R115" s="203">
        <f t="shared" si="18"/>
        <v>-5.8572749537826505</v>
      </c>
      <c r="S115" s="152">
        <f t="shared" si="18"/>
        <v>-11.659320877224829</v>
      </c>
      <c r="T115" s="152">
        <f t="shared" si="18"/>
        <v>-12.690049626369621</v>
      </c>
      <c r="U115" s="152">
        <f t="shared" si="18"/>
        <v>-8.4096179528578947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8"/>
        <v>-37.435429260321719</v>
      </c>
      <c r="L116" s="143">
        <f t="shared" si="18"/>
        <v>-44.42233718636232</v>
      </c>
      <c r="M116" s="143">
        <f t="shared" si="18"/>
        <v>-48.062480227351067</v>
      </c>
      <c r="N116" s="143">
        <f t="shared" si="18"/>
        <v>-48.016504628933319</v>
      </c>
      <c r="O116" s="194">
        <f t="shared" si="18"/>
        <v>-47.472166954359786</v>
      </c>
      <c r="P116" s="194">
        <f t="shared" si="18"/>
        <v>-46.334730290713345</v>
      </c>
      <c r="Q116" s="195">
        <f t="shared" si="18"/>
        <v>-43.944888828393616</v>
      </c>
      <c r="R116" s="204">
        <f t="shared" si="18"/>
        <v>-42.899780249345028</v>
      </c>
      <c r="S116" s="142">
        <f t="shared" si="18"/>
        <v>-38.090933873964119</v>
      </c>
      <c r="T116" s="142">
        <f t="shared" si="18"/>
        <v>-32.371146674565566</v>
      </c>
      <c r="U116" s="142">
        <f t="shared" si="18"/>
        <v>-26.452788091660416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8"/>
        <v>132.0602995275211</v>
      </c>
      <c r="L117" s="153">
        <f t="shared" si="18"/>
        <v>85.076304978327158</v>
      </c>
      <c r="M117" s="153">
        <f t="shared" si="18"/>
        <v>43.019851873113247</v>
      </c>
      <c r="N117" s="153">
        <f t="shared" si="18"/>
        <v>4.6918137791791512</v>
      </c>
      <c r="O117" s="197">
        <f t="shared" si="18"/>
        <v>-24.992067713461829</v>
      </c>
      <c r="P117" s="197">
        <f t="shared" si="18"/>
        <v>-50.170155866568585</v>
      </c>
      <c r="Q117" s="198">
        <f t="shared" si="18"/>
        <v>-70.345347563002832</v>
      </c>
      <c r="R117" s="203">
        <f t="shared" si="18"/>
        <v>-89.867435979829651</v>
      </c>
      <c r="S117" s="152">
        <f t="shared" si="18"/>
        <v>-88.633948614931384</v>
      </c>
      <c r="T117" s="152">
        <f t="shared" si="18"/>
        <v>-83.971041031130056</v>
      </c>
      <c r="U117" s="152">
        <f t="shared" si="18"/>
        <v>-72.362936763954878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8"/>
        <v>72.728577155233523</v>
      </c>
      <c r="L118" s="143">
        <f t="shared" si="18"/>
        <v>55.162817198310641</v>
      </c>
      <c r="M118" s="143">
        <f t="shared" si="18"/>
        <v>39.87990977278325</v>
      </c>
      <c r="N118" s="143">
        <f t="shared" si="18"/>
        <v>30.161260092919292</v>
      </c>
      <c r="O118" s="194">
        <f t="shared" si="18"/>
        <v>23.397191798711365</v>
      </c>
      <c r="P118" s="194">
        <f t="shared" si="18"/>
        <v>17.869232617939357</v>
      </c>
      <c r="Q118" s="195">
        <f t="shared" si="18"/>
        <v>13.561845282425466</v>
      </c>
      <c r="R118" s="204">
        <f t="shared" si="18"/>
        <v>6.5869101095859914</v>
      </c>
      <c r="S118" s="142">
        <f t="shared" si="18"/>
        <v>6.0208599256324948</v>
      </c>
      <c r="T118" s="142">
        <f t="shared" si="18"/>
        <v>6.9972779104137048</v>
      </c>
      <c r="U118" s="142">
        <f t="shared" si="18"/>
        <v>10.234739381799214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8"/>
        <v>76.423623851109937</v>
      </c>
      <c r="L119" s="153">
        <f t="shared" si="18"/>
        <v>70.1816532502515</v>
      </c>
      <c r="M119" s="153">
        <f t="shared" si="18"/>
        <v>61.510510410232371</v>
      </c>
      <c r="N119" s="153">
        <f t="shared" si="18"/>
        <v>39.07890803408592</v>
      </c>
      <c r="O119" s="197">
        <f t="shared" si="18"/>
        <v>10.92473429290327</v>
      </c>
      <c r="P119" s="197">
        <f t="shared" si="18"/>
        <v>-17.521945487544421</v>
      </c>
      <c r="Q119" s="198">
        <f t="shared" si="18"/>
        <v>-50.01616130871836</v>
      </c>
      <c r="R119" s="203">
        <f t="shared" si="18"/>
        <v>-80.581746242313741</v>
      </c>
      <c r="S119" s="152">
        <f t="shared" si="18"/>
        <v>-105.82610646545614</v>
      </c>
      <c r="T119" s="152">
        <f t="shared" si="18"/>
        <v>-131.17824347808707</v>
      </c>
      <c r="U119" s="152">
        <f t="shared" si="18"/>
        <v>-148.52777922971526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8"/>
        <v>0.54115734738921328</v>
      </c>
      <c r="L120" s="143">
        <f t="shared" si="18"/>
        <v>-14.381904136158216</v>
      </c>
      <c r="M120" s="143">
        <f t="shared" si="18"/>
        <v>-29.27750313116676</v>
      </c>
      <c r="N120" s="143">
        <f t="shared" si="18"/>
        <v>-41.841721779924214</v>
      </c>
      <c r="O120" s="194">
        <f t="shared" si="18"/>
        <v>-55.961115491612034</v>
      </c>
      <c r="P120" s="194">
        <f t="shared" si="18"/>
        <v>-70.366871878183673</v>
      </c>
      <c r="Q120" s="195">
        <f t="shared" si="18"/>
        <v>-82.183815102321702</v>
      </c>
      <c r="R120" s="204">
        <f t="shared" si="18"/>
        <v>-91.065390435135384</v>
      </c>
      <c r="S120" s="142">
        <f t="shared" si="18"/>
        <v>-91.897229855252903</v>
      </c>
      <c r="T120" s="142">
        <f t="shared" si="18"/>
        <v>-88.580182526758477</v>
      </c>
      <c r="U120" s="142">
        <f t="shared" si="18"/>
        <v>-83.303431206576406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8"/>
        <v>40.952991922502733</v>
      </c>
      <c r="L121" s="153">
        <f t="shared" si="18"/>
        <v>25.030104141317437</v>
      </c>
      <c r="M121" s="153">
        <f t="shared" si="18"/>
        <v>9.2842803790938611</v>
      </c>
      <c r="N121" s="153">
        <f t="shared" si="18"/>
        <v>-6.9442521771278489</v>
      </c>
      <c r="O121" s="197">
        <f t="shared" si="18"/>
        <v>-22.272522153781715</v>
      </c>
      <c r="P121" s="197">
        <f t="shared" si="18"/>
        <v>-36.145964911540716</v>
      </c>
      <c r="Q121" s="198">
        <f t="shared" si="18"/>
        <v>-48.462625249931321</v>
      </c>
      <c r="R121" s="203">
        <f t="shared" si="18"/>
        <v>-59.248186033043751</v>
      </c>
      <c r="S121" s="152">
        <f t="shared" si="18"/>
        <v>-58.893961174910885</v>
      </c>
      <c r="T121" s="152">
        <f t="shared" si="18"/>
        <v>-58.845043279445328</v>
      </c>
      <c r="U121" s="152">
        <f t="shared" si="18"/>
        <v>-57.823282199396431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8"/>
        <v>113.14968149955814</v>
      </c>
      <c r="L122" s="143">
        <f t="shared" si="18"/>
        <v>95.74047318664006</v>
      </c>
      <c r="M122" s="143">
        <f t="shared" si="18"/>
        <v>78.539025877535465</v>
      </c>
      <c r="N122" s="143">
        <f t="shared" si="18"/>
        <v>62.309429030989591</v>
      </c>
      <c r="O122" s="194">
        <f t="shared" si="18"/>
        <v>54.111981449471969</v>
      </c>
      <c r="P122" s="194">
        <f t="shared" si="18"/>
        <v>49.535220381100281</v>
      </c>
      <c r="Q122" s="195">
        <f t="shared" si="18"/>
        <v>45.928937559896376</v>
      </c>
      <c r="R122" s="204">
        <f t="shared" si="18"/>
        <v>50.216854912470971</v>
      </c>
      <c r="S122" s="142">
        <f t="shared" si="18"/>
        <v>60.898052045753026</v>
      </c>
      <c r="T122" s="142">
        <f t="shared" si="18"/>
        <v>73.320013891930728</v>
      </c>
      <c r="U122" s="142">
        <f t="shared" si="18"/>
        <v>86.10869565396662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8"/>
        <v>146.77581788968754</v>
      </c>
      <c r="L123" s="153">
        <f t="shared" si="18"/>
        <v>137.06264922038119</v>
      </c>
      <c r="M123" s="153">
        <f t="shared" si="18"/>
        <v>127.30196936204936</v>
      </c>
      <c r="N123" s="153">
        <f t="shared" si="18"/>
        <v>118.24239344059337</v>
      </c>
      <c r="O123" s="197">
        <f t="shared" si="18"/>
        <v>108.92924979394256</v>
      </c>
      <c r="P123" s="197">
        <f t="shared" si="18"/>
        <v>100.37874016842525</v>
      </c>
      <c r="Q123" s="198">
        <f t="shared" si="18"/>
        <v>91.005857762495182</v>
      </c>
      <c r="R123" s="203">
        <f t="shared" si="18"/>
        <v>82.704358778699884</v>
      </c>
      <c r="S123" s="152">
        <f t="shared" si="18"/>
        <v>79.66757674248683</v>
      </c>
      <c r="T123" s="152">
        <f t="shared" si="18"/>
        <v>79.41592402860617</v>
      </c>
      <c r="U123" s="152">
        <f t="shared" si="18"/>
        <v>75.715189813369264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8"/>
        <v>82.893141403040261</v>
      </c>
      <c r="L124" s="143">
        <f t="shared" si="18"/>
        <v>79.900072428945805</v>
      </c>
      <c r="M124" s="143">
        <f t="shared" si="18"/>
        <v>77.803434240069748</v>
      </c>
      <c r="N124" s="143">
        <f t="shared" si="18"/>
        <v>77.133504009578573</v>
      </c>
      <c r="O124" s="194">
        <f t="shared" si="18"/>
        <v>78.450141176968771</v>
      </c>
      <c r="P124" s="194">
        <f t="shared" si="18"/>
        <v>78.431568580220087</v>
      </c>
      <c r="Q124" s="195">
        <f t="shared" si="18"/>
        <v>85.506768639732741</v>
      </c>
      <c r="R124" s="204">
        <f t="shared" si="18"/>
        <v>94.141492687391775</v>
      </c>
      <c r="S124" s="142">
        <f t="shared" si="18"/>
        <v>105.51560004085067</v>
      </c>
      <c r="T124" s="142">
        <f t="shared" si="18"/>
        <v>114.51248185631414</v>
      </c>
      <c r="U124" s="142">
        <f t="shared" si="18"/>
        <v>123.59380124727777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8"/>
        <v>73.058008400009882</v>
      </c>
      <c r="L125" s="153">
        <f t="shared" si="18"/>
        <v>59.686462396794091</v>
      </c>
      <c r="M125" s="153">
        <f t="shared" si="18"/>
        <v>47.659382093123881</v>
      </c>
      <c r="N125" s="153">
        <f t="shared" si="18"/>
        <v>38.017855895312941</v>
      </c>
      <c r="O125" s="197">
        <f t="shared" si="18"/>
        <v>30.503123588129334</v>
      </c>
      <c r="P125" s="197">
        <f t="shared" si="18"/>
        <v>22.95799350805353</v>
      </c>
      <c r="Q125" s="198">
        <f t="shared" si="18"/>
        <v>18.33259498651632</v>
      </c>
      <c r="R125" s="203">
        <f t="shared" si="18"/>
        <v>13.741982404361931</v>
      </c>
      <c r="S125" s="152">
        <f t="shared" si="18"/>
        <v>13.771765739486383</v>
      </c>
      <c r="T125" s="152">
        <f t="shared" si="18"/>
        <v>11.918552024939379</v>
      </c>
      <c r="U125" s="152">
        <f t="shared" si="18"/>
        <v>7.0274011767163644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8"/>
        <v>14.392779204075861</v>
      </c>
      <c r="L126" s="143">
        <f t="shared" si="18"/>
        <v>3.1296503418493229</v>
      </c>
      <c r="M126" s="143">
        <f t="shared" si="18"/>
        <v>-6.0014901124998286</v>
      </c>
      <c r="N126" s="143">
        <f t="shared" si="18"/>
        <v>-12.558382670693208</v>
      </c>
      <c r="O126" s="194">
        <f t="shared" si="18"/>
        <v>-14.901433655465601</v>
      </c>
      <c r="P126" s="194">
        <f t="shared" si="18"/>
        <v>-14.956587004580872</v>
      </c>
      <c r="Q126" s="195">
        <f t="shared" si="18"/>
        <v>-14.141294338291612</v>
      </c>
      <c r="R126" s="204">
        <f t="shared" si="18"/>
        <v>-12.459451879252807</v>
      </c>
      <c r="S126" s="142">
        <f t="shared" si="18"/>
        <v>-1.0106416540163046</v>
      </c>
      <c r="T126" s="142">
        <f t="shared" si="18"/>
        <v>9.2309314382541654</v>
      </c>
      <c r="U126" s="142">
        <f t="shared" si="18"/>
        <v>16.766050510651286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8"/>
        <v>6.5056065072008753</v>
      </c>
      <c r="L127" s="153">
        <f t="shared" si="18"/>
        <v>0.97216889213916313</v>
      </c>
      <c r="M127" s="153">
        <f t="shared" si="18"/>
        <v>-6.8937733907085121</v>
      </c>
      <c r="N127" s="153">
        <f t="shared" si="18"/>
        <v>-15.450541094446454</v>
      </c>
      <c r="O127" s="197">
        <f t="shared" si="18"/>
        <v>-23.325634857021761</v>
      </c>
      <c r="P127" s="197">
        <f t="shared" si="18"/>
        <v>-32.21048015636724</v>
      </c>
      <c r="Q127" s="198">
        <f t="shared" si="18"/>
        <v>-44.431438110507564</v>
      </c>
      <c r="R127" s="203">
        <f t="shared" si="18"/>
        <v>-63.941875471007776</v>
      </c>
      <c r="S127" s="152">
        <f t="shared" si="18"/>
        <v>-74.047432040657043</v>
      </c>
      <c r="T127" s="152">
        <f t="shared" si="18"/>
        <v>-83.769921743377139</v>
      </c>
      <c r="U127" s="152">
        <f t="shared" si="18"/>
        <v>-92.697772413925279</v>
      </c>
      <c r="V127" s="156" t="s">
        <v>203</v>
      </c>
      <c r="W127" s="147"/>
    </row>
    <row r="128" spans="1:28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24.898648783496672</v>
      </c>
      <c r="L128" s="143">
        <f>(SUM(C40:L40)/9)</f>
        <v>11.501206166756269</v>
      </c>
      <c r="M128" s="143">
        <f>(SUM(D40:M40)/9)</f>
        <v>2.5883138728060797</v>
      </c>
      <c r="N128" s="143">
        <f t="shared" ref="N128:U137" si="19">(SUM(E40:N40)/10)</f>
        <v>-3.3359363066835725</v>
      </c>
      <c r="O128" s="194">
        <f t="shared" si="19"/>
        <v>-8.3493984392082279</v>
      </c>
      <c r="P128" s="194">
        <f t="shared" si="19"/>
        <v>-13.644287814505546</v>
      </c>
      <c r="Q128" s="195">
        <f t="shared" si="19"/>
        <v>-17.527210598690157</v>
      </c>
      <c r="R128" s="204">
        <f t="shared" si="19"/>
        <v>-21.137695691883899</v>
      </c>
      <c r="S128" s="142">
        <f t="shared" si="19"/>
        <v>-18.811507884154253</v>
      </c>
      <c r="T128" s="142">
        <f t="shared" si="19"/>
        <v>-15.754926189306051</v>
      </c>
      <c r="U128" s="142">
        <f t="shared" si="19"/>
        <v>-10.607962378338154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0">(SUM(B41:K41)/10)</f>
        <v>63.493373506033777</v>
      </c>
      <c r="L129" s="153">
        <f t="shared" si="20"/>
        <v>44.837366805928262</v>
      </c>
      <c r="M129" s="153">
        <f t="shared" si="20"/>
        <v>25.115125438260243</v>
      </c>
      <c r="N129" s="153">
        <f t="shared" si="19"/>
        <v>3.5588329443222109</v>
      </c>
      <c r="O129" s="197">
        <f t="shared" si="19"/>
        <v>-16.640530625736552</v>
      </c>
      <c r="P129" s="197">
        <f t="shared" si="19"/>
        <v>-50.214822579184691</v>
      </c>
      <c r="Q129" s="198">
        <f t="shared" si="19"/>
        <v>-82.034732856279476</v>
      </c>
      <c r="R129" s="203">
        <f t="shared" si="19"/>
        <v>-108.10649662865902</v>
      </c>
      <c r="S129" s="152">
        <f t="shared" si="19"/>
        <v>-128.24621332204364</v>
      </c>
      <c r="T129" s="152">
        <f t="shared" si="19"/>
        <v>-143.97017363612261</v>
      </c>
      <c r="U129" s="152">
        <f t="shared" si="19"/>
        <v>-157.05637197172587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0"/>
        <v>63.075181873802322</v>
      </c>
      <c r="L130" s="143">
        <f t="shared" si="20"/>
        <v>64.104727368270716</v>
      </c>
      <c r="M130" s="143">
        <f t="shared" si="20"/>
        <v>64.36505945690611</v>
      </c>
      <c r="N130" s="143">
        <f t="shared" si="19"/>
        <v>64.275233163586265</v>
      </c>
      <c r="O130" s="194">
        <f t="shared" si="19"/>
        <v>64.880477933890973</v>
      </c>
      <c r="P130" s="194">
        <f t="shared" si="19"/>
        <v>66.529442488766165</v>
      </c>
      <c r="Q130" s="195">
        <f t="shared" si="19"/>
        <v>64.200634027961314</v>
      </c>
      <c r="R130" s="204">
        <f t="shared" si="19"/>
        <v>62.62979559693084</v>
      </c>
      <c r="S130" s="142">
        <f t="shared" si="19"/>
        <v>67.176078211722952</v>
      </c>
      <c r="T130" s="142">
        <f t="shared" si="19"/>
        <v>67.318184450641297</v>
      </c>
      <c r="U130" s="142">
        <f t="shared" si="19"/>
        <v>63.632515465859264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0"/>
        <v>132.63081200014139</v>
      </c>
      <c r="L131" s="153">
        <f t="shared" si="20"/>
        <v>120.81689134743968</v>
      </c>
      <c r="M131" s="153">
        <f t="shared" si="20"/>
        <v>111.39594445522407</v>
      </c>
      <c r="N131" s="153">
        <f t="shared" si="19"/>
        <v>101.36947590167946</v>
      </c>
      <c r="O131" s="197">
        <f t="shared" si="19"/>
        <v>94.208267553367648</v>
      </c>
      <c r="P131" s="197">
        <f t="shared" si="19"/>
        <v>87.731748660794622</v>
      </c>
      <c r="Q131" s="198">
        <f t="shared" si="19"/>
        <v>79.386358577293606</v>
      </c>
      <c r="R131" s="203">
        <f t="shared" si="19"/>
        <v>68.276192381908515</v>
      </c>
      <c r="S131" s="152">
        <f t="shared" si="19"/>
        <v>64.679304865881107</v>
      </c>
      <c r="T131" s="152">
        <f t="shared" si="19"/>
        <v>61.877656404868652</v>
      </c>
      <c r="U131" s="152">
        <f t="shared" si="19"/>
        <v>59.562349121482725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0"/>
        <v>80.599364542092289</v>
      </c>
      <c r="L132" s="143">
        <f t="shared" si="20"/>
        <v>79.901093521082601</v>
      </c>
      <c r="M132" s="143">
        <f t="shared" si="20"/>
        <v>81.015534025814674</v>
      </c>
      <c r="N132" s="143">
        <f t="shared" si="19"/>
        <v>82.337214169836017</v>
      </c>
      <c r="O132" s="194">
        <f t="shared" si="19"/>
        <v>84.295111884821992</v>
      </c>
      <c r="P132" s="194">
        <f t="shared" si="19"/>
        <v>87.738793290597442</v>
      </c>
      <c r="Q132" s="195">
        <f t="shared" si="19"/>
        <v>86.607634367439559</v>
      </c>
      <c r="R132" s="204">
        <f t="shared" si="19"/>
        <v>85.453769632969468</v>
      </c>
      <c r="S132" s="142">
        <f t="shared" si="19"/>
        <v>87.333519055737185</v>
      </c>
      <c r="T132" s="142">
        <f t="shared" si="19"/>
        <v>88.927143904069681</v>
      </c>
      <c r="U132" s="142">
        <f t="shared" si="19"/>
        <v>91.030941617838863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0"/>
        <v>172.24781717553998</v>
      </c>
      <c r="L133" s="153">
        <f t="shared" si="20"/>
        <v>156.13201608421019</v>
      </c>
      <c r="M133" s="153">
        <f t="shared" si="20"/>
        <v>137.57684907535997</v>
      </c>
      <c r="N133" s="153">
        <f t="shared" si="19"/>
        <v>120.40724663181879</v>
      </c>
      <c r="O133" s="197">
        <f t="shared" si="19"/>
        <v>100.70143999179662</v>
      </c>
      <c r="P133" s="197">
        <f t="shared" si="19"/>
        <v>78.887399130471294</v>
      </c>
      <c r="Q133" s="198">
        <f t="shared" si="19"/>
        <v>60.440902440632769</v>
      </c>
      <c r="R133" s="203">
        <f t="shared" si="19"/>
        <v>42.956007604014346</v>
      </c>
      <c r="S133" s="152">
        <f t="shared" si="19"/>
        <v>29.623283813949172</v>
      </c>
      <c r="T133" s="152">
        <f t="shared" si="19"/>
        <v>18.504285617444491</v>
      </c>
      <c r="U133" s="152">
        <f t="shared" si="19"/>
        <v>9.4871733380956584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0"/>
        <v>121.38368718455092</v>
      </c>
      <c r="L134" s="143">
        <f t="shared" si="20"/>
        <v>98.612394338614578</v>
      </c>
      <c r="M134" s="143">
        <f t="shared" si="20"/>
        <v>77.870976690274958</v>
      </c>
      <c r="N134" s="143">
        <f t="shared" si="19"/>
        <v>55.809602733602958</v>
      </c>
      <c r="O134" s="194">
        <f t="shared" si="19"/>
        <v>40.172777873508437</v>
      </c>
      <c r="P134" s="194">
        <f t="shared" si="19"/>
        <v>26.962343749155696</v>
      </c>
      <c r="Q134" s="195">
        <f t="shared" si="19"/>
        <v>16.622353971075476</v>
      </c>
      <c r="R134" s="204">
        <f t="shared" si="19"/>
        <v>19.708249805126421</v>
      </c>
      <c r="S134" s="142">
        <f t="shared" si="19"/>
        <v>24.075046253323912</v>
      </c>
      <c r="T134" s="142">
        <f t="shared" si="19"/>
        <v>23.596450128137175</v>
      </c>
      <c r="U134" s="142">
        <f t="shared" si="19"/>
        <v>31.199827845897534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0"/>
        <v>162.18421932409933</v>
      </c>
      <c r="L135" s="153">
        <f t="shared" si="20"/>
        <v>151.81617643283613</v>
      </c>
      <c r="M135" s="153">
        <f t="shared" si="20"/>
        <v>142.05035605336226</v>
      </c>
      <c r="N135" s="153">
        <f t="shared" si="19"/>
        <v>132.31766966073417</v>
      </c>
      <c r="O135" s="197">
        <f t="shared" si="19"/>
        <v>122.94116751533222</v>
      </c>
      <c r="P135" s="197">
        <f t="shared" si="19"/>
        <v>114.89850697073805</v>
      </c>
      <c r="Q135" s="198">
        <f t="shared" si="19"/>
        <v>105.66123239124758</v>
      </c>
      <c r="R135" s="203">
        <f t="shared" si="19"/>
        <v>99.814860323570002</v>
      </c>
      <c r="S135" s="152">
        <f t="shared" si="19"/>
        <v>100.55219385580811</v>
      </c>
      <c r="T135" s="152">
        <f t="shared" si="19"/>
        <v>102.81721091182752</v>
      </c>
      <c r="U135" s="152">
        <f t="shared" si="19"/>
        <v>105.86070288530125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0"/>
        <v>236.10366418576058</v>
      </c>
      <c r="L136" s="143">
        <f t="shared" si="20"/>
        <v>235.17611884194633</v>
      </c>
      <c r="M136" s="143">
        <f t="shared" si="20"/>
        <v>230.12677055935146</v>
      </c>
      <c r="N136" s="143">
        <f t="shared" si="19"/>
        <v>225.85982014971222</v>
      </c>
      <c r="O136" s="194">
        <f t="shared" si="19"/>
        <v>221.1177167607587</v>
      </c>
      <c r="P136" s="194">
        <f t="shared" si="19"/>
        <v>212.77959556378286</v>
      </c>
      <c r="Q136" s="195">
        <f t="shared" si="19"/>
        <v>205.9468322778086</v>
      </c>
      <c r="R136" s="204">
        <f t="shared" si="19"/>
        <v>198.91042971028551</v>
      </c>
      <c r="S136" s="142">
        <f t="shared" si="19"/>
        <v>195.87839481829207</v>
      </c>
      <c r="T136" s="142">
        <f t="shared" si="19"/>
        <v>195.81991190297498</v>
      </c>
      <c r="U136" s="142">
        <f t="shared" si="19"/>
        <v>193.99990508722576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0"/>
        <v>162.64798251535061</v>
      </c>
      <c r="L137" s="153">
        <f t="shared" si="20"/>
        <v>149.43427636503245</v>
      </c>
      <c r="M137" s="153">
        <f t="shared" si="20"/>
        <v>136.39838704491063</v>
      </c>
      <c r="N137" s="153">
        <f t="shared" si="19"/>
        <v>122.0130150124584</v>
      </c>
      <c r="O137" s="197">
        <f t="shared" si="19"/>
        <v>108.72991556261097</v>
      </c>
      <c r="P137" s="197">
        <f t="shared" si="19"/>
        <v>96.132989753645717</v>
      </c>
      <c r="Q137" s="198">
        <f t="shared" si="19"/>
        <v>87.268104999093183</v>
      </c>
      <c r="R137" s="203">
        <f t="shared" si="19"/>
        <v>81.176064366801</v>
      </c>
      <c r="S137" s="152">
        <f t="shared" si="19"/>
        <v>81.870624271662322</v>
      </c>
      <c r="T137" s="152">
        <f t="shared" si="19"/>
        <v>83.838954204794803</v>
      </c>
      <c r="U137" s="152">
        <f t="shared" si="19"/>
        <v>87.224051309056364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1">MIN(K112:K137)</f>
        <v>-37.435429260321719</v>
      </c>
      <c r="L138" s="220">
        <f t="shared" si="21"/>
        <v>-44.42233718636232</v>
      </c>
      <c r="M138" s="261">
        <f t="shared" si="21"/>
        <v>-48.062480227351067</v>
      </c>
      <c r="N138" s="262">
        <f t="shared" si="21"/>
        <v>-48.016504628933319</v>
      </c>
      <c r="O138" s="263">
        <f t="shared" si="21"/>
        <v>-55.961115491612034</v>
      </c>
      <c r="P138" s="264">
        <f t="shared" si="21"/>
        <v>-70.366871878183673</v>
      </c>
      <c r="Q138" s="250">
        <f>MIN(Q112:Q137)</f>
        <v>-82.183815102321702</v>
      </c>
      <c r="R138" s="251">
        <f>MIN(R112:R137)</f>
        <v>-108.10649662865902</v>
      </c>
      <c r="S138" s="248">
        <f>MIN(S112:S137)</f>
        <v>-128.24621332204364</v>
      </c>
      <c r="T138" s="248">
        <f>MIN(T112:T137)</f>
        <v>-143.97017363612261</v>
      </c>
      <c r="U138" s="248">
        <f>MIN(U112:U137)</f>
        <v>-157.05637197172587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2">MAX(K112:K137)</f>
        <v>236.10366418576058</v>
      </c>
      <c r="L139" s="226">
        <f t="shared" si="22"/>
        <v>235.17611884194633</v>
      </c>
      <c r="M139" s="265">
        <f t="shared" si="22"/>
        <v>230.12677055935146</v>
      </c>
      <c r="N139" s="266">
        <f t="shared" si="22"/>
        <v>225.85982014971222</v>
      </c>
      <c r="O139" s="267">
        <f t="shared" si="22"/>
        <v>221.1177167607587</v>
      </c>
      <c r="P139" s="268">
        <f t="shared" si="22"/>
        <v>212.77959556378286</v>
      </c>
      <c r="Q139" s="254">
        <f>MAX(Q112:Q137)</f>
        <v>205.9468322778086</v>
      </c>
      <c r="R139" s="255">
        <f>MAX(R112:R137)</f>
        <v>198.91042971028551</v>
      </c>
      <c r="S139" s="252">
        <f>MAX(S112:S137)</f>
        <v>195.87839481829207</v>
      </c>
      <c r="T139" s="252">
        <f>MAX(T112:T137)</f>
        <v>195.81991190297498</v>
      </c>
      <c r="U139" s="252">
        <f>MAX(U112:U137)</f>
        <v>193.99990508722576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3">MEDIAN(K112:K137)</f>
        <v>93.10371840878399</v>
      </c>
      <c r="L140" s="160">
        <f t="shared" si="23"/>
        <v>82.488699249704879</v>
      </c>
      <c r="M140" s="161">
        <f t="shared" si="23"/>
        <v>74.891283687846084</v>
      </c>
      <c r="N140" s="234">
        <f t="shared" si="23"/>
        <v>60.536008102827836</v>
      </c>
      <c r="O140" s="161">
        <f t="shared" si="23"/>
        <v>49.286998377669683</v>
      </c>
      <c r="P140" s="207">
        <f t="shared" si="23"/>
        <v>39.013183065343114</v>
      </c>
      <c r="Q140" s="208">
        <f>MEDIAN(Q112:Q137)</f>
        <v>32.130766273206348</v>
      </c>
      <c r="R140" s="209">
        <f>MEDIAN(R112:R137)</f>
        <v>31.332128704570383</v>
      </c>
      <c r="S140" s="172">
        <f>MEDIAN(S112:S137)</f>
        <v>26.849165033636542</v>
      </c>
      <c r="T140" s="172">
        <f>MEDIAN(T112:T137)</f>
        <v>21.050367872790833</v>
      </c>
      <c r="U140" s="172">
        <f>MEDIAN(U112:U137)</f>
        <v>23.98293917827441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96.133910303020144</v>
      </c>
      <c r="L141" s="160">
        <f t="shared" ref="L141:T141" si="24">AVERAGE(L112:L137)</f>
        <v>83.461795972977598</v>
      </c>
      <c r="M141" s="161">
        <f t="shared" si="24"/>
        <v>70.952811021065159</v>
      </c>
      <c r="N141" s="234">
        <f t="shared" si="24"/>
        <v>59.291197379517072</v>
      </c>
      <c r="O141" s="161">
        <f t="shared" si="24"/>
        <v>49.220736398420556</v>
      </c>
      <c r="P141" s="207">
        <f t="shared" si="24"/>
        <v>38.948709224230676</v>
      </c>
      <c r="Q141" s="208">
        <f t="shared" si="24"/>
        <v>29.358924948133094</v>
      </c>
      <c r="R141" s="209">
        <f t="shared" si="24"/>
        <v>21.137253073011639</v>
      </c>
      <c r="S141" s="172">
        <f t="shared" si="24"/>
        <v>19.646453275146964</v>
      </c>
      <c r="T141" s="172">
        <f t="shared" si="24"/>
        <v>19.051637473701771</v>
      </c>
      <c r="U141" s="172">
        <f t="shared" ref="U141" si="25">AVERAGE(U112:U137)</f>
        <v>19.61519587625547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6">(SUM(B54:K54)/10)</f>
        <v>131.68366473639725</v>
      </c>
      <c r="L142" s="175">
        <f t="shared" si="26"/>
        <v>122.06598631442675</v>
      </c>
      <c r="M142" s="176">
        <f t="shared" si="26"/>
        <v>111.57864480990411</v>
      </c>
      <c r="N142" s="177">
        <f t="shared" si="26"/>
        <v>102.47796039792097</v>
      </c>
      <c r="O142" s="176">
        <f t="shared" si="26"/>
        <v>94.880649136870531</v>
      </c>
      <c r="P142" s="205">
        <f t="shared" si="26"/>
        <v>86.364004959175006</v>
      </c>
      <c r="Q142" s="179">
        <f t="shared" si="26"/>
        <v>78.061295812881795</v>
      </c>
      <c r="R142" s="206">
        <f t="shared" si="26"/>
        <v>71.468445774865202</v>
      </c>
      <c r="S142" s="178">
        <f t="shared" si="26"/>
        <v>69.525990652558335</v>
      </c>
      <c r="T142" s="178">
        <f t="shared" si="26"/>
        <v>68.677252481016069</v>
      </c>
      <c r="U142" s="178">
        <f t="shared" si="26"/>
        <v>67.996336625087281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6"/>
        <v>226.09499999999997</v>
      </c>
      <c r="L143" s="182">
        <f t="shared" si="26"/>
        <v>218.81799999999998</v>
      </c>
      <c r="M143" s="183">
        <f t="shared" si="26"/>
        <v>217.27855544068598</v>
      </c>
      <c r="N143" s="269">
        <f t="shared" si="26"/>
        <v>211.60698282013323</v>
      </c>
      <c r="O143" s="183">
        <f t="shared" si="26"/>
        <v>204.82162746834061</v>
      </c>
      <c r="P143" s="210">
        <f t="shared" si="26"/>
        <v>196.92134199775222</v>
      </c>
      <c r="Q143" s="211">
        <f t="shared" si="26"/>
        <v>189.44247614186415</v>
      </c>
      <c r="R143" s="212">
        <f t="shared" si="26"/>
        <v>182.70198836240678</v>
      </c>
      <c r="S143" s="213">
        <f t="shared" si="26"/>
        <v>180.33541036300625</v>
      </c>
      <c r="T143" s="213">
        <f t="shared" si="26"/>
        <v>174.1354103630062</v>
      </c>
      <c r="U143" s="213">
        <f t="shared" si="26"/>
        <v>169.03913061059887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E68:P93">
    <cfRule type="cellIs" dxfId="173" priority="31" stopIfTrue="1" operator="equal">
      <formula>E$94</formula>
    </cfRule>
    <cfRule type="cellIs" dxfId="172" priority="32" stopIfTrue="1" operator="equal">
      <formula>E$95</formula>
    </cfRule>
  </conditionalFormatting>
  <conditionalFormatting sqref="D68:D93">
    <cfRule type="cellIs" dxfId="171" priority="27" stopIfTrue="1" operator="equal">
      <formula>D$94</formula>
    </cfRule>
    <cfRule type="cellIs" dxfId="170" priority="28" stopIfTrue="1" operator="equal">
      <formula>D$95</formula>
    </cfRule>
  </conditionalFormatting>
  <conditionalFormatting sqref="K112:P137">
    <cfRule type="cellIs" dxfId="169" priority="29" stopIfTrue="1" operator="equal">
      <formula>K$139</formula>
    </cfRule>
    <cfRule type="cellIs" dxfId="168" priority="30" stopIfTrue="1" operator="equal">
      <formula>K$138</formula>
    </cfRule>
  </conditionalFormatting>
  <conditionalFormatting sqref="Q112:S137">
    <cfRule type="cellIs" dxfId="167" priority="23" stopIfTrue="1" operator="equal">
      <formula>Q$139</formula>
    </cfRule>
    <cfRule type="cellIs" dxfId="166" priority="24" stopIfTrue="1" operator="equal">
      <formula>Q$138</formula>
    </cfRule>
  </conditionalFormatting>
  <conditionalFormatting sqref="Q68:S93">
    <cfRule type="cellIs" dxfId="165" priority="21" stopIfTrue="1" operator="equal">
      <formula>Q$94</formula>
    </cfRule>
    <cfRule type="cellIs" dxfId="164" priority="22" stopIfTrue="1" operator="equal">
      <formula>Q$95</formula>
    </cfRule>
  </conditionalFormatting>
  <conditionalFormatting sqref="T24:T49">
    <cfRule type="cellIs" dxfId="163" priority="13" stopIfTrue="1" operator="equal">
      <formula>T$50</formula>
    </cfRule>
    <cfRule type="cellIs" dxfId="162" priority="14" stopIfTrue="1" operator="equal">
      <formula>T$51</formula>
    </cfRule>
  </conditionalFormatting>
  <conditionalFormatting sqref="T112:T137">
    <cfRule type="cellIs" dxfId="161" priority="11" stopIfTrue="1" operator="equal">
      <formula>T$139</formula>
    </cfRule>
    <cfRule type="cellIs" dxfId="160" priority="12" stopIfTrue="1" operator="equal">
      <formula>T$138</formula>
    </cfRule>
  </conditionalFormatting>
  <conditionalFormatting sqref="T68:T93">
    <cfRule type="cellIs" dxfId="159" priority="9" stopIfTrue="1" operator="equal">
      <formula>T$94</formula>
    </cfRule>
    <cfRule type="cellIs" dxfId="158" priority="10" stopIfTrue="1" operator="equal">
      <formula>T$95</formula>
    </cfRule>
  </conditionalFormatting>
  <conditionalFormatting sqref="B24:S49">
    <cfRule type="cellIs" dxfId="157" priority="7" stopIfTrue="1" operator="equal">
      <formula>B$50</formula>
    </cfRule>
    <cfRule type="cellIs" dxfId="156" priority="8" stopIfTrue="1" operator="equal">
      <formula>B$51</formula>
    </cfRule>
  </conditionalFormatting>
  <conditionalFormatting sqref="U24:U49">
    <cfRule type="cellIs" dxfId="155" priority="5" stopIfTrue="1" operator="equal">
      <formula>U$50</formula>
    </cfRule>
    <cfRule type="cellIs" dxfId="154" priority="6" stopIfTrue="1" operator="equal">
      <formula>U$51</formula>
    </cfRule>
  </conditionalFormatting>
  <conditionalFormatting sqref="U112:U137">
    <cfRule type="cellIs" dxfId="153" priority="3" stopIfTrue="1" operator="equal">
      <formula>U$139</formula>
    </cfRule>
    <cfRule type="cellIs" dxfId="152" priority="4" stopIfTrue="1" operator="equal">
      <formula>U$138</formula>
    </cfRule>
  </conditionalFormatting>
  <conditionalFormatting sqref="U68:U93">
    <cfRule type="cellIs" dxfId="151" priority="1" stopIfTrue="1" operator="equal">
      <formula>U$94</formula>
    </cfRule>
    <cfRule type="cellIs" dxfId="150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V56" location="K9_I9!A1" display=" &gt;&gt;&gt; Top"/>
    <hyperlink ref="V100" location="K9_I9!A1" display=" &gt;&gt;&gt; Top"/>
    <hyperlink ref="V144" location="K9_I9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'!Q12</f>
        <v>K10/I10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'!O12</f>
        <v>Bruttoverschuldungsanteil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154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Gewichtung_Pondération!F13</f>
        <v>1</v>
      </c>
    </row>
    <row r="4" spans="1:28" ht="14.1" customHeight="1" thickTop="1" x14ac:dyDescent="0.2">
      <c r="A4" s="290" t="str">
        <f>'Intro '!P12</f>
        <v>Dette brute par rapport aux revenus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155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Gewichtung_Pondération!F13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K10/I10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O15" s="108">
        <v>100</v>
      </c>
      <c r="V15" s="109"/>
      <c r="W15" s="110"/>
    </row>
    <row r="16" spans="1:28" s="108" customFormat="1" ht="14.1" customHeight="1" x14ac:dyDescent="0.2">
      <c r="A16" s="290" t="str">
        <f>+$A$2</f>
        <v>Bruttoverschuldungsanteil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Bruttoschulden in % des laufenden Ertrags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Dette brute par rapport aux revenus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Dette brute en % des revenus courants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124.74595580808389</v>
      </c>
      <c r="C24" s="141">
        <v>103.63403675788958</v>
      </c>
      <c r="D24" s="141">
        <v>98.99977045790304</v>
      </c>
      <c r="E24" s="141">
        <v>92.303749273487639</v>
      </c>
      <c r="F24" s="141">
        <v>101.454415711302</v>
      </c>
      <c r="G24" s="141">
        <v>102.37298908561282</v>
      </c>
      <c r="H24" s="141">
        <v>92.189911118960609</v>
      </c>
      <c r="I24" s="141">
        <v>84.284029296689354</v>
      </c>
      <c r="J24" s="141">
        <v>78.12793403570349</v>
      </c>
      <c r="K24" s="141">
        <v>62.727171856281586</v>
      </c>
      <c r="L24" s="141">
        <v>50.988927572349816</v>
      </c>
      <c r="M24" s="141">
        <v>45.173816785938122</v>
      </c>
      <c r="N24" s="141">
        <v>38.421991290103371</v>
      </c>
      <c r="O24" s="141">
        <v>45.994347356941034</v>
      </c>
      <c r="P24" s="141">
        <v>55.588554400176584</v>
      </c>
      <c r="Q24" s="141">
        <v>61.21320164913999</v>
      </c>
      <c r="R24" s="141">
        <v>52.821566649555308</v>
      </c>
      <c r="S24" s="141">
        <v>49.084961152476112</v>
      </c>
      <c r="T24" s="141">
        <v>47.943766679920515</v>
      </c>
      <c r="U24" s="141">
        <v>51.569938328842937</v>
      </c>
      <c r="V24" s="146" t="s">
        <v>177</v>
      </c>
      <c r="W24" s="147"/>
      <c r="X24" s="238">
        <f t="shared" ref="X24:AE55" si="1">AVEDEV(C24:L24)</f>
        <v>14.141022261089542</v>
      </c>
      <c r="Y24" s="238">
        <f t="shared" si="1"/>
        <v>17.28624716548368</v>
      </c>
      <c r="Z24" s="238">
        <f t="shared" si="1"/>
        <v>20.381213381179727</v>
      </c>
      <c r="AA24" s="238">
        <f t="shared" si="1"/>
        <v>21.512302438665433</v>
      </c>
      <c r="AB24" s="239">
        <f t="shared" si="1"/>
        <v>18.925398883492711</v>
      </c>
      <c r="AC24" s="239">
        <f t="shared" si="1"/>
        <v>14.289018432544292</v>
      </c>
      <c r="AD24" s="239">
        <f t="shared" si="1"/>
        <v>11.243144096132591</v>
      </c>
      <c r="AE24" s="239">
        <f t="shared" si="1"/>
        <v>8.3199745683670976</v>
      </c>
    </row>
    <row r="25" spans="1:31" ht="14.1" customHeight="1" x14ac:dyDescent="0.2">
      <c r="A25" s="150" t="s">
        <v>20</v>
      </c>
      <c r="B25" s="151">
        <v>126.56333680421423</v>
      </c>
      <c r="C25" s="151">
        <v>143.87272711371907</v>
      </c>
      <c r="D25" s="151">
        <v>145.7853369124594</v>
      </c>
      <c r="E25" s="151">
        <v>143.60628001248563</v>
      </c>
      <c r="F25" s="151">
        <v>136.85068775334383</v>
      </c>
      <c r="G25" s="151">
        <v>134.87706442402967</v>
      </c>
      <c r="H25" s="151">
        <v>90.527581169153407</v>
      </c>
      <c r="I25" s="151">
        <v>85.469560297327462</v>
      </c>
      <c r="J25" s="151">
        <v>76.073263669979781</v>
      </c>
      <c r="K25" s="151">
        <v>66.470026806783395</v>
      </c>
      <c r="L25" s="151">
        <v>62.157417535431691</v>
      </c>
      <c r="M25" s="151">
        <v>60.873763036921822</v>
      </c>
      <c r="N25" s="151">
        <v>59.354263734353673</v>
      </c>
      <c r="O25" s="151">
        <v>65.906914482197408</v>
      </c>
      <c r="P25" s="151">
        <v>65.101725952054053</v>
      </c>
      <c r="Q25" s="151">
        <v>63.959237540673321</v>
      </c>
      <c r="R25" s="151">
        <v>65.068207475364886</v>
      </c>
      <c r="S25" s="151">
        <v>68.892849758772613</v>
      </c>
      <c r="T25" s="151">
        <v>70.107712908367702</v>
      </c>
      <c r="U25" s="151">
        <v>67.919431593169207</v>
      </c>
      <c r="V25" s="156" t="s">
        <v>178</v>
      </c>
      <c r="W25" s="147"/>
      <c r="X25" s="240">
        <f t="shared" si="1"/>
        <v>32.429424673736186</v>
      </c>
      <c r="Y25" s="240">
        <f t="shared" si="1"/>
        <v>32.008595291030417</v>
      </c>
      <c r="Z25" s="240">
        <f t="shared" si="1"/>
        <v>28.091211931583207</v>
      </c>
      <c r="AA25" s="241">
        <f t="shared" si="1"/>
        <v>22.460135296009106</v>
      </c>
      <c r="AB25" s="241">
        <f t="shared" si="1"/>
        <v>16.166146311608166</v>
      </c>
      <c r="AC25" s="241">
        <f t="shared" si="1"/>
        <v>8.6604557737995727</v>
      </c>
      <c r="AD25" s="241">
        <f t="shared" si="1"/>
        <v>5.4911895722179542</v>
      </c>
      <c r="AE25" s="241">
        <f t="shared" si="1"/>
        <v>3.1599973441440277</v>
      </c>
    </row>
    <row r="26" spans="1:31" ht="14.1" customHeight="1" x14ac:dyDescent="0.2">
      <c r="A26" s="140" t="s">
        <v>23</v>
      </c>
      <c r="B26" s="141">
        <v>120.94267889499557</v>
      </c>
      <c r="C26" s="141">
        <v>155.09370626455404</v>
      </c>
      <c r="D26" s="141">
        <v>132.46606058914881</v>
      </c>
      <c r="E26" s="141">
        <v>122.40472298073803</v>
      </c>
      <c r="F26" s="141">
        <v>115.09325454628025</v>
      </c>
      <c r="G26" s="141">
        <v>108.55559771994461</v>
      </c>
      <c r="H26" s="141">
        <v>78.905785703132921</v>
      </c>
      <c r="I26" s="141">
        <v>65.4164622041352</v>
      </c>
      <c r="J26" s="141">
        <v>58.557357329562521</v>
      </c>
      <c r="K26" s="141">
        <v>55.129356621468339</v>
      </c>
      <c r="L26" s="141">
        <v>50.19669098357916</v>
      </c>
      <c r="M26" s="141">
        <v>48.831671680266616</v>
      </c>
      <c r="N26" s="141">
        <v>45.043787112445713</v>
      </c>
      <c r="O26" s="141">
        <v>53.042899054744339</v>
      </c>
      <c r="P26" s="141">
        <v>55.315777694688684</v>
      </c>
      <c r="Q26" s="141">
        <v>55.653705498539082</v>
      </c>
      <c r="R26" s="141">
        <v>50.713039802375569</v>
      </c>
      <c r="S26" s="141">
        <v>55.613722496493359</v>
      </c>
      <c r="T26" s="141">
        <v>55.224730585016701</v>
      </c>
      <c r="U26" s="141">
        <v>56.000595165964349</v>
      </c>
      <c r="V26" s="146" t="s">
        <v>179</v>
      </c>
      <c r="W26" s="147"/>
      <c r="X26" s="238">
        <f t="shared" si="1"/>
        <v>32.540768925878766</v>
      </c>
      <c r="Y26" s="238">
        <f t="shared" si="1"/>
        <v>28.859370338561824</v>
      </c>
      <c r="Z26" s="238">
        <f t="shared" si="1"/>
        <v>25.141097239494894</v>
      </c>
      <c r="AA26" s="239">
        <f t="shared" si="1"/>
        <v>19.784555816537978</v>
      </c>
      <c r="AB26" s="239">
        <f t="shared" si="1"/>
        <v>13.435845959204457</v>
      </c>
      <c r="AC26" s="239">
        <f t="shared" si="1"/>
        <v>6.6103114144123767</v>
      </c>
      <c r="AD26" s="239">
        <f t="shared" si="1"/>
        <v>4.224457071498243</v>
      </c>
      <c r="AE26" s="239">
        <f t="shared" si="1"/>
        <v>3.2908027461996587</v>
      </c>
    </row>
    <row r="27" spans="1:31" ht="14.1" customHeight="1" x14ac:dyDescent="0.2">
      <c r="A27" s="150" t="s">
        <v>180</v>
      </c>
      <c r="B27" s="151">
        <v>78.515134335445623</v>
      </c>
      <c r="C27" s="151">
        <v>85.670085133971511</v>
      </c>
      <c r="D27" s="151">
        <v>80.84773588654582</v>
      </c>
      <c r="E27" s="151">
        <v>80.335426856798449</v>
      </c>
      <c r="F27" s="151">
        <v>82.977264314937102</v>
      </c>
      <c r="G27" s="151">
        <v>80.436944680906009</v>
      </c>
      <c r="H27" s="151">
        <v>79.215254057886028</v>
      </c>
      <c r="I27" s="151">
        <v>65.056563401470868</v>
      </c>
      <c r="J27" s="151">
        <v>57.962736797103823</v>
      </c>
      <c r="K27" s="151">
        <v>46.425066916538022</v>
      </c>
      <c r="L27" s="151">
        <v>43.863283461278264</v>
      </c>
      <c r="M27" s="151">
        <v>39.541808611858364</v>
      </c>
      <c r="N27" s="151">
        <v>32.291256061646507</v>
      </c>
      <c r="O27" s="151">
        <v>35.696401108422812</v>
      </c>
      <c r="P27" s="151">
        <v>33.00756344906997</v>
      </c>
      <c r="Q27" s="151">
        <v>32.034578138716959</v>
      </c>
      <c r="R27" s="151">
        <v>32.757433231626749</v>
      </c>
      <c r="S27" s="151">
        <v>30.297531393550521</v>
      </c>
      <c r="T27" s="151">
        <v>33.862049018640562</v>
      </c>
      <c r="U27" s="151">
        <v>38.870002610708006</v>
      </c>
      <c r="V27" s="156" t="s">
        <v>181</v>
      </c>
      <c r="W27" s="147"/>
      <c r="X27" s="240">
        <f t="shared" si="1"/>
        <v>13.561698805316677</v>
      </c>
      <c r="Y27" s="240">
        <f t="shared" si="1"/>
        <v>15.096316660882405</v>
      </c>
      <c r="Z27" s="240">
        <f t="shared" si="1"/>
        <v>16.793730146357348</v>
      </c>
      <c r="AA27" s="241">
        <f t="shared" si="1"/>
        <v>16.783094709255984</v>
      </c>
      <c r="AB27" s="241">
        <f t="shared" si="1"/>
        <v>15.454549503778889</v>
      </c>
      <c r="AC27" s="241">
        <f t="shared" si="1"/>
        <v>12.541240131052643</v>
      </c>
      <c r="AD27" s="241">
        <f t="shared" si="1"/>
        <v>9.1705948210596073</v>
      </c>
      <c r="AE27" s="241">
        <f t="shared" si="1"/>
        <v>6.8483664237707345</v>
      </c>
    </row>
    <row r="28" spans="1:31" ht="14.1" customHeight="1" x14ac:dyDescent="0.2">
      <c r="A28" s="140" t="s">
        <v>182</v>
      </c>
      <c r="B28" s="141">
        <v>69.560647865928772</v>
      </c>
      <c r="C28" s="141">
        <v>65.57363233649825</v>
      </c>
      <c r="D28" s="141">
        <v>66.178508083835823</v>
      </c>
      <c r="E28" s="141">
        <v>64.295926730664149</v>
      </c>
      <c r="F28" s="141">
        <v>59.805842215052287</v>
      </c>
      <c r="G28" s="141">
        <v>65.398787593994783</v>
      </c>
      <c r="H28" s="141">
        <v>58.461714020739763</v>
      </c>
      <c r="I28" s="141">
        <v>54.973100612170612</v>
      </c>
      <c r="J28" s="141">
        <v>48.752511821591654</v>
      </c>
      <c r="K28" s="141">
        <v>43.531767396927961</v>
      </c>
      <c r="L28" s="141">
        <v>44.632091718508157</v>
      </c>
      <c r="M28" s="141">
        <v>44.939659616836352</v>
      </c>
      <c r="N28" s="141">
        <v>42.938545318285151</v>
      </c>
      <c r="O28" s="141">
        <v>44.354549792566743</v>
      </c>
      <c r="P28" s="141">
        <v>40.817158078248781</v>
      </c>
      <c r="Q28" s="141">
        <v>60.998994801677242</v>
      </c>
      <c r="R28" s="141">
        <v>39.34586672429436</v>
      </c>
      <c r="S28" s="141">
        <v>35.001952693510354</v>
      </c>
      <c r="T28" s="141">
        <v>29.816025845147188</v>
      </c>
      <c r="U28" s="141">
        <v>29.327502804261009</v>
      </c>
      <c r="V28" s="146" t="s">
        <v>183</v>
      </c>
      <c r="W28" s="147"/>
      <c r="X28" s="238">
        <f t="shared" si="1"/>
        <v>7.3504162925589993</v>
      </c>
      <c r="Y28" s="238">
        <f t="shared" si="1"/>
        <v>7.7311647478252068</v>
      </c>
      <c r="Z28" s="238">
        <f t="shared" si="1"/>
        <v>7.8140795300472323</v>
      </c>
      <c r="AA28" s="239">
        <f t="shared" si="1"/>
        <v>7.1048032798576131</v>
      </c>
      <c r="AB28" s="239">
        <f t="shared" si="1"/>
        <v>6.4387272871888346</v>
      </c>
      <c r="AC28" s="239">
        <f t="shared" si="1"/>
        <v>5.8852567970316603</v>
      </c>
      <c r="AD28" s="239">
        <f t="shared" si="1"/>
        <v>5.027866694221478</v>
      </c>
      <c r="AE28" s="239">
        <f t="shared" si="1"/>
        <v>4.2396037547269412</v>
      </c>
    </row>
    <row r="29" spans="1:31" ht="14.1" customHeight="1" x14ac:dyDescent="0.2">
      <c r="A29" s="150" t="s">
        <v>184</v>
      </c>
      <c r="B29" s="151">
        <v>163.293446514425</v>
      </c>
      <c r="C29" s="151">
        <v>161.09499372796023</v>
      </c>
      <c r="D29" s="151">
        <v>142.65021171761535</v>
      </c>
      <c r="E29" s="151">
        <v>130.49885624959006</v>
      </c>
      <c r="F29" s="151">
        <v>119.85861519529666</v>
      </c>
      <c r="G29" s="151">
        <v>101.50701404905367</v>
      </c>
      <c r="H29" s="151">
        <v>93.63514186099853</v>
      </c>
      <c r="I29" s="151">
        <v>79.118033612915923</v>
      </c>
      <c r="J29" s="151">
        <v>71.736730181786058</v>
      </c>
      <c r="K29" s="151">
        <v>48.571126942623771</v>
      </c>
      <c r="L29" s="151">
        <v>47.56045448764857</v>
      </c>
      <c r="M29" s="151">
        <v>36.088746044447426</v>
      </c>
      <c r="N29" s="151">
        <v>34.61449867743999</v>
      </c>
      <c r="O29" s="151">
        <v>22.676928163914951</v>
      </c>
      <c r="P29" s="151">
        <v>23.752172508601404</v>
      </c>
      <c r="Q29" s="151">
        <v>32.533740794663466</v>
      </c>
      <c r="R29" s="151">
        <v>19.342818992956531</v>
      </c>
      <c r="S29" s="151">
        <v>15.99072951222109</v>
      </c>
      <c r="T29" s="151">
        <v>29.029104186371661</v>
      </c>
      <c r="U29" s="151">
        <v>23.489878935175966</v>
      </c>
      <c r="V29" s="156" t="s">
        <v>185</v>
      </c>
      <c r="W29" s="147"/>
      <c r="X29" s="240">
        <f t="shared" si="1"/>
        <v>31.498820385354314</v>
      </c>
      <c r="Y29" s="240">
        <f t="shared" si="1"/>
        <v>30.507474780313252</v>
      </c>
      <c r="Z29" s="240">
        <f t="shared" si="1"/>
        <v>28.604610463390902</v>
      </c>
      <c r="AA29" s="241">
        <f t="shared" si="1"/>
        <v>27.634378058397612</v>
      </c>
      <c r="AB29" s="241">
        <f t="shared" si="1"/>
        <v>24.458516218596412</v>
      </c>
      <c r="AC29" s="241">
        <f t="shared" si="1"/>
        <v>19.480726734637695</v>
      </c>
      <c r="AD29" s="241">
        <f t="shared" si="1"/>
        <v>16.117649012435017</v>
      </c>
      <c r="AE29" s="241">
        <f t="shared" si="1"/>
        <v>12.561975826796903</v>
      </c>
    </row>
    <row r="30" spans="1:31" ht="14.1" customHeight="1" x14ac:dyDescent="0.2">
      <c r="A30" s="140" t="s">
        <v>186</v>
      </c>
      <c r="B30" s="141">
        <v>134.50694765548448</v>
      </c>
      <c r="C30" s="141">
        <v>136.7396728499198</v>
      </c>
      <c r="D30" s="141">
        <v>112.58570717583945</v>
      </c>
      <c r="E30" s="141">
        <v>96.873432550764065</v>
      </c>
      <c r="F30" s="141">
        <v>98.523949927497085</v>
      </c>
      <c r="G30" s="141">
        <v>99.572049824713176</v>
      </c>
      <c r="H30" s="141">
        <v>107.93197785257472</v>
      </c>
      <c r="I30" s="141">
        <v>91.14412285339138</v>
      </c>
      <c r="J30" s="141">
        <v>82.95769429475979</v>
      </c>
      <c r="K30" s="141">
        <v>74.066535874291546</v>
      </c>
      <c r="L30" s="141">
        <v>81.18114024936655</v>
      </c>
      <c r="M30" s="141">
        <v>53.608464224255037</v>
      </c>
      <c r="N30" s="141">
        <v>46.993926021267512</v>
      </c>
      <c r="O30" s="141">
        <v>49.87594824830532</v>
      </c>
      <c r="P30" s="141">
        <v>46.514526758513355</v>
      </c>
      <c r="Q30" s="141">
        <v>53.183223893145851</v>
      </c>
      <c r="R30" s="141">
        <v>50.518168624665314</v>
      </c>
      <c r="S30" s="141">
        <v>53.661992394012159</v>
      </c>
      <c r="T30" s="141">
        <v>97.288091850093167</v>
      </c>
      <c r="U30" s="141">
        <v>91.785476080478162</v>
      </c>
      <c r="V30" s="146" t="s">
        <v>187</v>
      </c>
      <c r="W30" s="147"/>
      <c r="X30" s="238">
        <f t="shared" si="1"/>
        <v>12.913043180797089</v>
      </c>
      <c r="Y30" s="238">
        <f t="shared" si="1"/>
        <v>13.512839057661637</v>
      </c>
      <c r="Z30" s="238">
        <f t="shared" si="1"/>
        <v>15.523777234499999</v>
      </c>
      <c r="AA30" s="239">
        <f t="shared" si="1"/>
        <v>17.959489876009886</v>
      </c>
      <c r="AB30" s="239">
        <f t="shared" si="1"/>
        <v>19.309137845646823</v>
      </c>
      <c r="AC30" s="239">
        <f t="shared" si="1"/>
        <v>18.71053819788969</v>
      </c>
      <c r="AD30" s="239">
        <f t="shared" si="1"/>
        <v>15.466398571004921</v>
      </c>
      <c r="AE30" s="239">
        <f t="shared" si="1"/>
        <v>12.087376848728628</v>
      </c>
    </row>
    <row r="31" spans="1:31" ht="14.1" customHeight="1" x14ac:dyDescent="0.2">
      <c r="A31" s="150" t="s">
        <v>188</v>
      </c>
      <c r="B31" s="151">
        <v>43.876346139934675</v>
      </c>
      <c r="C31" s="151">
        <v>30.744563011019654</v>
      </c>
      <c r="D31" s="151">
        <v>55.355124050861406</v>
      </c>
      <c r="E31" s="151">
        <v>67.919060964350592</v>
      </c>
      <c r="F31" s="151">
        <v>81.110919737415017</v>
      </c>
      <c r="G31" s="151">
        <v>91.796771479768125</v>
      </c>
      <c r="H31" s="151">
        <v>81.871634172005287</v>
      </c>
      <c r="I31" s="151">
        <v>74.994131851752314</v>
      </c>
      <c r="J31" s="151">
        <v>68.408383751276475</v>
      </c>
      <c r="K31" s="151">
        <v>45.146431587790346</v>
      </c>
      <c r="L31" s="151">
        <v>50.372760475015298</v>
      </c>
      <c r="M31" s="151">
        <v>57.358367969512678</v>
      </c>
      <c r="N31" s="151">
        <v>48.927356235748945</v>
      </c>
      <c r="O31" s="151">
        <v>55.530263736632854</v>
      </c>
      <c r="P31" s="151">
        <v>53.26869794084088</v>
      </c>
      <c r="Q31" s="151">
        <v>38.739664179617947</v>
      </c>
      <c r="R31" s="151">
        <v>47.370559084135635</v>
      </c>
      <c r="S31" s="151">
        <v>49.228189551722558</v>
      </c>
      <c r="T31" s="151">
        <v>46.159571719516492</v>
      </c>
      <c r="U31" s="151">
        <v>47.503867971382846</v>
      </c>
      <c r="V31" s="156" t="s">
        <v>189</v>
      </c>
      <c r="W31" s="147"/>
      <c r="X31" s="240">
        <f t="shared" si="1"/>
        <v>15.493806661563017</v>
      </c>
      <c r="Y31" s="240">
        <f t="shared" si="1"/>
        <v>12.300150066543861</v>
      </c>
      <c r="Z31" s="240">
        <f t="shared" si="1"/>
        <v>13.071482204357352</v>
      </c>
      <c r="AA31" s="241">
        <f t="shared" si="1"/>
        <v>14.084666098751711</v>
      </c>
      <c r="AB31" s="241">
        <f t="shared" si="1"/>
        <v>13.200200314932985</v>
      </c>
      <c r="AC31" s="241">
        <f t="shared" si="1"/>
        <v>10.577768440995237</v>
      </c>
      <c r="AD31" s="241">
        <f t="shared" si="1"/>
        <v>8.0489001168489942</v>
      </c>
      <c r="AE31" s="241">
        <f t="shared" si="1"/>
        <v>5.7650887186690873</v>
      </c>
    </row>
    <row r="32" spans="1:31" ht="14.1" customHeight="1" x14ac:dyDescent="0.2">
      <c r="A32" s="140" t="s">
        <v>190</v>
      </c>
      <c r="B32" s="141">
        <v>70.997517436175414</v>
      </c>
      <c r="C32" s="141">
        <v>59.650349134402937</v>
      </c>
      <c r="D32" s="141">
        <v>50.048754546304927</v>
      </c>
      <c r="E32" s="141">
        <v>52.511788086218367</v>
      </c>
      <c r="F32" s="141">
        <v>48.193827333396577</v>
      </c>
      <c r="G32" s="141">
        <v>44.291994596302231</v>
      </c>
      <c r="H32" s="141">
        <v>47.151742921178126</v>
      </c>
      <c r="I32" s="141">
        <v>46.135267603356986</v>
      </c>
      <c r="J32" s="141">
        <v>45.955889770556965</v>
      </c>
      <c r="K32" s="141">
        <v>40.339932919468509</v>
      </c>
      <c r="L32" s="141">
        <v>35.936257345529818</v>
      </c>
      <c r="M32" s="141">
        <v>44.186991726921072</v>
      </c>
      <c r="N32" s="141">
        <v>47.212805701219359</v>
      </c>
      <c r="O32" s="141">
        <v>52.5686634226359</v>
      </c>
      <c r="P32" s="141">
        <v>44.383061604593841</v>
      </c>
      <c r="Q32" s="141">
        <v>48.832241260457941</v>
      </c>
      <c r="R32" s="141">
        <v>50.553205267514443</v>
      </c>
      <c r="S32" s="141">
        <v>45.705713889174916</v>
      </c>
      <c r="T32" s="141">
        <v>48.355606528413894</v>
      </c>
      <c r="U32" s="141">
        <v>60.112968338722602</v>
      </c>
      <c r="V32" s="146" t="s">
        <v>191</v>
      </c>
      <c r="W32" s="147"/>
      <c r="X32" s="238">
        <f t="shared" si="1"/>
        <v>4.4897119786286428</v>
      </c>
      <c r="Y32" s="238">
        <f t="shared" si="1"/>
        <v>3.4291604302943597</v>
      </c>
      <c r="Z32" s="238">
        <f t="shared" si="1"/>
        <v>3.2022845226875134</v>
      </c>
      <c r="AA32" s="239">
        <f t="shared" si="1"/>
        <v>3.2068345496009174</v>
      </c>
      <c r="AB32" s="239">
        <f t="shared" si="1"/>
        <v>2.9886131226131867</v>
      </c>
      <c r="AC32" s="239">
        <f t="shared" si="1"/>
        <v>3.246979622770835</v>
      </c>
      <c r="AD32" s="239">
        <f t="shared" si="1"/>
        <v>3.5190966104777397</v>
      </c>
      <c r="AE32" s="239">
        <f t="shared" si="1"/>
        <v>3.4847323133431742</v>
      </c>
    </row>
    <row r="33" spans="1:31" ht="14.1" customHeight="1" x14ac:dyDescent="0.2">
      <c r="A33" s="150" t="s">
        <v>21</v>
      </c>
      <c r="B33" s="151">
        <v>65.475688915220886</v>
      </c>
      <c r="C33" s="151">
        <v>68.850445678413735</v>
      </c>
      <c r="D33" s="151">
        <v>69.918143920497499</v>
      </c>
      <c r="E33" s="151">
        <v>63.734587439293279</v>
      </c>
      <c r="F33" s="151">
        <v>53.378648814566212</v>
      </c>
      <c r="G33" s="151">
        <v>45.679038295989457</v>
      </c>
      <c r="H33" s="151">
        <v>39.240900549577546</v>
      </c>
      <c r="I33" s="151">
        <v>36.372559736205467</v>
      </c>
      <c r="J33" s="151">
        <v>35.257616998973219</v>
      </c>
      <c r="K33" s="151">
        <v>37.110831443704157</v>
      </c>
      <c r="L33" s="151">
        <v>32.617124083838561</v>
      </c>
      <c r="M33" s="151">
        <v>34.397199927906804</v>
      </c>
      <c r="N33" s="151">
        <v>28.303078366573438</v>
      </c>
      <c r="O33" s="151">
        <v>32.685600603660674</v>
      </c>
      <c r="P33" s="151">
        <v>18.288296159159025</v>
      </c>
      <c r="Q33" s="151">
        <v>19.352423353801115</v>
      </c>
      <c r="R33" s="151">
        <v>27.748043705303164</v>
      </c>
      <c r="S33" s="151">
        <v>24.806046344165985</v>
      </c>
      <c r="T33" s="151">
        <v>24.625128891327268</v>
      </c>
      <c r="U33" s="151">
        <v>30.149031760040522</v>
      </c>
      <c r="V33" s="156" t="s">
        <v>192</v>
      </c>
      <c r="W33" s="147"/>
      <c r="X33" s="240">
        <f t="shared" si="1"/>
        <v>12.603573413669414</v>
      </c>
      <c r="Y33" s="240">
        <f t="shared" si="1"/>
        <v>10.725551597225111</v>
      </c>
      <c r="Z33" s="240">
        <f t="shared" si="1"/>
        <v>8.1929597705721022</v>
      </c>
      <c r="AA33" s="241">
        <f t="shared" si="1"/>
        <v>5.1571616027669105</v>
      </c>
      <c r="AB33" s="241">
        <f t="shared" si="1"/>
        <v>4.8173598506007282</v>
      </c>
      <c r="AC33" s="241">
        <f t="shared" si="1"/>
        <v>5.628778297497286</v>
      </c>
      <c r="AD33" s="241">
        <f t="shared" si="1"/>
        <v>5.4322536333627021</v>
      </c>
      <c r="AE33" s="241">
        <f t="shared" si="1"/>
        <v>5.3570485129080696</v>
      </c>
    </row>
    <row r="34" spans="1:31" ht="14.1" customHeight="1" x14ac:dyDescent="0.2">
      <c r="A34" s="140" t="s">
        <v>193</v>
      </c>
      <c r="B34" s="141">
        <v>152.76726842311683</v>
      </c>
      <c r="C34" s="141">
        <v>125.58347335035971</v>
      </c>
      <c r="D34" s="141">
        <v>117.88533675169808</v>
      </c>
      <c r="E34" s="141">
        <v>115.96308404438507</v>
      </c>
      <c r="F34" s="141">
        <v>99.934300905801194</v>
      </c>
      <c r="G34" s="141">
        <v>105.83287042275435</v>
      </c>
      <c r="H34" s="141">
        <v>89.109081023669205</v>
      </c>
      <c r="I34" s="141">
        <v>80.12579854362734</v>
      </c>
      <c r="J34" s="141">
        <v>71.224651230492498</v>
      </c>
      <c r="K34" s="141">
        <v>53.553674434521646</v>
      </c>
      <c r="L34" s="141">
        <v>45.839817292362277</v>
      </c>
      <c r="M34" s="141">
        <v>40.974448874240586</v>
      </c>
      <c r="N34" s="141">
        <v>36.666571786183241</v>
      </c>
      <c r="O34" s="141">
        <v>48.297363130205269</v>
      </c>
      <c r="P34" s="141">
        <v>56.403695368927821</v>
      </c>
      <c r="Q34" s="141">
        <v>60.902383505356525</v>
      </c>
      <c r="R34" s="141">
        <v>110.76286670724782</v>
      </c>
      <c r="S34" s="141">
        <v>116.45947300962101</v>
      </c>
      <c r="T34" s="141">
        <v>113.83491146942887</v>
      </c>
      <c r="U34" s="141">
        <v>112.94416368527041</v>
      </c>
      <c r="V34" s="146" t="s">
        <v>194</v>
      </c>
      <c r="W34" s="147"/>
      <c r="X34" s="238">
        <f t="shared" si="1"/>
        <v>22.534604295032544</v>
      </c>
      <c r="Y34" s="238">
        <f t="shared" si="1"/>
        <v>23.700628277306357</v>
      </c>
      <c r="Z34" s="238">
        <f t="shared" si="1"/>
        <v>24.27059713224369</v>
      </c>
      <c r="AA34" s="239">
        <f t="shared" si="1"/>
        <v>22.089482660883156</v>
      </c>
      <c r="AB34" s="239">
        <f t="shared" si="1"/>
        <v>19.016242475549944</v>
      </c>
      <c r="AC34" s="239">
        <f t="shared" si="1"/>
        <v>13.6245840454622</v>
      </c>
      <c r="AD34" s="239">
        <f t="shared" si="1"/>
        <v>16.223038327491636</v>
      </c>
      <c r="AE34" s="239">
        <f t="shared" si="1"/>
        <v>21.224301469122739</v>
      </c>
    </row>
    <row r="35" spans="1:31" ht="14.1" customHeight="1" x14ac:dyDescent="0.2">
      <c r="A35" s="150" t="s">
        <v>195</v>
      </c>
      <c r="B35" s="151">
        <v>144.3726248332442</v>
      </c>
      <c r="C35" s="151">
        <v>127.5972412053589</v>
      </c>
      <c r="D35" s="151">
        <v>119.87710100854541</v>
      </c>
      <c r="E35" s="151">
        <v>127.32931400316663</v>
      </c>
      <c r="F35" s="151">
        <v>114.03498320554708</v>
      </c>
      <c r="G35" s="151">
        <v>124.16004564453016</v>
      </c>
      <c r="H35" s="151">
        <v>114.55902898287195</v>
      </c>
      <c r="I35" s="151">
        <v>98.239227903265146</v>
      </c>
      <c r="J35" s="151">
        <v>90.092410483155234</v>
      </c>
      <c r="K35" s="151">
        <v>84.413805672225081</v>
      </c>
      <c r="L35" s="151">
        <v>88.092481511783518</v>
      </c>
      <c r="M35" s="151">
        <v>90.251773885998105</v>
      </c>
      <c r="N35" s="151">
        <v>93.78678719751764</v>
      </c>
      <c r="O35" s="151">
        <v>119.87451531904281</v>
      </c>
      <c r="P35" s="151">
        <v>163.16581708188082</v>
      </c>
      <c r="Q35" s="151">
        <v>158.83788456951922</v>
      </c>
      <c r="R35" s="151">
        <v>147.69270410889609</v>
      </c>
      <c r="S35" s="151">
        <v>153.31355448884315</v>
      </c>
      <c r="T35" s="151">
        <v>162.37115608945339</v>
      </c>
      <c r="U35" s="151">
        <v>156.33043369467546</v>
      </c>
      <c r="V35" s="156" t="s">
        <v>196</v>
      </c>
      <c r="W35" s="147"/>
      <c r="X35" s="240">
        <f t="shared" si="1"/>
        <v>14.904066055550128</v>
      </c>
      <c r="Y35" s="240">
        <f t="shared" si="1"/>
        <v>14.887077338823417</v>
      </c>
      <c r="Z35" s="240">
        <f t="shared" si="1"/>
        <v>14.01988568801832</v>
      </c>
      <c r="AA35" s="241">
        <f t="shared" si="1"/>
        <v>13.125309845923459</v>
      </c>
      <c r="AB35" s="241">
        <f t="shared" si="1"/>
        <v>19.021009911083507</v>
      </c>
      <c r="AC35" s="241">
        <f t="shared" si="1"/>
        <v>23.182350582082201</v>
      </c>
      <c r="AD35" s="241">
        <f t="shared" si="1"/>
        <v>27.158391597205092</v>
      </c>
      <c r="AE35" s="241">
        <f t="shared" si="1"/>
        <v>29.624721681750252</v>
      </c>
    </row>
    <row r="36" spans="1:31" ht="14.1" customHeight="1" x14ac:dyDescent="0.2">
      <c r="A36" s="140" t="s">
        <v>197</v>
      </c>
      <c r="B36" s="141">
        <v>68.311201293308102</v>
      </c>
      <c r="C36" s="141">
        <v>81.499575290378203</v>
      </c>
      <c r="D36" s="141">
        <v>120.54192911656942</v>
      </c>
      <c r="E36" s="141">
        <v>122.61078636148115</v>
      </c>
      <c r="F36" s="141">
        <v>144.30051126238956</v>
      </c>
      <c r="G36" s="141">
        <v>121.86012341832031</v>
      </c>
      <c r="H36" s="141">
        <v>135.24273123757976</v>
      </c>
      <c r="I36" s="141">
        <v>85.824013990953446</v>
      </c>
      <c r="J36" s="141">
        <v>86.886716483169963</v>
      </c>
      <c r="K36" s="141">
        <v>84.400778967233393</v>
      </c>
      <c r="L36" s="141">
        <v>91.716435662689548</v>
      </c>
      <c r="M36" s="141">
        <v>72.427586230581099</v>
      </c>
      <c r="N36" s="141">
        <v>79.520342707528613</v>
      </c>
      <c r="O36" s="141">
        <v>90.988543869715897</v>
      </c>
      <c r="P36" s="141">
        <v>102.6232084445675</v>
      </c>
      <c r="Q36" s="141">
        <v>127.32814821384657</v>
      </c>
      <c r="R36" s="141">
        <v>168.29536552272856</v>
      </c>
      <c r="S36" s="141">
        <v>169.4519601228418</v>
      </c>
      <c r="T36" s="141">
        <v>150.96466059309807</v>
      </c>
      <c r="U36" s="141">
        <v>155.93535868648593</v>
      </c>
      <c r="V36" s="146" t="s">
        <v>198</v>
      </c>
      <c r="W36" s="147"/>
      <c r="X36" s="238">
        <f t="shared" si="1"/>
        <v>21.422856100191566</v>
      </c>
      <c r="Y36" s="238">
        <f t="shared" si="1"/>
        <v>22.330055006171278</v>
      </c>
      <c r="Z36" s="238">
        <f t="shared" si="1"/>
        <v>22.819628350200009</v>
      </c>
      <c r="AA36" s="239">
        <f t="shared" si="1"/>
        <v>20.690606153848229</v>
      </c>
      <c r="AB36" s="239">
        <f t="shared" si="1"/>
        <v>14.855783759353139</v>
      </c>
      <c r="AC36" s="239">
        <f t="shared" si="1"/>
        <v>15.621307230726813</v>
      </c>
      <c r="AD36" s="239">
        <f t="shared" si="1"/>
        <v>20.248676030647651</v>
      </c>
      <c r="AE36" s="239">
        <f t="shared" si="1"/>
        <v>28.596749598389216</v>
      </c>
    </row>
    <row r="37" spans="1:31" ht="14.1" customHeight="1" x14ac:dyDescent="0.2">
      <c r="A37" s="150" t="s">
        <v>25</v>
      </c>
      <c r="B37" s="151">
        <v>109.08769983304904</v>
      </c>
      <c r="C37" s="151">
        <v>98.679342706897316</v>
      </c>
      <c r="D37" s="151">
        <v>98.331446635589657</v>
      </c>
      <c r="E37" s="151">
        <v>87.406736629362854</v>
      </c>
      <c r="F37" s="151">
        <v>92.619120383024338</v>
      </c>
      <c r="G37" s="151">
        <v>73.20048836581158</v>
      </c>
      <c r="H37" s="151">
        <v>66.901025806751377</v>
      </c>
      <c r="I37" s="151">
        <v>60.420321262674513</v>
      </c>
      <c r="J37" s="151">
        <v>62.852516339658862</v>
      </c>
      <c r="K37" s="151">
        <v>55.005544752478009</v>
      </c>
      <c r="L37" s="151">
        <v>50.557621734624533</v>
      </c>
      <c r="M37" s="151">
        <v>44.739478592323309</v>
      </c>
      <c r="N37" s="151">
        <v>41.855709271355799</v>
      </c>
      <c r="O37" s="151">
        <v>40.102085647781735</v>
      </c>
      <c r="P37" s="151">
        <v>42.448767060087796</v>
      </c>
      <c r="Q37" s="151">
        <v>46.169552791681639</v>
      </c>
      <c r="R37" s="151">
        <v>49.622854910187456</v>
      </c>
      <c r="S37" s="151">
        <v>44.516429705128509</v>
      </c>
      <c r="T37" s="151">
        <v>39.104674799519429</v>
      </c>
      <c r="U37" s="151">
        <v>33.723429524419025</v>
      </c>
      <c r="V37" s="156" t="s">
        <v>199</v>
      </c>
      <c r="W37" s="147"/>
      <c r="X37" s="240">
        <f t="shared" si="1"/>
        <v>15.729396101624991</v>
      </c>
      <c r="Y37" s="240">
        <f t="shared" si="1"/>
        <v>14.948814362573762</v>
      </c>
      <c r="Z37" s="240">
        <f t="shared" si="1"/>
        <v>13.180789185944812</v>
      </c>
      <c r="AA37" s="241">
        <f t="shared" si="1"/>
        <v>12.373303215935728</v>
      </c>
      <c r="AB37" s="241">
        <f t="shared" si="1"/>
        <v>9.8676234221201184</v>
      </c>
      <c r="AC37" s="241">
        <f t="shared" si="1"/>
        <v>8.1516717715591458</v>
      </c>
      <c r="AD37" s="241">
        <f t="shared" si="1"/>
        <v>6.3143265636393098</v>
      </c>
      <c r="AE37" s="241">
        <f t="shared" si="1"/>
        <v>5.3780626829651625</v>
      </c>
    </row>
    <row r="38" spans="1:31" ht="14.1" customHeight="1" x14ac:dyDescent="0.2">
      <c r="A38" s="140" t="s">
        <v>200</v>
      </c>
      <c r="B38" s="141">
        <v>75.008728260154598</v>
      </c>
      <c r="C38" s="141">
        <v>64.645959293708103</v>
      </c>
      <c r="D38" s="141">
        <v>50.114566192012219</v>
      </c>
      <c r="E38" s="141">
        <v>47.5597813256988</v>
      </c>
      <c r="F38" s="141">
        <v>50.258205120871203</v>
      </c>
      <c r="G38" s="141">
        <v>50.811631231424862</v>
      </c>
      <c r="H38" s="141">
        <v>40.77323203302128</v>
      </c>
      <c r="I38" s="141">
        <v>36.432947796029744</v>
      </c>
      <c r="J38" s="141">
        <v>29.633216336960384</v>
      </c>
      <c r="K38" s="141">
        <v>30.376946434784248</v>
      </c>
      <c r="L38" s="141">
        <v>29.098893958994349</v>
      </c>
      <c r="M38" s="141">
        <v>29.632329976027599</v>
      </c>
      <c r="N38" s="141">
        <v>32.711593438874367</v>
      </c>
      <c r="O38" s="141">
        <v>32.837590038362322</v>
      </c>
      <c r="P38" s="141">
        <v>51.757037058803114</v>
      </c>
      <c r="Q38" s="141">
        <v>58.184331353352128</v>
      </c>
      <c r="R38" s="141">
        <v>54.885158721720082</v>
      </c>
      <c r="S38" s="141">
        <v>66.328819997410065</v>
      </c>
      <c r="T38" s="141">
        <v>57.316640910302176</v>
      </c>
      <c r="U38" s="141">
        <v>42.365949015994907</v>
      </c>
      <c r="V38" s="146" t="s">
        <v>201</v>
      </c>
      <c r="W38" s="147"/>
      <c r="X38" s="238">
        <f t="shared" si="1"/>
        <v>9.7074906603925193</v>
      </c>
      <c r="Y38" s="238">
        <f t="shared" si="1"/>
        <v>8.4343081400232052</v>
      </c>
      <c r="Z38" s="238">
        <f t="shared" si="1"/>
        <v>7.6974677299882828</v>
      </c>
      <c r="AA38" s="239">
        <f t="shared" si="1"/>
        <v>6.6498763270413921</v>
      </c>
      <c r="AB38" s="239">
        <f t="shared" si="1"/>
        <v>6.8297361595932191</v>
      </c>
      <c r="AC38" s="239">
        <f t="shared" si="1"/>
        <v>7.856632983522732</v>
      </c>
      <c r="AD38" s="239">
        <f t="shared" si="1"/>
        <v>9.8323027199405661</v>
      </c>
      <c r="AE38" s="239">
        <f t="shared" si="1"/>
        <v>12.995396041033985</v>
      </c>
    </row>
    <row r="39" spans="1:31" ht="14.1" customHeight="1" x14ac:dyDescent="0.2">
      <c r="A39" s="150" t="s">
        <v>202</v>
      </c>
      <c r="B39" s="151">
        <v>55.910658697572835</v>
      </c>
      <c r="C39" s="151">
        <v>44.871876189809186</v>
      </c>
      <c r="D39" s="151">
        <v>49.955324096068011</v>
      </c>
      <c r="E39" s="151">
        <v>43.138884768759198</v>
      </c>
      <c r="F39" s="151">
        <v>40.092894399072534</v>
      </c>
      <c r="G39" s="151">
        <v>38.98261915947905</v>
      </c>
      <c r="H39" s="151">
        <v>39.305825504169107</v>
      </c>
      <c r="I39" s="151">
        <v>39.913609600652883</v>
      </c>
      <c r="J39" s="151">
        <v>33.481742477204357</v>
      </c>
      <c r="K39" s="151">
        <v>26.654041492374198</v>
      </c>
      <c r="L39" s="151">
        <v>25.402614758311167</v>
      </c>
      <c r="M39" s="151">
        <v>13.813882100777731</v>
      </c>
      <c r="N39" s="151">
        <v>15.340122643245682</v>
      </c>
      <c r="O39" s="151">
        <v>13.121543802443858</v>
      </c>
      <c r="P39" s="151">
        <v>14.189807722259806</v>
      </c>
      <c r="Q39" s="151">
        <v>22.408729603866085</v>
      </c>
      <c r="R39" s="151">
        <v>44.844800109363888</v>
      </c>
      <c r="S39" s="151">
        <v>41.704956157687604</v>
      </c>
      <c r="T39" s="151">
        <v>36.064105908579371</v>
      </c>
      <c r="U39" s="151">
        <v>41.107082534825111</v>
      </c>
      <c r="V39" s="156" t="s">
        <v>203</v>
      </c>
      <c r="W39" s="147"/>
      <c r="X39" s="240">
        <f t="shared" si="1"/>
        <v>5.8002862011760392</v>
      </c>
      <c r="Y39" s="240">
        <f t="shared" si="1"/>
        <v>8.1888589028159693</v>
      </c>
      <c r="Z39" s="240">
        <f t="shared" si="1"/>
        <v>9.0479667533819175</v>
      </c>
      <c r="AA39" s="241">
        <f t="shared" si="1"/>
        <v>9.7444486343425289</v>
      </c>
      <c r="AB39" s="241">
        <f t="shared" si="1"/>
        <v>9.6469867206841364</v>
      </c>
      <c r="AC39" s="241">
        <f t="shared" si="1"/>
        <v>8.5883747960118537</v>
      </c>
      <c r="AD39" s="241">
        <f t="shared" si="1"/>
        <v>9.1422722565313332</v>
      </c>
      <c r="AE39" s="241">
        <f t="shared" si="1"/>
        <v>9.3214069122348047</v>
      </c>
    </row>
    <row r="40" spans="1:31" ht="14.1" customHeight="1" x14ac:dyDescent="0.2">
      <c r="A40" s="140" t="s">
        <v>236</v>
      </c>
      <c r="B40" s="141">
        <v>70.001821280467453</v>
      </c>
      <c r="C40" s="141">
        <v>62.575742546455373</v>
      </c>
      <c r="D40" s="141">
        <v>54.206229368941784</v>
      </c>
      <c r="E40" s="141">
        <v>56.352074240741004</v>
      </c>
      <c r="F40" s="141">
        <v>59.534207179143117</v>
      </c>
      <c r="G40" s="141">
        <v>49.127252288807441</v>
      </c>
      <c r="H40" s="141">
        <v>47.958808936054112</v>
      </c>
      <c r="I40" s="141">
        <v>44.418556017040892</v>
      </c>
      <c r="J40" s="141">
        <v>44.540725578719581</v>
      </c>
      <c r="K40" s="141">
        <v>35.195474376560114</v>
      </c>
      <c r="L40" s="141">
        <v>37.274157022866582</v>
      </c>
      <c r="M40" s="141">
        <v>39.57344445615113</v>
      </c>
      <c r="N40" s="141">
        <v>38.455069601731552</v>
      </c>
      <c r="O40" s="141">
        <v>39.055500965814943</v>
      </c>
      <c r="P40" s="141">
        <v>46.085114479397973</v>
      </c>
      <c r="Q40" s="141">
        <v>41.012734722743602</v>
      </c>
      <c r="R40" s="141">
        <v>38.879374843361063</v>
      </c>
      <c r="S40" s="141">
        <v>44.081105923945572</v>
      </c>
      <c r="T40" s="141">
        <v>39.818663783423411</v>
      </c>
      <c r="U40" s="141">
        <v>34.746507811528694</v>
      </c>
      <c r="V40" s="146" t="s">
        <v>204</v>
      </c>
      <c r="W40" s="147"/>
      <c r="X40" s="238">
        <f t="shared" si="1"/>
        <v>7.2407783692847429</v>
      </c>
      <c r="Y40" s="238">
        <f t="shared" si="1"/>
        <v>6.6176214562349163</v>
      </c>
      <c r="Z40" s="238">
        <f t="shared" si="1"/>
        <v>6.4000869531238944</v>
      </c>
      <c r="AA40" s="239">
        <f t="shared" si="1"/>
        <v>5.6025903576640825</v>
      </c>
      <c r="AB40" s="239">
        <f t="shared" si="1"/>
        <v>4.2576810876895674</v>
      </c>
      <c r="AC40" s="239">
        <f t="shared" si="1"/>
        <v>3.5150741096760738</v>
      </c>
      <c r="AD40" s="239">
        <f t="shared" si="1"/>
        <v>2.8522139944294151</v>
      </c>
      <c r="AE40" s="239">
        <f t="shared" si="1"/>
        <v>2.8117199832579765</v>
      </c>
    </row>
    <row r="41" spans="1:31" ht="14.1" customHeight="1" x14ac:dyDescent="0.2">
      <c r="A41" s="150" t="s">
        <v>205</v>
      </c>
      <c r="B41" s="151">
        <v>68.660011550478288</v>
      </c>
      <c r="C41" s="151">
        <v>69.373738384287776</v>
      </c>
      <c r="D41" s="151">
        <v>63.559593743276167</v>
      </c>
      <c r="E41" s="151">
        <v>67.469764398758059</v>
      </c>
      <c r="F41" s="151">
        <v>72.272825202460155</v>
      </c>
      <c r="G41" s="151">
        <v>65.441272580301145</v>
      </c>
      <c r="H41" s="151">
        <v>58.453993280692274</v>
      </c>
      <c r="I41" s="151">
        <v>58.099166723072905</v>
      </c>
      <c r="J41" s="151">
        <v>53.479955364539343</v>
      </c>
      <c r="K41" s="151">
        <v>41.811721370621804</v>
      </c>
      <c r="L41" s="151">
        <v>39.998393835182597</v>
      </c>
      <c r="M41" s="151">
        <v>44.628633325617166</v>
      </c>
      <c r="N41" s="151">
        <v>40.771720786723385</v>
      </c>
      <c r="O41" s="151">
        <v>32.408935443042559</v>
      </c>
      <c r="P41" s="151">
        <v>31.80705134189034</v>
      </c>
      <c r="Q41" s="151">
        <v>32.208671340003036</v>
      </c>
      <c r="R41" s="151">
        <v>39.802703162032259</v>
      </c>
      <c r="S41" s="151">
        <v>49.96953071505925</v>
      </c>
      <c r="T41" s="151">
        <v>53.580058331252935</v>
      </c>
      <c r="U41" s="151">
        <v>57.395763884851647</v>
      </c>
      <c r="V41" s="156" t="s">
        <v>206</v>
      </c>
      <c r="W41" s="147"/>
      <c r="X41" s="240">
        <f t="shared" si="1"/>
        <v>8.6273963734974384</v>
      </c>
      <c r="Y41" s="240">
        <f t="shared" si="1"/>
        <v>9.2334848067695461</v>
      </c>
      <c r="Z41" s="240">
        <f t="shared" si="1"/>
        <v>10.104659750260023</v>
      </c>
      <c r="AA41" s="241">
        <f t="shared" si="1"/>
        <v>10.81278083898783</v>
      </c>
      <c r="AB41" s="241">
        <f t="shared" si="1"/>
        <v>9.7428100655864522</v>
      </c>
      <c r="AC41" s="241">
        <f t="shared" si="1"/>
        <v>8.2388903138735028</v>
      </c>
      <c r="AD41" s="241">
        <f t="shared" si="1"/>
        <v>6.4025391413522099</v>
      </c>
      <c r="AE41" s="241">
        <f t="shared" si="1"/>
        <v>5.4435806440410159</v>
      </c>
    </row>
    <row r="42" spans="1:31" ht="14.1" customHeight="1" x14ac:dyDescent="0.2">
      <c r="A42" s="140" t="s">
        <v>207</v>
      </c>
      <c r="B42" s="141">
        <v>68.356014397785017</v>
      </c>
      <c r="C42" s="141">
        <v>65.606539641931263</v>
      </c>
      <c r="D42" s="141">
        <v>59.906891627116053</v>
      </c>
      <c r="E42" s="141">
        <v>55.631851803980624</v>
      </c>
      <c r="F42" s="141">
        <v>54.100352721895497</v>
      </c>
      <c r="G42" s="141">
        <v>82.887069406346725</v>
      </c>
      <c r="H42" s="141">
        <v>68.583281155531537</v>
      </c>
      <c r="I42" s="141">
        <v>56.68100589044294</v>
      </c>
      <c r="J42" s="141">
        <v>61.123316882865311</v>
      </c>
      <c r="K42" s="141">
        <v>65.258896620518811</v>
      </c>
      <c r="L42" s="141">
        <v>61.239319349947984</v>
      </c>
      <c r="M42" s="141">
        <v>62.67414109821997</v>
      </c>
      <c r="N42" s="141">
        <v>54.274504921488187</v>
      </c>
      <c r="O42" s="141">
        <v>50.282826588026353</v>
      </c>
      <c r="P42" s="141">
        <v>46.850766620311177</v>
      </c>
      <c r="Q42" s="141">
        <v>49.773449962813693</v>
      </c>
      <c r="R42" s="141">
        <v>48.537047725258972</v>
      </c>
      <c r="S42" s="141">
        <v>52.354679539457351</v>
      </c>
      <c r="T42" s="141">
        <v>48.376069450437186</v>
      </c>
      <c r="U42" s="141">
        <v>38.529116669024646</v>
      </c>
      <c r="V42" s="146" t="s">
        <v>208</v>
      </c>
      <c r="W42" s="147"/>
      <c r="X42" s="238">
        <f t="shared" si="1"/>
        <v>5.9856753568195282</v>
      </c>
      <c r="Y42" s="238">
        <f t="shared" si="1"/>
        <v>5.6606818430674881</v>
      </c>
      <c r="Z42" s="238">
        <f t="shared" si="1"/>
        <v>6.0843784680243997</v>
      </c>
      <c r="AA42" s="239">
        <f t="shared" si="1"/>
        <v>6.5123004853007416</v>
      </c>
      <c r="AB42" s="239">
        <f t="shared" si="1"/>
        <v>7.1705894786421824</v>
      </c>
      <c r="AC42" s="239">
        <f t="shared" si="1"/>
        <v>6.1016401124001263</v>
      </c>
      <c r="AD42" s="239">
        <f t="shared" si="1"/>
        <v>5.7258084024096636</v>
      </c>
      <c r="AE42" s="239">
        <f t="shared" si="1"/>
        <v>5.86961884559779</v>
      </c>
    </row>
    <row r="43" spans="1:31" ht="14.1" customHeight="1" x14ac:dyDescent="0.2">
      <c r="A43" s="150" t="s">
        <v>209</v>
      </c>
      <c r="B43" s="151">
        <v>128.31866079751288</v>
      </c>
      <c r="C43" s="151">
        <v>132.70650589019326</v>
      </c>
      <c r="D43" s="151">
        <v>133.16864249493426</v>
      </c>
      <c r="E43" s="151">
        <v>125.00583202875191</v>
      </c>
      <c r="F43" s="151">
        <v>113.93853638052252</v>
      </c>
      <c r="G43" s="151">
        <v>106.77167677422379</v>
      </c>
      <c r="H43" s="151">
        <v>84.534003065284537</v>
      </c>
      <c r="I43" s="151">
        <v>72.609235903278204</v>
      </c>
      <c r="J43" s="151">
        <v>69.987356176338693</v>
      </c>
      <c r="K43" s="151">
        <v>63.635780539122955</v>
      </c>
      <c r="L43" s="151">
        <v>56.994606844604753</v>
      </c>
      <c r="M43" s="151">
        <v>54.091209148932705</v>
      </c>
      <c r="N43" s="151">
        <v>54.900498983084645</v>
      </c>
      <c r="O43" s="151">
        <v>51.834499155561332</v>
      </c>
      <c r="P43" s="151">
        <v>53.373619168107787</v>
      </c>
      <c r="Q43" s="151">
        <v>40.559349946824618</v>
      </c>
      <c r="R43" s="151">
        <v>51.369555288301846</v>
      </c>
      <c r="S43" s="151">
        <v>58.177760703223477</v>
      </c>
      <c r="T43" s="151">
        <v>53.936171622311157</v>
      </c>
      <c r="U43" s="151">
        <v>49.125852468382966</v>
      </c>
      <c r="V43" s="156" t="s">
        <v>210</v>
      </c>
      <c r="W43" s="147"/>
      <c r="X43" s="240">
        <f t="shared" si="1"/>
        <v>26.38302110399966</v>
      </c>
      <c r="Y43" s="240">
        <f t="shared" si="1"/>
        <v>25.317987187206949</v>
      </c>
      <c r="Z43" s="240">
        <f t="shared" si="1"/>
        <v>21.852510782224975</v>
      </c>
      <c r="AA43" s="241">
        <f t="shared" si="1"/>
        <v>17.290999065748924</v>
      </c>
      <c r="AB43" s="241">
        <f t="shared" si="1"/>
        <v>13.281855523141894</v>
      </c>
      <c r="AC43" s="241">
        <f t="shared" si="1"/>
        <v>9.9516624223136585</v>
      </c>
      <c r="AD43" s="241">
        <f t="shared" si="1"/>
        <v>7.0969390003363175</v>
      </c>
      <c r="AE43" s="241">
        <f t="shared" si="1"/>
        <v>5.3651619763297518</v>
      </c>
    </row>
    <row r="44" spans="1:31" ht="14.1" customHeight="1" x14ac:dyDescent="0.2">
      <c r="A44" s="140" t="s">
        <v>211</v>
      </c>
      <c r="B44" s="141">
        <v>65.694281116633661</v>
      </c>
      <c r="C44" s="141">
        <v>59.356273907550182</v>
      </c>
      <c r="D44" s="141">
        <v>57.900512395778726</v>
      </c>
      <c r="E44" s="141">
        <v>58.413072948011092</v>
      </c>
      <c r="F44" s="141">
        <v>70.110003028663598</v>
      </c>
      <c r="G44" s="141">
        <v>86.268977020720428</v>
      </c>
      <c r="H44" s="141">
        <v>79.470738361438748</v>
      </c>
      <c r="I44" s="141">
        <v>79.411901531329221</v>
      </c>
      <c r="J44" s="141">
        <v>75.161307210332666</v>
      </c>
      <c r="K44" s="141">
        <v>68.489433631248318</v>
      </c>
      <c r="L44" s="141">
        <v>69.256833174371806</v>
      </c>
      <c r="M44" s="141">
        <v>77.603714965804343</v>
      </c>
      <c r="N44" s="141">
        <v>70.666932729990435</v>
      </c>
      <c r="O44" s="141">
        <v>75.679610077006231</v>
      </c>
      <c r="P44" s="141">
        <v>105.86868452360116</v>
      </c>
      <c r="Q44" s="141">
        <v>170.36219389859232</v>
      </c>
      <c r="R44" s="141">
        <v>186.91195730918255</v>
      </c>
      <c r="S44" s="141">
        <v>183.10051467132473</v>
      </c>
      <c r="T44" s="141">
        <v>172.0152691385625</v>
      </c>
      <c r="U44" s="141">
        <v>168.93983429896647</v>
      </c>
      <c r="V44" s="146" t="s">
        <v>212</v>
      </c>
      <c r="W44" s="147"/>
      <c r="X44" s="238">
        <f t="shared" si="1"/>
        <v>7.7554605680086297</v>
      </c>
      <c r="Y44" s="238">
        <f t="shared" si="1"/>
        <v>7.3746783911551859</v>
      </c>
      <c r="Z44" s="238">
        <f t="shared" si="1"/>
        <v>6.0980363577340153</v>
      </c>
      <c r="AA44" s="239">
        <f t="shared" si="1"/>
        <v>4.4750432181692146</v>
      </c>
      <c r="AB44" s="239">
        <f t="shared" si="1"/>
        <v>7.1738096293504441</v>
      </c>
      <c r="AC44" s="239">
        <f t="shared" si="1"/>
        <v>20.367321680290086</v>
      </c>
      <c r="AD44" s="239">
        <f t="shared" si="1"/>
        <v>33.863813003187666</v>
      </c>
      <c r="AE44" s="239">
        <f t="shared" si="1"/>
        <v>43.088862244332645</v>
      </c>
    </row>
    <row r="45" spans="1:31" ht="14.1" customHeight="1" x14ac:dyDescent="0.2">
      <c r="A45" s="150" t="s">
        <v>213</v>
      </c>
      <c r="B45" s="151">
        <v>157.3151462729096</v>
      </c>
      <c r="C45" s="151">
        <v>155.59827058239534</v>
      </c>
      <c r="D45" s="151">
        <v>148.47957567584467</v>
      </c>
      <c r="E45" s="151">
        <v>160.2109061690808</v>
      </c>
      <c r="F45" s="151">
        <v>197.90224274324498</v>
      </c>
      <c r="G45" s="151">
        <v>193.61955164465678</v>
      </c>
      <c r="H45" s="151">
        <v>151.30536734810218</v>
      </c>
      <c r="I45" s="151">
        <v>126.85817712862024</v>
      </c>
      <c r="J45" s="151">
        <v>113.8088772954311</v>
      </c>
      <c r="K45" s="151">
        <v>89.215933049232063</v>
      </c>
      <c r="L45" s="151">
        <v>77.809016733817501</v>
      </c>
      <c r="M45" s="151">
        <v>65.40899732199783</v>
      </c>
      <c r="N45" s="151">
        <v>60.674414520873</v>
      </c>
      <c r="O45" s="151">
        <v>54.821844700502318</v>
      </c>
      <c r="P45" s="151">
        <v>38.705387997730782</v>
      </c>
      <c r="Q45" s="151">
        <v>49.92982478591545</v>
      </c>
      <c r="R45" s="151">
        <v>40.976096463219811</v>
      </c>
      <c r="S45" s="151">
        <v>37.09361735049184</v>
      </c>
      <c r="T45" s="151">
        <v>33.884942204148629</v>
      </c>
      <c r="U45" s="151">
        <v>34.53384661786037</v>
      </c>
      <c r="V45" s="156" t="s">
        <v>214</v>
      </c>
      <c r="W45" s="147"/>
      <c r="X45" s="240">
        <f t="shared" si="1"/>
        <v>31.64623262821387</v>
      </c>
      <c r="Y45" s="240">
        <f t="shared" si="1"/>
        <v>37.841664205183072</v>
      </c>
      <c r="Z45" s="240">
        <f t="shared" si="1"/>
        <v>42.297900611235349</v>
      </c>
      <c r="AA45" s="241">
        <f t="shared" si="1"/>
        <v>43.556400983363261</v>
      </c>
      <c r="AB45" s="241">
        <f t="shared" si="1"/>
        <v>39.340189264084962</v>
      </c>
      <c r="AC45" s="241">
        <f t="shared" si="1"/>
        <v>29.954643693699325</v>
      </c>
      <c r="AD45" s="241">
        <f t="shared" si="1"/>
        <v>24.081715241632971</v>
      </c>
      <c r="AE45" s="241">
        <f t="shared" si="1"/>
        <v>18.973044062558763</v>
      </c>
    </row>
    <row r="46" spans="1:31" ht="14.1" customHeight="1" x14ac:dyDescent="0.2">
      <c r="A46" s="140" t="s">
        <v>215</v>
      </c>
      <c r="B46" s="141">
        <v>136.37790835287359</v>
      </c>
      <c r="C46" s="141">
        <v>132.94857619785682</v>
      </c>
      <c r="D46" s="141">
        <v>135.45611158424421</v>
      </c>
      <c r="E46" s="141">
        <v>141.11730463885266</v>
      </c>
      <c r="F46" s="141">
        <v>130.02694774980571</v>
      </c>
      <c r="G46" s="141">
        <v>123.42832902269095</v>
      </c>
      <c r="H46" s="141">
        <v>83.307348172121294</v>
      </c>
      <c r="I46" s="141">
        <v>72.50739925573437</v>
      </c>
      <c r="J46" s="141">
        <v>61.132166595688744</v>
      </c>
      <c r="K46" s="141">
        <v>49.536594719346986</v>
      </c>
      <c r="L46" s="141">
        <v>46.898952693108612</v>
      </c>
      <c r="M46" s="141">
        <v>54.624617100720407</v>
      </c>
      <c r="N46" s="141">
        <v>46.320671958913621</v>
      </c>
      <c r="O46" s="141">
        <v>65.70072905028843</v>
      </c>
      <c r="P46" s="141">
        <v>68.740368410220469</v>
      </c>
      <c r="Q46" s="141">
        <v>71.244510518429166</v>
      </c>
      <c r="R46" s="141">
        <v>70.318454153731281</v>
      </c>
      <c r="S46" s="141">
        <v>71.341204688734976</v>
      </c>
      <c r="T46" s="141">
        <v>66.467811857122257</v>
      </c>
      <c r="U46" s="141">
        <v>50.166852807510942</v>
      </c>
      <c r="V46" s="146" t="s">
        <v>216</v>
      </c>
      <c r="W46" s="147"/>
      <c r="X46" s="238">
        <f t="shared" si="1"/>
        <v>34.959480775745035</v>
      </c>
      <c r="Y46" s="238">
        <f t="shared" si="1"/>
        <v>34.162876876533595</v>
      </c>
      <c r="Z46" s="238">
        <f t="shared" si="1"/>
        <v>30.863959364135457</v>
      </c>
      <c r="AA46" s="239">
        <f t="shared" si="1"/>
        <v>23.343499609818444</v>
      </c>
      <c r="AB46" s="239">
        <f t="shared" si="1"/>
        <v>15.820914813846708</v>
      </c>
      <c r="AC46" s="239">
        <f t="shared" si="1"/>
        <v>10.298735233901535</v>
      </c>
      <c r="AD46" s="239">
        <f t="shared" si="1"/>
        <v>9.0857898620766413</v>
      </c>
      <c r="AE46" s="239">
        <f t="shared" si="1"/>
        <v>8.9924942967166892</v>
      </c>
    </row>
    <row r="47" spans="1:31" s="108" customFormat="1" ht="14.1" customHeight="1" x14ac:dyDescent="0.2">
      <c r="A47" s="150" t="s">
        <v>24</v>
      </c>
      <c r="B47" s="151">
        <v>138.75769408885893</v>
      </c>
      <c r="C47" s="151">
        <v>136.62748024055588</v>
      </c>
      <c r="D47" s="151">
        <v>134.95300635004833</v>
      </c>
      <c r="E47" s="151">
        <v>135.52759638439824</v>
      </c>
      <c r="F47" s="151">
        <v>132.75489438159443</v>
      </c>
      <c r="G47" s="151">
        <v>138.66329460908241</v>
      </c>
      <c r="H47" s="151">
        <v>124.68963624016349</v>
      </c>
      <c r="I47" s="151">
        <v>105.95062620120537</v>
      </c>
      <c r="J47" s="151">
        <v>98.822441310710204</v>
      </c>
      <c r="K47" s="151">
        <v>90.592610728456194</v>
      </c>
      <c r="L47" s="151">
        <v>90.223040888142208</v>
      </c>
      <c r="M47" s="151">
        <v>85.687297104477082</v>
      </c>
      <c r="N47" s="151">
        <v>81.377101254621692</v>
      </c>
      <c r="O47" s="151">
        <v>84.185046791029379</v>
      </c>
      <c r="P47" s="151">
        <v>82.330586798000581</v>
      </c>
      <c r="Q47" s="151">
        <v>77.146481361060822</v>
      </c>
      <c r="R47" s="151">
        <v>82.695352642345497</v>
      </c>
      <c r="S47" s="151">
        <v>88.164710667309905</v>
      </c>
      <c r="T47" s="151">
        <v>93.470368986762352</v>
      </c>
      <c r="U47" s="151">
        <v>99.862207067972193</v>
      </c>
      <c r="V47" s="156" t="s">
        <v>217</v>
      </c>
      <c r="W47" s="147"/>
      <c r="X47" s="240">
        <f t="shared" si="1"/>
        <v>17.986626361045744</v>
      </c>
      <c r="Y47" s="240">
        <f t="shared" si="1"/>
        <v>19.531241173229585</v>
      </c>
      <c r="Z47" s="240">
        <f t="shared" si="1"/>
        <v>19.58400119481961</v>
      </c>
      <c r="AA47" s="241">
        <f t="shared" si="1"/>
        <v>17.776011125650545</v>
      </c>
      <c r="AB47" s="241">
        <f t="shared" si="1"/>
        <v>15.023465118161207</v>
      </c>
      <c r="AC47" s="241">
        <f t="shared" si="1"/>
        <v>10.632248629743795</v>
      </c>
      <c r="AD47" s="241">
        <f t="shared" si="1"/>
        <v>6.7968970192988731</v>
      </c>
      <c r="AE47" s="241">
        <f t="shared" si="1"/>
        <v>4.6625871552314182</v>
      </c>
    </row>
    <row r="48" spans="1:31" s="108" customFormat="1" ht="14.1" customHeight="1" x14ac:dyDescent="0.2">
      <c r="A48" s="140" t="s">
        <v>22</v>
      </c>
      <c r="B48" s="141">
        <v>198.93889748089182</v>
      </c>
      <c r="C48" s="141">
        <v>190.39226249244959</v>
      </c>
      <c r="D48" s="141">
        <v>246.21286838914878</v>
      </c>
      <c r="E48" s="141">
        <v>301.60987565641619</v>
      </c>
      <c r="F48" s="141">
        <v>348.08306272339888</v>
      </c>
      <c r="G48" s="141">
        <v>350.63663512764845</v>
      </c>
      <c r="H48" s="141">
        <v>359.48832846246376</v>
      </c>
      <c r="I48" s="141">
        <v>334.52306959758567</v>
      </c>
      <c r="J48" s="141">
        <v>302.84268986438929</v>
      </c>
      <c r="K48" s="141">
        <v>173.7638121526777</v>
      </c>
      <c r="L48" s="141">
        <v>164.71864524898999</v>
      </c>
      <c r="M48" s="141">
        <v>172.30926405748451</v>
      </c>
      <c r="N48" s="141">
        <v>178.30276288876161</v>
      </c>
      <c r="O48" s="141">
        <v>173.3753115578339</v>
      </c>
      <c r="P48" s="141">
        <v>189.88810256586473</v>
      </c>
      <c r="Q48" s="141">
        <v>249.32299909218497</v>
      </c>
      <c r="R48" s="141">
        <v>237.67191868066456</v>
      </c>
      <c r="S48" s="141">
        <v>235.18555200529354</v>
      </c>
      <c r="T48" s="141">
        <v>184.91193161907668</v>
      </c>
      <c r="U48" s="141">
        <v>170.43018294163147</v>
      </c>
      <c r="V48" s="146" t="s">
        <v>218</v>
      </c>
      <c r="W48" s="147"/>
      <c r="X48" s="238">
        <f t="shared" si="1"/>
        <v>66.764182320560252</v>
      </c>
      <c r="Y48" s="238">
        <f t="shared" si="1"/>
        <v>68.934142132756065</v>
      </c>
      <c r="Z48" s="238">
        <f t="shared" si="1"/>
        <v>77.08335479280251</v>
      </c>
      <c r="AA48" s="239">
        <f t="shared" si="1"/>
        <v>83.310398986973823</v>
      </c>
      <c r="AB48" s="239">
        <f t="shared" si="1"/>
        <v>77.510254888521473</v>
      </c>
      <c r="AC48" s="239">
        <f t="shared" si="1"/>
        <v>65.352618564265853</v>
      </c>
      <c r="AD48" s="239">
        <f t="shared" si="1"/>
        <v>50.734649390449952</v>
      </c>
      <c r="AE48" s="239">
        <f t="shared" si="1"/>
        <v>38.814147279374893</v>
      </c>
    </row>
    <row r="49" spans="1:31" s="108" customFormat="1" ht="14.1" customHeight="1" x14ac:dyDescent="0.2">
      <c r="A49" s="150" t="s">
        <v>219</v>
      </c>
      <c r="B49" s="151">
        <v>110.59012296646277</v>
      </c>
      <c r="C49" s="151">
        <v>118.2317498004535</v>
      </c>
      <c r="D49" s="151">
        <v>122.25412274160776</v>
      </c>
      <c r="E49" s="151">
        <v>107.42210618409604</v>
      </c>
      <c r="F49" s="151">
        <v>114.18422632441751</v>
      </c>
      <c r="G49" s="151">
        <v>88.062637372877049</v>
      </c>
      <c r="H49" s="151">
        <v>91.348741764047858</v>
      </c>
      <c r="I49" s="151">
        <v>82.724021707608458</v>
      </c>
      <c r="J49" s="151">
        <v>76.724771109789586</v>
      </c>
      <c r="K49" s="151">
        <v>62.821708604797244</v>
      </c>
      <c r="L49" s="151">
        <v>60.670028023070543</v>
      </c>
      <c r="M49" s="151">
        <v>62.866340300445522</v>
      </c>
      <c r="N49" s="151">
        <v>63.302244033004193</v>
      </c>
      <c r="O49" s="151">
        <v>59.686917777578998</v>
      </c>
      <c r="P49" s="151">
        <v>61.46365951360805</v>
      </c>
      <c r="Q49" s="151">
        <v>63.185043311801373</v>
      </c>
      <c r="R49" s="151">
        <v>60.660285195065079</v>
      </c>
      <c r="S49" s="151">
        <v>59.773033832811393</v>
      </c>
      <c r="T49" s="151">
        <v>64.436147395572547</v>
      </c>
      <c r="U49" s="151">
        <v>72.885421162575042</v>
      </c>
      <c r="V49" s="156" t="s">
        <v>220</v>
      </c>
      <c r="W49" s="147"/>
      <c r="X49" s="240">
        <f t="shared" si="1"/>
        <v>18.462911919493717</v>
      </c>
      <c r="Y49" s="240">
        <f t="shared" si="1"/>
        <v>17.746496464133486</v>
      </c>
      <c r="Z49" s="240">
        <f t="shared" si="1"/>
        <v>15.735664128193983</v>
      </c>
      <c r="AA49" s="241">
        <f t="shared" si="1"/>
        <v>14.369715953984397</v>
      </c>
      <c r="AB49" s="241">
        <f t="shared" si="1"/>
        <v>10.998348774318385</v>
      </c>
      <c r="AC49" s="241">
        <f t="shared" si="1"/>
        <v>9.0718983475440673</v>
      </c>
      <c r="AD49" s="241">
        <f t="shared" si="1"/>
        <v>5.7255577804088436</v>
      </c>
      <c r="AE49" s="241">
        <f t="shared" si="1"/>
        <v>2.7731697888007139</v>
      </c>
    </row>
    <row r="50" spans="1:31" s="108" customFormat="1" ht="14.1" customHeight="1" x14ac:dyDescent="0.2">
      <c r="A50" s="219" t="s">
        <v>16</v>
      </c>
      <c r="B50" s="220">
        <v>43.876346139934675</v>
      </c>
      <c r="C50" s="220">
        <v>30.744563011019654</v>
      </c>
      <c r="D50" s="220">
        <v>49.955324096068011</v>
      </c>
      <c r="E50" s="220">
        <v>43.138884768759198</v>
      </c>
      <c r="F50" s="220">
        <v>40.092894399072534</v>
      </c>
      <c r="G50" s="220">
        <v>38.98261915947905</v>
      </c>
      <c r="H50" s="220">
        <v>39.240900549577546</v>
      </c>
      <c r="I50" s="220">
        <v>36.372559736205467</v>
      </c>
      <c r="J50" s="220">
        <v>29.633216336960384</v>
      </c>
      <c r="K50" s="220">
        <v>26.654041492374198</v>
      </c>
      <c r="L50" s="220">
        <v>25.402614758311167</v>
      </c>
      <c r="M50" s="220">
        <v>13.813882100777731</v>
      </c>
      <c r="N50" s="221">
        <v>15.340122643245682</v>
      </c>
      <c r="O50" s="221">
        <v>13.121543802443858</v>
      </c>
      <c r="P50" s="221">
        <v>14.189807722259806</v>
      </c>
      <c r="Q50" s="221">
        <v>19.352423353801115</v>
      </c>
      <c r="R50" s="221">
        <v>19.342818992956531</v>
      </c>
      <c r="S50" s="221">
        <v>15.99072951222109</v>
      </c>
      <c r="T50" s="221">
        <v>24.625128891327268</v>
      </c>
      <c r="U50" s="221">
        <v>23.489878935175966</v>
      </c>
      <c r="V50" s="222" t="str">
        <f>+A50</f>
        <v>Minimum</v>
      </c>
      <c r="W50" s="147"/>
      <c r="X50" s="223">
        <f t="shared" si="1"/>
        <v>6.3305223448930956</v>
      </c>
      <c r="Y50" s="223">
        <f t="shared" si="1"/>
        <v>8.3622040541221274</v>
      </c>
      <c r="Z50" s="223">
        <f t="shared" si="1"/>
        <v>8.6983981281424629</v>
      </c>
      <c r="AA50" s="223">
        <f t="shared" si="1"/>
        <v>8.9989985384142361</v>
      </c>
      <c r="AB50" s="242">
        <f t="shared" si="1"/>
        <v>8.9270334103853752</v>
      </c>
      <c r="AC50" s="242">
        <f t="shared" si="1"/>
        <v>8.148555325090058</v>
      </c>
      <c r="AD50" s="224">
        <f t="shared" si="1"/>
        <v>6.5546439896233668</v>
      </c>
      <c r="AE50" s="224">
        <f t="shared" si="1"/>
        <v>4.7929029153455236</v>
      </c>
    </row>
    <row r="51" spans="1:31" s="108" customFormat="1" ht="14.1" customHeight="1" x14ac:dyDescent="0.2">
      <c r="A51" s="225" t="s">
        <v>17</v>
      </c>
      <c r="B51" s="226">
        <v>198.93889748089182</v>
      </c>
      <c r="C51" s="226">
        <v>190.39226249244959</v>
      </c>
      <c r="D51" s="226">
        <v>246.21286838914878</v>
      </c>
      <c r="E51" s="226">
        <v>301.60987565641619</v>
      </c>
      <c r="F51" s="226">
        <v>348.08306272339888</v>
      </c>
      <c r="G51" s="226">
        <v>350.63663512764845</v>
      </c>
      <c r="H51" s="226">
        <v>359.48832846246376</v>
      </c>
      <c r="I51" s="226">
        <v>334.52306959758567</v>
      </c>
      <c r="J51" s="226">
        <v>302.84268986438929</v>
      </c>
      <c r="K51" s="226">
        <v>173.7638121526777</v>
      </c>
      <c r="L51" s="226">
        <v>164.71864524898999</v>
      </c>
      <c r="M51" s="226">
        <v>172.30926405748451</v>
      </c>
      <c r="N51" s="227">
        <v>178.30276288876161</v>
      </c>
      <c r="O51" s="227">
        <v>173.3753115578339</v>
      </c>
      <c r="P51" s="227">
        <v>189.88810256586473</v>
      </c>
      <c r="Q51" s="227">
        <v>249.32299909218497</v>
      </c>
      <c r="R51" s="227">
        <v>237.67191868066456</v>
      </c>
      <c r="S51" s="227">
        <v>235.18555200529354</v>
      </c>
      <c r="T51" s="227">
        <v>184.91193161907668</v>
      </c>
      <c r="U51" s="227">
        <v>170.43018294163147</v>
      </c>
      <c r="V51" s="228" t="str">
        <f>+A51</f>
        <v>Maximum</v>
      </c>
      <c r="W51" s="147"/>
      <c r="X51" s="229">
        <f t="shared" si="1"/>
        <v>66.764182320560252</v>
      </c>
      <c r="Y51" s="229">
        <f t="shared" si="1"/>
        <v>68.934142132756065</v>
      </c>
      <c r="Z51" s="229">
        <f t="shared" si="1"/>
        <v>77.08335479280251</v>
      </c>
      <c r="AA51" s="229">
        <f t="shared" si="1"/>
        <v>83.310398986973823</v>
      </c>
      <c r="AB51" s="243">
        <f t="shared" si="1"/>
        <v>77.510254888521473</v>
      </c>
      <c r="AC51" s="243">
        <f t="shared" si="1"/>
        <v>65.352618564265853</v>
      </c>
      <c r="AD51" s="230">
        <f t="shared" si="1"/>
        <v>50.734649390449952</v>
      </c>
      <c r="AE51" s="230">
        <f t="shared" si="1"/>
        <v>38.814147279374893</v>
      </c>
    </row>
    <row r="52" spans="1:31" s="108" customFormat="1" ht="14.1" customHeight="1" x14ac:dyDescent="0.2">
      <c r="A52" s="159" t="s">
        <v>221</v>
      </c>
      <c r="B52" s="160">
        <v>109.83891139975591</v>
      </c>
      <c r="C52" s="160">
        <v>101.15668973239345</v>
      </c>
      <c r="D52" s="160">
        <v>105.79273881687124</v>
      </c>
      <c r="E52" s="160">
        <v>94.588590912125852</v>
      </c>
      <c r="F52" s="160">
        <v>99.22912541664914</v>
      </c>
      <c r="G52" s="160">
        <v>95.684410652240643</v>
      </c>
      <c r="H52" s="160">
        <v>82.58949117206329</v>
      </c>
      <c r="I52" s="160">
        <v>73.801683877515259</v>
      </c>
      <c r="J52" s="160">
        <v>69.197869963807591</v>
      </c>
      <c r="K52" s="160">
        <v>55.067450686973174</v>
      </c>
      <c r="L52" s="160">
        <v>50.465191104819915</v>
      </c>
      <c r="M52" s="160">
        <v>51.220067952260827</v>
      </c>
      <c r="N52" s="209">
        <v>46.657298990090567</v>
      </c>
      <c r="O52" s="209">
        <v>51.058662871793842</v>
      </c>
      <c r="P52" s="172">
        <v>52.512867499821994</v>
      </c>
      <c r="Q52" s="160">
        <v>54.418464695842466</v>
      </c>
      <c r="R52" s="209">
        <v>50.633122534945002</v>
      </c>
      <c r="S52" s="209">
        <v>53.008335966734755</v>
      </c>
      <c r="T52" s="209">
        <v>53.758114976782046</v>
      </c>
      <c r="U52" s="209">
        <v>50.868395568176936</v>
      </c>
      <c r="V52" s="173" t="str">
        <f>+A52</f>
        <v>Médiane</v>
      </c>
      <c r="X52" s="166">
        <f t="shared" si="1"/>
        <v>16.532986872510111</v>
      </c>
      <c r="Y52" s="166">
        <f t="shared" si="1"/>
        <v>17.813209338457341</v>
      </c>
      <c r="Z52" s="166">
        <f t="shared" si="1"/>
        <v>17.328542333264213</v>
      </c>
      <c r="AA52" s="166">
        <f t="shared" si="1"/>
        <v>16.603390947633763</v>
      </c>
      <c r="AB52" s="169">
        <f t="shared" si="1"/>
        <v>13.994291551414388</v>
      </c>
      <c r="AC52" s="169">
        <f t="shared" si="1"/>
        <v>9.898466073777886</v>
      </c>
      <c r="AD52" s="168">
        <f t="shared" si="1"/>
        <v>6.3986035611497494</v>
      </c>
      <c r="AE52" s="168">
        <f t="shared" si="1"/>
        <v>3.68239713329924</v>
      </c>
    </row>
    <row r="53" spans="1:31" s="108" customFormat="1" ht="14.1" customHeight="1" thickBot="1" x14ac:dyDescent="0.25">
      <c r="A53" s="159" t="s">
        <v>237</v>
      </c>
      <c r="B53" s="160">
        <v>105.65178615443185</v>
      </c>
      <c r="C53" s="160">
        <v>102.9699546049611</v>
      </c>
      <c r="D53" s="160">
        <v>102.60148505817058</v>
      </c>
      <c r="E53" s="160">
        <v>102.58664625885891</v>
      </c>
      <c r="F53" s="160">
        <v>105.05364381772846</v>
      </c>
      <c r="G53" s="160">
        <v>102.85548945538423</v>
      </c>
      <c r="H53" s="160">
        <v>92.467800569237269</v>
      </c>
      <c r="I53" s="160">
        <v>81.450111943174477</v>
      </c>
      <c r="J53" s="160">
        <v>75.214806899643818</v>
      </c>
      <c r="K53" s="160">
        <v>61.317115612002951</v>
      </c>
      <c r="L53" s="160">
        <v>59.049884870977458</v>
      </c>
      <c r="M53" s="160">
        <v>56.781063390948589</v>
      </c>
      <c r="N53" s="209">
        <v>54.34725220165312</v>
      </c>
      <c r="O53" s="209">
        <v>57.330206918625329</v>
      </c>
      <c r="P53" s="172">
        <v>61.220738796200258</v>
      </c>
      <c r="Q53" s="160">
        <v>68.656819234170158</v>
      </c>
      <c r="R53" s="209">
        <v>71.929438657734579</v>
      </c>
      <c r="S53" s="209">
        <v>73.05002279866477</v>
      </c>
      <c r="T53" s="209">
        <v>71.267898937379485</v>
      </c>
      <c r="U53" s="209">
        <v>69.836565248489265</v>
      </c>
      <c r="V53" s="173" t="str">
        <f>+A53</f>
        <v>Moyenne</v>
      </c>
      <c r="X53" s="166">
        <f t="shared" si="1"/>
        <v>15.438971262051396</v>
      </c>
      <c r="Y53" s="166">
        <f t="shared" si="1"/>
        <v>17.175208244263217</v>
      </c>
      <c r="Z53" s="166">
        <f t="shared" si="1"/>
        <v>17.770356906915744</v>
      </c>
      <c r="AA53" s="166">
        <f t="shared" si="1"/>
        <v>16.821632969096079</v>
      </c>
      <c r="AB53" s="169">
        <f t="shared" si="1"/>
        <v>14.234884120860158</v>
      </c>
      <c r="AC53" s="169">
        <f t="shared" si="1"/>
        <v>10.131043694314471</v>
      </c>
      <c r="AD53" s="168">
        <f t="shared" si="1"/>
        <v>7.6664402649341454</v>
      </c>
      <c r="AE53" s="168">
        <f t="shared" si="1"/>
        <v>6.6584295675929805</v>
      </c>
    </row>
    <row r="54" spans="1:31" s="108" customFormat="1" ht="14.1" customHeight="1" thickBot="1" x14ac:dyDescent="0.25">
      <c r="A54" s="159" t="s">
        <v>222</v>
      </c>
      <c r="B54" s="182">
        <v>121.92958016222089</v>
      </c>
      <c r="C54" s="182">
        <v>118.31381552618952</v>
      </c>
      <c r="D54" s="182">
        <v>122.30631869663284</v>
      </c>
      <c r="E54" s="182">
        <v>127.12092984666461</v>
      </c>
      <c r="F54" s="182">
        <v>134.39609218811677</v>
      </c>
      <c r="G54" s="182">
        <v>135.61366064917789</v>
      </c>
      <c r="H54" s="182">
        <v>118.83246143344357</v>
      </c>
      <c r="I54" s="182">
        <v>107.46214244029635</v>
      </c>
      <c r="J54" s="182">
        <v>100.61588392926512</v>
      </c>
      <c r="K54" s="182">
        <v>76.852097536388726</v>
      </c>
      <c r="L54" s="182">
        <v>71.408529408652868</v>
      </c>
      <c r="M54" s="182">
        <v>69.284082404329169</v>
      </c>
      <c r="N54" s="182">
        <v>66.261162872906937</v>
      </c>
      <c r="O54" s="182">
        <v>70.566697608289118</v>
      </c>
      <c r="P54" s="182">
        <v>76.520763593190566</v>
      </c>
      <c r="Q54" s="182">
        <v>86.092107214156144</v>
      </c>
      <c r="R54" s="182">
        <v>84.610729203778035</v>
      </c>
      <c r="S54" s="182">
        <v>85.044196828655586</v>
      </c>
      <c r="T54" s="182">
        <v>78.409344096885263</v>
      </c>
      <c r="U54" s="182">
        <v>76.437373681677499</v>
      </c>
      <c r="V54" s="164" t="s">
        <v>222</v>
      </c>
      <c r="X54" s="166">
        <f t="shared" si="1"/>
        <v>17.766023869465648</v>
      </c>
      <c r="Y54" s="166">
        <f t="shared" si="1"/>
        <v>21.479257226910256</v>
      </c>
      <c r="Z54" s="166">
        <f t="shared" si="1"/>
        <v>23.900353040615634</v>
      </c>
      <c r="AA54" s="166">
        <f t="shared" si="1"/>
        <v>24.254767080973291</v>
      </c>
      <c r="AB54" s="169">
        <f t="shared" si="1"/>
        <v>21.031431140361363</v>
      </c>
      <c r="AC54" s="169">
        <f t="shared" si="1"/>
        <v>15.088844728158753</v>
      </c>
      <c r="AD54" s="168">
        <f t="shared" si="1"/>
        <v>10.98223686059889</v>
      </c>
      <c r="AE54" s="168">
        <f t="shared" si="1"/>
        <v>8.2920833872019966</v>
      </c>
    </row>
    <row r="55" spans="1:31" s="108" customFormat="1" ht="14.1" customHeight="1" thickBot="1" x14ac:dyDescent="0.25">
      <c r="A55" s="180" t="s">
        <v>223</v>
      </c>
      <c r="B55" s="181">
        <v>235.92</v>
      </c>
      <c r="C55" s="182">
        <v>211.22</v>
      </c>
      <c r="D55" s="182">
        <v>227.77</v>
      </c>
      <c r="E55" s="182">
        <v>261.67</v>
      </c>
      <c r="F55" s="182">
        <v>260.85000000000002</v>
      </c>
      <c r="G55" s="182">
        <v>258.66000000000003</v>
      </c>
      <c r="H55" s="182">
        <v>251.28</v>
      </c>
      <c r="I55" s="182">
        <v>223.79</v>
      </c>
      <c r="J55" s="182">
        <v>206.06</v>
      </c>
      <c r="K55" s="182">
        <v>188.5</v>
      </c>
      <c r="L55" s="182">
        <v>169.52</v>
      </c>
      <c r="M55" s="182">
        <v>171.92535496747689</v>
      </c>
      <c r="N55" s="182">
        <v>167.90545897221352</v>
      </c>
      <c r="O55" s="182">
        <v>172.90579665942741</v>
      </c>
      <c r="P55" s="182">
        <v>169.02905787453162</v>
      </c>
      <c r="Q55" s="182">
        <v>166.93672524992479</v>
      </c>
      <c r="R55" s="182">
        <v>152.43415924911557</v>
      </c>
      <c r="S55" s="182">
        <v>148.21261785773657</v>
      </c>
      <c r="T55" s="182">
        <v>128</v>
      </c>
      <c r="U55" s="182">
        <v>133.06663724379999</v>
      </c>
      <c r="V55" s="184" t="s">
        <v>224</v>
      </c>
      <c r="X55" s="185">
        <f t="shared" si="1"/>
        <v>26.114000000000011</v>
      </c>
      <c r="Y55" s="185">
        <f t="shared" si="1"/>
        <v>30.400957403902783</v>
      </c>
      <c r="Z55" s="185">
        <f t="shared" si="1"/>
        <v>35.233918606030969</v>
      </c>
      <c r="AA55" s="185">
        <f t="shared" si="1"/>
        <v>33.204271152070568</v>
      </c>
      <c r="AB55" s="169">
        <f t="shared" si="1"/>
        <v>29.591946522108049</v>
      </c>
      <c r="AC55" s="169">
        <f t="shared" si="1"/>
        <v>22.95485637658555</v>
      </c>
      <c r="AD55" s="231">
        <f t="shared" si="1"/>
        <v>16.329606821638606</v>
      </c>
      <c r="AE55" s="168">
        <f t="shared" ref="AE55" si="2">AVEDEV(J55:S55)</f>
        <v>10.803896658946755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K10/I10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Bruttoverschuldungsanteil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Bruttoschulden in % des laufenden Ertrags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Dette brute par rapport aux revenus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Dette brute en % des revenus courants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D83" si="3">(SUM(B24:D24)/3)</f>
        <v>109.1265876746255</v>
      </c>
      <c r="E68" s="141">
        <f t="shared" ref="E68:E83" si="4">(SUM(C24:E24)/3)</f>
        <v>98.312518829760094</v>
      </c>
      <c r="F68" s="141">
        <f t="shared" ref="F68:U83" si="5">(SUM(D24:F24)/3)</f>
        <v>97.585978480897552</v>
      </c>
      <c r="G68" s="141">
        <f t="shared" si="5"/>
        <v>98.710384690134148</v>
      </c>
      <c r="H68" s="141">
        <f t="shared" si="5"/>
        <v>98.672438638625138</v>
      </c>
      <c r="I68" s="141">
        <f t="shared" si="5"/>
        <v>92.948976500420926</v>
      </c>
      <c r="J68" s="141">
        <f t="shared" si="5"/>
        <v>84.867291483784484</v>
      </c>
      <c r="K68" s="141">
        <f t="shared" si="5"/>
        <v>75.04637839622481</v>
      </c>
      <c r="L68" s="141">
        <f t="shared" si="5"/>
        <v>63.9480111547783</v>
      </c>
      <c r="M68" s="141">
        <f t="shared" si="5"/>
        <v>52.963305404856506</v>
      </c>
      <c r="N68" s="141">
        <f t="shared" si="5"/>
        <v>44.861578549463765</v>
      </c>
      <c r="O68" s="142">
        <f t="shared" si="5"/>
        <v>43.196718477660845</v>
      </c>
      <c r="P68" s="246">
        <f t="shared" si="5"/>
        <v>46.668297682406994</v>
      </c>
      <c r="Q68" s="195">
        <f t="shared" si="5"/>
        <v>54.265367802085869</v>
      </c>
      <c r="R68" s="142">
        <f t="shared" si="5"/>
        <v>56.541107566290627</v>
      </c>
      <c r="S68" s="246">
        <f t="shared" si="5"/>
        <v>54.373243150390465</v>
      </c>
      <c r="T68" s="246">
        <f t="shared" si="5"/>
        <v>49.950098160650647</v>
      </c>
      <c r="U68" s="246">
        <f t="shared" si="5"/>
        <v>49.53288872041319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si="3"/>
        <v>138.74046694346424</v>
      </c>
      <c r="E69" s="151">
        <f t="shared" si="4"/>
        <v>144.42144801288802</v>
      </c>
      <c r="F69" s="151">
        <f t="shared" si="5"/>
        <v>142.0807682260963</v>
      </c>
      <c r="G69" s="151">
        <f t="shared" si="5"/>
        <v>138.44467739661971</v>
      </c>
      <c r="H69" s="151">
        <f t="shared" si="5"/>
        <v>120.75177778217564</v>
      </c>
      <c r="I69" s="151">
        <f t="shared" si="5"/>
        <v>103.62473529683685</v>
      </c>
      <c r="J69" s="151">
        <f t="shared" si="5"/>
        <v>84.023468378820212</v>
      </c>
      <c r="K69" s="151">
        <f t="shared" si="5"/>
        <v>76.004283591363546</v>
      </c>
      <c r="L69" s="151">
        <f t="shared" si="5"/>
        <v>68.233569337398293</v>
      </c>
      <c r="M69" s="151">
        <f t="shared" si="5"/>
        <v>63.167069126378969</v>
      </c>
      <c r="N69" s="151">
        <f t="shared" si="5"/>
        <v>60.795148102235736</v>
      </c>
      <c r="O69" s="197">
        <f t="shared" si="5"/>
        <v>62.044980417824299</v>
      </c>
      <c r="P69" s="247">
        <f t="shared" si="5"/>
        <v>63.454301389535054</v>
      </c>
      <c r="Q69" s="197">
        <f t="shared" si="5"/>
        <v>64.989292658308258</v>
      </c>
      <c r="R69" s="198">
        <f t="shared" si="5"/>
        <v>64.709723656030761</v>
      </c>
      <c r="S69" s="151">
        <f t="shared" si="5"/>
        <v>65.973431591603614</v>
      </c>
      <c r="T69" s="151">
        <f t="shared" si="5"/>
        <v>68.022923380835081</v>
      </c>
      <c r="U69" s="151">
        <f t="shared" si="5"/>
        <v>68.973331420103179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3"/>
        <v>136.16748191623279</v>
      </c>
      <c r="E70" s="141">
        <f t="shared" si="4"/>
        <v>136.65482994481363</v>
      </c>
      <c r="F70" s="141">
        <f t="shared" si="5"/>
        <v>123.32134603872237</v>
      </c>
      <c r="G70" s="141">
        <f t="shared" si="5"/>
        <v>115.35119174898763</v>
      </c>
      <c r="H70" s="141">
        <f t="shared" si="5"/>
        <v>100.85154598978595</v>
      </c>
      <c r="I70" s="141">
        <f t="shared" si="5"/>
        <v>84.292615209070917</v>
      </c>
      <c r="J70" s="141">
        <f t="shared" si="5"/>
        <v>67.626535078943547</v>
      </c>
      <c r="K70" s="141">
        <f t="shared" si="5"/>
        <v>59.701058718388687</v>
      </c>
      <c r="L70" s="141">
        <f t="shared" si="5"/>
        <v>54.627801644870011</v>
      </c>
      <c r="M70" s="141">
        <f t="shared" si="5"/>
        <v>51.385906428438041</v>
      </c>
      <c r="N70" s="141">
        <f t="shared" si="5"/>
        <v>48.024049925430496</v>
      </c>
      <c r="O70" s="194">
        <f t="shared" si="5"/>
        <v>48.972785949152218</v>
      </c>
      <c r="P70" s="246">
        <f t="shared" si="5"/>
        <v>51.134154620626248</v>
      </c>
      <c r="Q70" s="194">
        <f t="shared" si="5"/>
        <v>54.670794082657359</v>
      </c>
      <c r="R70" s="195">
        <f t="shared" si="5"/>
        <v>53.894174331867781</v>
      </c>
      <c r="S70" s="199">
        <f t="shared" si="5"/>
        <v>53.993489265802673</v>
      </c>
      <c r="T70" s="199">
        <f t="shared" si="5"/>
        <v>53.850497627961879</v>
      </c>
      <c r="U70" s="199">
        <f t="shared" si="5"/>
        <v>55.61301608249147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3"/>
        <v>81.677651785320975</v>
      </c>
      <c r="E71" s="151">
        <f t="shared" si="4"/>
        <v>82.28441595910526</v>
      </c>
      <c r="F71" s="151">
        <f t="shared" si="5"/>
        <v>81.386809019427119</v>
      </c>
      <c r="G71" s="151">
        <f t="shared" si="5"/>
        <v>81.249878617547182</v>
      </c>
      <c r="H71" s="151">
        <f t="shared" si="5"/>
        <v>80.876487684576389</v>
      </c>
      <c r="I71" s="151">
        <f t="shared" si="5"/>
        <v>74.902920713420968</v>
      </c>
      <c r="J71" s="151">
        <f t="shared" si="5"/>
        <v>67.411518085486904</v>
      </c>
      <c r="K71" s="151">
        <f t="shared" si="5"/>
        <v>56.481455705037568</v>
      </c>
      <c r="L71" s="151">
        <f t="shared" si="5"/>
        <v>49.417029058306703</v>
      </c>
      <c r="M71" s="151">
        <f t="shared" si="5"/>
        <v>43.276719663224888</v>
      </c>
      <c r="N71" s="151">
        <f t="shared" si="5"/>
        <v>38.565449378261043</v>
      </c>
      <c r="O71" s="197">
        <f t="shared" si="5"/>
        <v>35.843155260642561</v>
      </c>
      <c r="P71" s="247">
        <f t="shared" si="5"/>
        <v>33.665073539713099</v>
      </c>
      <c r="Q71" s="198">
        <f t="shared" si="5"/>
        <v>33.579514232069918</v>
      </c>
      <c r="R71" s="152">
        <f t="shared" si="5"/>
        <v>32.59985827313789</v>
      </c>
      <c r="S71" s="201">
        <f t="shared" si="5"/>
        <v>31.69651425463141</v>
      </c>
      <c r="T71" s="201">
        <f t="shared" si="5"/>
        <v>32.305671214605944</v>
      </c>
      <c r="U71" s="201">
        <f t="shared" si="5"/>
        <v>34.343194340966363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3"/>
        <v>67.104262762087615</v>
      </c>
      <c r="E72" s="141">
        <f t="shared" si="4"/>
        <v>65.349355716999398</v>
      </c>
      <c r="F72" s="141">
        <f t="shared" si="5"/>
        <v>63.426759009850748</v>
      </c>
      <c r="G72" s="141">
        <f t="shared" si="5"/>
        <v>63.166852179903742</v>
      </c>
      <c r="H72" s="141">
        <f t="shared" si="5"/>
        <v>61.222114609928951</v>
      </c>
      <c r="I72" s="141">
        <f t="shared" si="5"/>
        <v>59.611200742301719</v>
      </c>
      <c r="J72" s="141">
        <f t="shared" si="5"/>
        <v>54.062442151500676</v>
      </c>
      <c r="K72" s="141">
        <f t="shared" si="5"/>
        <v>49.085793276896744</v>
      </c>
      <c r="L72" s="141">
        <f t="shared" si="5"/>
        <v>45.638790312342593</v>
      </c>
      <c r="M72" s="141">
        <f t="shared" si="5"/>
        <v>44.367839577424149</v>
      </c>
      <c r="N72" s="141">
        <f t="shared" si="5"/>
        <v>44.170098884543222</v>
      </c>
      <c r="O72" s="194">
        <f t="shared" si="5"/>
        <v>44.077584909229415</v>
      </c>
      <c r="P72" s="246">
        <f t="shared" si="5"/>
        <v>42.70341772970022</v>
      </c>
      <c r="Q72" s="195">
        <f t="shared" si="5"/>
        <v>48.723567557497596</v>
      </c>
      <c r="R72" s="142">
        <f t="shared" si="5"/>
        <v>47.054006534740125</v>
      </c>
      <c r="S72" s="202">
        <f t="shared" si="5"/>
        <v>45.115604739827319</v>
      </c>
      <c r="T72" s="202">
        <f t="shared" si="5"/>
        <v>34.721281754317296</v>
      </c>
      <c r="U72" s="202">
        <f t="shared" si="5"/>
        <v>31.38182711430618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3"/>
        <v>155.67955065333354</v>
      </c>
      <c r="E73" s="151">
        <f t="shared" si="4"/>
        <v>144.74802056505521</v>
      </c>
      <c r="F73" s="151">
        <f t="shared" si="5"/>
        <v>131.00256105416736</v>
      </c>
      <c r="G73" s="151">
        <f t="shared" si="5"/>
        <v>117.28816183131346</v>
      </c>
      <c r="H73" s="151">
        <f t="shared" si="5"/>
        <v>105.00025703511629</v>
      </c>
      <c r="I73" s="151">
        <f t="shared" si="5"/>
        <v>91.420063174322706</v>
      </c>
      <c r="J73" s="151">
        <f t="shared" si="5"/>
        <v>81.496635218566837</v>
      </c>
      <c r="K73" s="151">
        <f t="shared" si="5"/>
        <v>66.47529691244192</v>
      </c>
      <c r="L73" s="151">
        <f t="shared" si="5"/>
        <v>55.956103870686128</v>
      </c>
      <c r="M73" s="151">
        <f t="shared" si="5"/>
        <v>44.073442491573253</v>
      </c>
      <c r="N73" s="151">
        <f t="shared" si="5"/>
        <v>39.421233069845329</v>
      </c>
      <c r="O73" s="197">
        <f t="shared" si="5"/>
        <v>31.126724295267454</v>
      </c>
      <c r="P73" s="247">
        <f t="shared" si="5"/>
        <v>27.014533116652114</v>
      </c>
      <c r="Q73" s="198">
        <f t="shared" si="5"/>
        <v>26.320947155726611</v>
      </c>
      <c r="R73" s="203">
        <f t="shared" si="5"/>
        <v>25.2095774320738</v>
      </c>
      <c r="S73" s="151">
        <f t="shared" si="5"/>
        <v>22.622429766613696</v>
      </c>
      <c r="T73" s="151">
        <f t="shared" si="5"/>
        <v>21.454217563849756</v>
      </c>
      <c r="U73" s="151">
        <f t="shared" si="5"/>
        <v>22.836570877922906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3"/>
        <v>127.94410922708124</v>
      </c>
      <c r="E74" s="141">
        <f t="shared" si="4"/>
        <v>115.39960419217444</v>
      </c>
      <c r="F74" s="141">
        <f t="shared" si="5"/>
        <v>102.6610298847002</v>
      </c>
      <c r="G74" s="141">
        <f t="shared" si="5"/>
        <v>98.323144100991442</v>
      </c>
      <c r="H74" s="141">
        <f t="shared" si="5"/>
        <v>102.00932586826167</v>
      </c>
      <c r="I74" s="141">
        <f t="shared" si="5"/>
        <v>99.549383510226434</v>
      </c>
      <c r="J74" s="141">
        <f t="shared" si="5"/>
        <v>94.011265000241963</v>
      </c>
      <c r="K74" s="141">
        <f t="shared" si="5"/>
        <v>82.722784340814243</v>
      </c>
      <c r="L74" s="141">
        <f t="shared" si="5"/>
        <v>79.401790139472624</v>
      </c>
      <c r="M74" s="141">
        <f t="shared" si="5"/>
        <v>69.61871344930438</v>
      </c>
      <c r="N74" s="141">
        <f t="shared" si="5"/>
        <v>60.594510164963026</v>
      </c>
      <c r="O74" s="194">
        <f t="shared" si="5"/>
        <v>50.159446164609285</v>
      </c>
      <c r="P74" s="246">
        <f t="shared" si="5"/>
        <v>47.794800342695396</v>
      </c>
      <c r="Q74" s="195">
        <f t="shared" si="5"/>
        <v>49.857899633321516</v>
      </c>
      <c r="R74" s="195">
        <f t="shared" si="5"/>
        <v>50.071973092108173</v>
      </c>
      <c r="S74" s="195">
        <f t="shared" si="5"/>
        <v>52.454461637274449</v>
      </c>
      <c r="T74" s="195">
        <f t="shared" si="5"/>
        <v>67.156084289590211</v>
      </c>
      <c r="U74" s="195">
        <f t="shared" si="5"/>
        <v>80.911853441527825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3"/>
        <v>43.325344400605246</v>
      </c>
      <c r="E75" s="151">
        <f t="shared" si="4"/>
        <v>51.339582675410554</v>
      </c>
      <c r="F75" s="151">
        <f t="shared" si="5"/>
        <v>68.128368250875667</v>
      </c>
      <c r="G75" s="151">
        <f t="shared" si="5"/>
        <v>80.27558406051125</v>
      </c>
      <c r="H75" s="151">
        <f t="shared" si="5"/>
        <v>84.926441796396134</v>
      </c>
      <c r="I75" s="151">
        <f t="shared" si="5"/>
        <v>82.887512501175237</v>
      </c>
      <c r="J75" s="151">
        <f t="shared" si="5"/>
        <v>75.091383258344692</v>
      </c>
      <c r="K75" s="151">
        <f t="shared" si="5"/>
        <v>62.849649063606385</v>
      </c>
      <c r="L75" s="151">
        <f t="shared" si="5"/>
        <v>54.642525271360704</v>
      </c>
      <c r="M75" s="151">
        <f t="shared" si="5"/>
        <v>50.95918667743944</v>
      </c>
      <c r="N75" s="151">
        <f t="shared" si="5"/>
        <v>52.219494893425633</v>
      </c>
      <c r="O75" s="197">
        <f t="shared" si="5"/>
        <v>53.938662647298166</v>
      </c>
      <c r="P75" s="247">
        <f t="shared" si="5"/>
        <v>52.575439304407553</v>
      </c>
      <c r="Q75" s="198">
        <f t="shared" si="5"/>
        <v>49.179541952363898</v>
      </c>
      <c r="R75" s="203">
        <f t="shared" si="5"/>
        <v>46.459640401531487</v>
      </c>
      <c r="S75" s="151">
        <f t="shared" si="5"/>
        <v>45.112804271825382</v>
      </c>
      <c r="T75" s="151">
        <f t="shared" si="5"/>
        <v>47.58610678512489</v>
      </c>
      <c r="U75" s="151">
        <f t="shared" si="5"/>
        <v>47.630543080873963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3"/>
        <v>60.232207038961093</v>
      </c>
      <c r="E76" s="141">
        <f t="shared" si="4"/>
        <v>54.070297255642082</v>
      </c>
      <c r="F76" s="141">
        <f t="shared" si="5"/>
        <v>50.251456655306619</v>
      </c>
      <c r="G76" s="141">
        <f t="shared" si="5"/>
        <v>48.332536671972399</v>
      </c>
      <c r="H76" s="141">
        <f t="shared" si="5"/>
        <v>46.545854950292302</v>
      </c>
      <c r="I76" s="141">
        <f t="shared" si="5"/>
        <v>45.859668373612443</v>
      </c>
      <c r="J76" s="141">
        <f t="shared" si="5"/>
        <v>46.414300098364016</v>
      </c>
      <c r="K76" s="141">
        <f t="shared" si="5"/>
        <v>44.14369676446082</v>
      </c>
      <c r="L76" s="141">
        <f t="shared" si="5"/>
        <v>40.744026678518431</v>
      </c>
      <c r="M76" s="141">
        <f t="shared" si="5"/>
        <v>40.154393997306464</v>
      </c>
      <c r="N76" s="141">
        <f t="shared" si="5"/>
        <v>42.445351591223414</v>
      </c>
      <c r="O76" s="194">
        <f t="shared" si="5"/>
        <v>47.989486950258772</v>
      </c>
      <c r="P76" s="246">
        <f t="shared" si="5"/>
        <v>48.0548435761497</v>
      </c>
      <c r="Q76" s="195">
        <f t="shared" si="5"/>
        <v>48.594655429229228</v>
      </c>
      <c r="R76" s="204">
        <f t="shared" si="5"/>
        <v>47.922836044188749</v>
      </c>
      <c r="S76" s="141">
        <f t="shared" si="5"/>
        <v>48.3637201390491</v>
      </c>
      <c r="T76" s="141">
        <f t="shared" si="5"/>
        <v>48.204841895034413</v>
      </c>
      <c r="U76" s="141">
        <f t="shared" si="5"/>
        <v>51.39142958543713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3"/>
        <v>68.081426171377373</v>
      </c>
      <c r="E77" s="151">
        <f t="shared" si="4"/>
        <v>67.501059012734842</v>
      </c>
      <c r="F77" s="151">
        <f t="shared" si="5"/>
        <v>62.34379339145233</v>
      </c>
      <c r="G77" s="151">
        <f t="shared" si="5"/>
        <v>54.264091516616325</v>
      </c>
      <c r="H77" s="151">
        <f t="shared" si="5"/>
        <v>46.099529220044396</v>
      </c>
      <c r="I77" s="151">
        <f t="shared" si="5"/>
        <v>40.430832860590819</v>
      </c>
      <c r="J77" s="151">
        <f t="shared" si="5"/>
        <v>36.957025761585413</v>
      </c>
      <c r="K77" s="151">
        <f t="shared" si="5"/>
        <v>36.247002726294276</v>
      </c>
      <c r="L77" s="151">
        <f t="shared" si="5"/>
        <v>34.995190842171979</v>
      </c>
      <c r="M77" s="151">
        <f t="shared" si="5"/>
        <v>34.708385151816508</v>
      </c>
      <c r="N77" s="151">
        <f t="shared" si="5"/>
        <v>31.7724674594396</v>
      </c>
      <c r="O77" s="197">
        <f t="shared" si="5"/>
        <v>31.795292966046972</v>
      </c>
      <c r="P77" s="247">
        <f t="shared" si="5"/>
        <v>26.42565837646438</v>
      </c>
      <c r="Q77" s="198">
        <f t="shared" si="5"/>
        <v>23.442106705540272</v>
      </c>
      <c r="R77" s="203">
        <f t="shared" si="5"/>
        <v>21.796254406087769</v>
      </c>
      <c r="S77" s="151">
        <f t="shared" si="5"/>
        <v>23.968837801090086</v>
      </c>
      <c r="T77" s="151">
        <f t="shared" si="5"/>
        <v>25.726406313598805</v>
      </c>
      <c r="U77" s="151">
        <f t="shared" si="5"/>
        <v>26.526735665177927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3"/>
        <v>132.07869284172489</v>
      </c>
      <c r="E78" s="141">
        <f t="shared" si="4"/>
        <v>119.81063138214762</v>
      </c>
      <c r="F78" s="141">
        <f t="shared" si="5"/>
        <v>111.26090723396145</v>
      </c>
      <c r="G78" s="141">
        <f t="shared" si="5"/>
        <v>107.24341845764688</v>
      </c>
      <c r="H78" s="141">
        <f t="shared" si="5"/>
        <v>98.292084117408251</v>
      </c>
      <c r="I78" s="141">
        <f t="shared" si="5"/>
        <v>91.689249996683643</v>
      </c>
      <c r="J78" s="141">
        <f t="shared" si="5"/>
        <v>80.153176932596352</v>
      </c>
      <c r="K78" s="141">
        <f t="shared" si="5"/>
        <v>68.30137473621383</v>
      </c>
      <c r="L78" s="141">
        <f t="shared" si="5"/>
        <v>56.872714319125471</v>
      </c>
      <c r="M78" s="141">
        <f t="shared" si="5"/>
        <v>46.789313533708167</v>
      </c>
      <c r="N78" s="141">
        <f t="shared" si="5"/>
        <v>41.160279317595368</v>
      </c>
      <c r="O78" s="194">
        <f t="shared" si="5"/>
        <v>41.979461263543037</v>
      </c>
      <c r="P78" s="246">
        <f t="shared" si="5"/>
        <v>47.122543428438775</v>
      </c>
      <c r="Q78" s="195">
        <f t="shared" si="5"/>
        <v>55.201147334829876</v>
      </c>
      <c r="R78" s="204">
        <f t="shared" si="5"/>
        <v>76.022981860510711</v>
      </c>
      <c r="S78" s="141">
        <f t="shared" si="5"/>
        <v>96.041574407408461</v>
      </c>
      <c r="T78" s="141">
        <f t="shared" si="5"/>
        <v>113.68575039543255</v>
      </c>
      <c r="U78" s="141">
        <f t="shared" si="5"/>
        <v>114.41284938810675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3"/>
        <v>130.61565568238282</v>
      </c>
      <c r="E79" s="151">
        <f t="shared" si="4"/>
        <v>124.93455207235699</v>
      </c>
      <c r="F79" s="151">
        <f t="shared" si="5"/>
        <v>120.41379940575304</v>
      </c>
      <c r="G79" s="151">
        <f t="shared" si="5"/>
        <v>121.84144761774796</v>
      </c>
      <c r="H79" s="151">
        <f t="shared" si="5"/>
        <v>117.58468594431639</v>
      </c>
      <c r="I79" s="151">
        <f t="shared" si="5"/>
        <v>112.31943417688909</v>
      </c>
      <c r="J79" s="151">
        <f t="shared" si="5"/>
        <v>100.9635557897641</v>
      </c>
      <c r="K79" s="151">
        <f t="shared" si="5"/>
        <v>90.915148019548482</v>
      </c>
      <c r="L79" s="151">
        <f t="shared" si="5"/>
        <v>87.53289922238794</v>
      </c>
      <c r="M79" s="151">
        <f t="shared" si="5"/>
        <v>87.586020356668897</v>
      </c>
      <c r="N79" s="151">
        <f t="shared" si="5"/>
        <v>90.710347531766431</v>
      </c>
      <c r="O79" s="197">
        <f t="shared" si="5"/>
        <v>101.30435880085285</v>
      </c>
      <c r="P79" s="247">
        <f t="shared" si="5"/>
        <v>125.6090398661471</v>
      </c>
      <c r="Q79" s="198">
        <f t="shared" si="5"/>
        <v>147.29273899014763</v>
      </c>
      <c r="R79" s="203">
        <f t="shared" si="5"/>
        <v>156.56546858676538</v>
      </c>
      <c r="S79" s="151">
        <f t="shared" si="5"/>
        <v>153.28138105575283</v>
      </c>
      <c r="T79" s="151">
        <f t="shared" si="5"/>
        <v>154.45913822906422</v>
      </c>
      <c r="U79" s="151">
        <f t="shared" si="5"/>
        <v>157.33838142432398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3"/>
        <v>90.117568566751913</v>
      </c>
      <c r="E80" s="141">
        <f t="shared" si="4"/>
        <v>108.21743025614292</v>
      </c>
      <c r="F80" s="141">
        <f t="shared" si="5"/>
        <v>129.15107558014671</v>
      </c>
      <c r="G80" s="141">
        <f t="shared" si="5"/>
        <v>129.59047368073035</v>
      </c>
      <c r="H80" s="141">
        <f t="shared" si="5"/>
        <v>133.80112197276321</v>
      </c>
      <c r="I80" s="141">
        <f t="shared" si="5"/>
        <v>114.30895621561784</v>
      </c>
      <c r="J80" s="141">
        <f t="shared" si="5"/>
        <v>102.65115390390105</v>
      </c>
      <c r="K80" s="141">
        <f t="shared" si="5"/>
        <v>85.703836480452267</v>
      </c>
      <c r="L80" s="141">
        <f t="shared" si="5"/>
        <v>87.667977037697639</v>
      </c>
      <c r="M80" s="141">
        <f t="shared" si="5"/>
        <v>82.848266953501351</v>
      </c>
      <c r="N80" s="141">
        <f t="shared" si="5"/>
        <v>81.221454866933087</v>
      </c>
      <c r="O80" s="194">
        <f t="shared" si="5"/>
        <v>80.978824269275208</v>
      </c>
      <c r="P80" s="246">
        <f t="shared" si="5"/>
        <v>91.04403167393734</v>
      </c>
      <c r="Q80" s="195">
        <f t="shared" si="5"/>
        <v>106.97996684270998</v>
      </c>
      <c r="R80" s="204">
        <f t="shared" si="5"/>
        <v>132.74890739371421</v>
      </c>
      <c r="S80" s="141">
        <f t="shared" si="5"/>
        <v>155.02515795313897</v>
      </c>
      <c r="T80" s="141">
        <f t="shared" si="5"/>
        <v>162.90399541288949</v>
      </c>
      <c r="U80" s="141">
        <f t="shared" si="5"/>
        <v>158.78399313414192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3"/>
        <v>102.03282972517867</v>
      </c>
      <c r="E81" s="151">
        <f t="shared" si="4"/>
        <v>94.805841990616614</v>
      </c>
      <c r="F81" s="151">
        <f t="shared" si="5"/>
        <v>92.785767882658945</v>
      </c>
      <c r="G81" s="151">
        <f t="shared" si="5"/>
        <v>84.40878179273291</v>
      </c>
      <c r="H81" s="151">
        <f t="shared" si="5"/>
        <v>77.573544851862437</v>
      </c>
      <c r="I81" s="151">
        <f t="shared" si="5"/>
        <v>66.840611811745831</v>
      </c>
      <c r="J81" s="151">
        <f t="shared" si="5"/>
        <v>63.391287803028241</v>
      </c>
      <c r="K81" s="151">
        <f t="shared" si="5"/>
        <v>59.426127451603797</v>
      </c>
      <c r="L81" s="151">
        <f t="shared" si="5"/>
        <v>56.138560942253797</v>
      </c>
      <c r="M81" s="151">
        <f t="shared" si="5"/>
        <v>50.10088169314195</v>
      </c>
      <c r="N81" s="151">
        <f t="shared" si="5"/>
        <v>45.717603199434542</v>
      </c>
      <c r="O81" s="197">
        <f t="shared" si="5"/>
        <v>42.232424503820283</v>
      </c>
      <c r="P81" s="247">
        <f t="shared" si="5"/>
        <v>41.468853993075108</v>
      </c>
      <c r="Q81" s="198">
        <f t="shared" si="5"/>
        <v>42.906801833183721</v>
      </c>
      <c r="R81" s="203">
        <f t="shared" si="5"/>
        <v>46.080391587318957</v>
      </c>
      <c r="S81" s="151">
        <f t="shared" si="5"/>
        <v>46.769612468999206</v>
      </c>
      <c r="T81" s="151">
        <f t="shared" si="5"/>
        <v>44.41465313827846</v>
      </c>
      <c r="U81" s="151">
        <f t="shared" si="5"/>
        <v>39.114844676355659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3"/>
        <v>63.256417915291628</v>
      </c>
      <c r="E82" s="141">
        <f t="shared" si="4"/>
        <v>54.106768937139712</v>
      </c>
      <c r="F82" s="141">
        <f t="shared" si="5"/>
        <v>49.310850879527408</v>
      </c>
      <c r="G82" s="141">
        <f t="shared" si="5"/>
        <v>49.543205892664957</v>
      </c>
      <c r="H82" s="141">
        <f t="shared" si="5"/>
        <v>47.281022795105777</v>
      </c>
      <c r="I82" s="141">
        <f t="shared" si="5"/>
        <v>42.67260368682529</v>
      </c>
      <c r="J82" s="141">
        <f t="shared" si="5"/>
        <v>35.61313205533714</v>
      </c>
      <c r="K82" s="141">
        <f t="shared" si="5"/>
        <v>32.147703522591456</v>
      </c>
      <c r="L82" s="141">
        <f t="shared" si="5"/>
        <v>29.703018910246328</v>
      </c>
      <c r="M82" s="141">
        <f t="shared" si="5"/>
        <v>29.702723456602069</v>
      </c>
      <c r="N82" s="141">
        <f t="shared" si="5"/>
        <v>30.480939124632101</v>
      </c>
      <c r="O82" s="194">
        <f t="shared" si="5"/>
        <v>31.727171151088097</v>
      </c>
      <c r="P82" s="246">
        <f t="shared" si="5"/>
        <v>39.10207351201327</v>
      </c>
      <c r="Q82" s="195">
        <f t="shared" si="5"/>
        <v>47.592986150172521</v>
      </c>
      <c r="R82" s="204">
        <f t="shared" si="5"/>
        <v>54.942175711291775</v>
      </c>
      <c r="S82" s="141">
        <f t="shared" si="5"/>
        <v>59.799436690827427</v>
      </c>
      <c r="T82" s="141">
        <f t="shared" si="5"/>
        <v>59.510206543144108</v>
      </c>
      <c r="U82" s="141">
        <f t="shared" si="5"/>
        <v>55.337136641235723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3"/>
        <v>50.245952994483339</v>
      </c>
      <c r="E83" s="151">
        <f t="shared" si="4"/>
        <v>45.988695018212127</v>
      </c>
      <c r="F83" s="151">
        <f t="shared" si="5"/>
        <v>44.395701087966586</v>
      </c>
      <c r="G83" s="151">
        <f t="shared" si="5"/>
        <v>40.738132775770261</v>
      </c>
      <c r="H83" s="151">
        <f t="shared" si="5"/>
        <v>39.460446354240233</v>
      </c>
      <c r="I83" s="151">
        <f t="shared" si="5"/>
        <v>39.400684754767013</v>
      </c>
      <c r="J83" s="151">
        <f t="shared" si="5"/>
        <v>37.567059194008785</v>
      </c>
      <c r="K83" s="151">
        <f t="shared" si="5"/>
        <v>33.349797856743812</v>
      </c>
      <c r="L83" s="151">
        <f t="shared" si="5"/>
        <v>28.512799575963243</v>
      </c>
      <c r="M83" s="151">
        <f t="shared" si="5"/>
        <v>21.956846117154367</v>
      </c>
      <c r="N83" s="151">
        <f t="shared" si="5"/>
        <v>18.185539834111527</v>
      </c>
      <c r="O83" s="197">
        <f t="shared" si="5"/>
        <v>14.091849515489089</v>
      </c>
      <c r="P83" s="247">
        <f t="shared" si="5"/>
        <v>14.217158055983115</v>
      </c>
      <c r="Q83" s="198">
        <f t="shared" si="5"/>
        <v>16.573360376189914</v>
      </c>
      <c r="R83" s="203">
        <f t="shared" si="5"/>
        <v>27.147779145163259</v>
      </c>
      <c r="S83" s="151">
        <f t="shared" si="5"/>
        <v>36.319495290305859</v>
      </c>
      <c r="T83" s="151">
        <f t="shared" si="5"/>
        <v>40.871287391876955</v>
      </c>
      <c r="U83" s="151">
        <f t="shared" ref="U83" si="6">(SUM(S39:U39)/3)</f>
        <v>39.625381533697357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141">
        <f>(SUM(B40:C40)/2)</f>
        <v>66.288781913461406</v>
      </c>
      <c r="E84" s="141">
        <f>(SUM(C40+E40)/2)</f>
        <v>59.463908393598189</v>
      </c>
      <c r="F84" s="141">
        <f t="shared" ref="F84:F93" si="7">(SUM(D40:F40)/3)</f>
        <v>56.697503596275304</v>
      </c>
      <c r="G84" s="141">
        <f t="shared" ref="G84:G93" si="8">(SUM(E40:G40)/3)</f>
        <v>55.00451123623052</v>
      </c>
      <c r="H84" s="141">
        <f t="shared" ref="H84:U93" si="9">(SUM(F40:H40)/3)</f>
        <v>52.206756134668218</v>
      </c>
      <c r="I84" s="141">
        <f t="shared" si="9"/>
        <v>47.168205747300817</v>
      </c>
      <c r="J84" s="141">
        <f t="shared" si="9"/>
        <v>45.639363510604859</v>
      </c>
      <c r="K84" s="141">
        <f t="shared" si="9"/>
        <v>41.384918657440195</v>
      </c>
      <c r="L84" s="141">
        <f t="shared" si="9"/>
        <v>39.003452326048752</v>
      </c>
      <c r="M84" s="141">
        <f t="shared" si="9"/>
        <v>37.347691951859275</v>
      </c>
      <c r="N84" s="141">
        <f t="shared" si="9"/>
        <v>38.434223693583085</v>
      </c>
      <c r="O84" s="194">
        <f t="shared" si="9"/>
        <v>39.02800500789921</v>
      </c>
      <c r="P84" s="246">
        <f t="shared" si="9"/>
        <v>41.198561682314825</v>
      </c>
      <c r="Q84" s="195">
        <f t="shared" si="9"/>
        <v>42.051116722652175</v>
      </c>
      <c r="R84" s="204">
        <f t="shared" si="9"/>
        <v>41.992408015167548</v>
      </c>
      <c r="S84" s="141">
        <f t="shared" si="9"/>
        <v>41.324405163350079</v>
      </c>
      <c r="T84" s="141">
        <f t="shared" si="9"/>
        <v>40.92638151691002</v>
      </c>
      <c r="U84" s="141">
        <f t="shared" si="9"/>
        <v>39.548759172965894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ref="D85:E93" si="10">(SUM(B41:D41)/3)</f>
        <v>67.197781226014072</v>
      </c>
      <c r="E85" s="151">
        <f t="shared" si="10"/>
        <v>66.801032175440668</v>
      </c>
      <c r="F85" s="151">
        <f t="shared" si="7"/>
        <v>67.767394448164794</v>
      </c>
      <c r="G85" s="151">
        <f t="shared" si="8"/>
        <v>68.39462072717312</v>
      </c>
      <c r="H85" s="151">
        <f t="shared" si="9"/>
        <v>65.389363687817863</v>
      </c>
      <c r="I85" s="151">
        <f t="shared" si="9"/>
        <v>60.664810861355441</v>
      </c>
      <c r="J85" s="151">
        <f t="shared" si="9"/>
        <v>56.677705122768174</v>
      </c>
      <c r="K85" s="151">
        <f t="shared" si="9"/>
        <v>51.130281152744686</v>
      </c>
      <c r="L85" s="151">
        <f t="shared" si="9"/>
        <v>45.096690190114579</v>
      </c>
      <c r="M85" s="151">
        <f t="shared" si="9"/>
        <v>42.146249510473858</v>
      </c>
      <c r="N85" s="151">
        <f t="shared" si="9"/>
        <v>41.79958264917439</v>
      </c>
      <c r="O85" s="197">
        <f t="shared" si="9"/>
        <v>39.269763185127708</v>
      </c>
      <c r="P85" s="247">
        <f t="shared" si="9"/>
        <v>34.995902523885427</v>
      </c>
      <c r="Q85" s="198">
        <f t="shared" si="9"/>
        <v>32.141552708311977</v>
      </c>
      <c r="R85" s="203">
        <f t="shared" si="9"/>
        <v>34.60614194797521</v>
      </c>
      <c r="S85" s="151">
        <f t="shared" si="9"/>
        <v>40.660301739031517</v>
      </c>
      <c r="T85" s="151">
        <f t="shared" si="9"/>
        <v>47.784097402781477</v>
      </c>
      <c r="U85" s="151">
        <f t="shared" si="9"/>
        <v>53.648450977054608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10"/>
        <v>64.623148555610783</v>
      </c>
      <c r="E86" s="141">
        <f t="shared" si="10"/>
        <v>60.381761024342644</v>
      </c>
      <c r="F86" s="141">
        <f t="shared" si="7"/>
        <v>56.546365384330727</v>
      </c>
      <c r="G86" s="141">
        <f t="shared" si="8"/>
        <v>64.206424644074275</v>
      </c>
      <c r="H86" s="141">
        <f t="shared" si="9"/>
        <v>68.523567761257922</v>
      </c>
      <c r="I86" s="141">
        <f t="shared" si="9"/>
        <v>69.383785484107065</v>
      </c>
      <c r="J86" s="141">
        <f t="shared" si="9"/>
        <v>62.129201309613258</v>
      </c>
      <c r="K86" s="141">
        <f t="shared" si="9"/>
        <v>61.021073131275692</v>
      </c>
      <c r="L86" s="141">
        <f t="shared" si="9"/>
        <v>62.540510951110697</v>
      </c>
      <c r="M86" s="141">
        <f t="shared" si="9"/>
        <v>63.057452356228914</v>
      </c>
      <c r="N86" s="141">
        <f t="shared" si="9"/>
        <v>59.39598845655204</v>
      </c>
      <c r="O86" s="194">
        <f t="shared" si="9"/>
        <v>55.743824202578168</v>
      </c>
      <c r="P86" s="246">
        <f t="shared" si="9"/>
        <v>50.469366043275237</v>
      </c>
      <c r="Q86" s="195">
        <f t="shared" si="9"/>
        <v>48.969014390383741</v>
      </c>
      <c r="R86" s="204">
        <f t="shared" si="9"/>
        <v>48.387088102794621</v>
      </c>
      <c r="S86" s="141">
        <f t="shared" si="9"/>
        <v>50.22172574251001</v>
      </c>
      <c r="T86" s="141">
        <f t="shared" si="9"/>
        <v>49.755932238384503</v>
      </c>
      <c r="U86" s="141">
        <f t="shared" si="9"/>
        <v>46.419955219639725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10"/>
        <v>131.39793639421347</v>
      </c>
      <c r="E87" s="151">
        <f t="shared" si="10"/>
        <v>130.29366013795982</v>
      </c>
      <c r="F87" s="151">
        <f t="shared" si="7"/>
        <v>124.0376703014029</v>
      </c>
      <c r="G87" s="151">
        <f t="shared" si="8"/>
        <v>115.23868172783274</v>
      </c>
      <c r="H87" s="151">
        <f t="shared" si="9"/>
        <v>101.74807207334362</v>
      </c>
      <c r="I87" s="151">
        <f t="shared" si="9"/>
        <v>87.971638580928854</v>
      </c>
      <c r="J87" s="151">
        <f t="shared" si="9"/>
        <v>75.710198381633816</v>
      </c>
      <c r="K87" s="151">
        <f t="shared" si="9"/>
        <v>68.74412420624661</v>
      </c>
      <c r="L87" s="151">
        <f t="shared" si="9"/>
        <v>63.539247853355469</v>
      </c>
      <c r="M87" s="151">
        <f t="shared" si="9"/>
        <v>58.240532177553469</v>
      </c>
      <c r="N87" s="151">
        <f t="shared" si="9"/>
        <v>55.328771658874039</v>
      </c>
      <c r="O87" s="197">
        <f t="shared" si="9"/>
        <v>53.60873576252623</v>
      </c>
      <c r="P87" s="247">
        <f t="shared" si="9"/>
        <v>53.369539102251252</v>
      </c>
      <c r="Q87" s="198">
        <f t="shared" si="9"/>
        <v>48.589156090164579</v>
      </c>
      <c r="R87" s="203">
        <f t="shared" si="9"/>
        <v>48.434174801078086</v>
      </c>
      <c r="S87" s="151">
        <f t="shared" si="9"/>
        <v>50.035555312783316</v>
      </c>
      <c r="T87" s="151">
        <f t="shared" si="9"/>
        <v>54.494495871278822</v>
      </c>
      <c r="U87" s="151">
        <f t="shared" si="9"/>
        <v>53.746594931305872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10"/>
        <v>60.983689139987519</v>
      </c>
      <c r="E88" s="141">
        <f t="shared" si="10"/>
        <v>58.556619750446664</v>
      </c>
      <c r="F88" s="141">
        <f t="shared" si="7"/>
        <v>62.141196124151143</v>
      </c>
      <c r="G88" s="141">
        <f t="shared" si="8"/>
        <v>71.597350999131706</v>
      </c>
      <c r="H88" s="141">
        <f t="shared" si="9"/>
        <v>78.616572803607596</v>
      </c>
      <c r="I88" s="141">
        <f t="shared" si="9"/>
        <v>81.717205637829466</v>
      </c>
      <c r="J88" s="141">
        <f t="shared" si="9"/>
        <v>78.014649034366883</v>
      </c>
      <c r="K88" s="141">
        <f t="shared" si="9"/>
        <v>74.354214124303397</v>
      </c>
      <c r="L88" s="141">
        <f t="shared" si="9"/>
        <v>70.96919133865093</v>
      </c>
      <c r="M88" s="141">
        <f t="shared" si="9"/>
        <v>71.78332725714148</v>
      </c>
      <c r="N88" s="141">
        <f t="shared" si="9"/>
        <v>72.509160290055533</v>
      </c>
      <c r="O88" s="194">
        <f t="shared" si="9"/>
        <v>74.650085924267003</v>
      </c>
      <c r="P88" s="246">
        <f t="shared" si="9"/>
        <v>84.071742443532614</v>
      </c>
      <c r="Q88" s="195">
        <f t="shared" si="9"/>
        <v>117.3034961663999</v>
      </c>
      <c r="R88" s="204">
        <f t="shared" si="9"/>
        <v>154.38094524379201</v>
      </c>
      <c r="S88" s="141">
        <f t="shared" si="9"/>
        <v>180.12488862636656</v>
      </c>
      <c r="T88" s="141">
        <f t="shared" si="9"/>
        <v>180.6759137063566</v>
      </c>
      <c r="U88" s="141">
        <f t="shared" si="9"/>
        <v>174.6852060362846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10"/>
        <v>153.79766417704988</v>
      </c>
      <c r="E89" s="151">
        <f t="shared" si="10"/>
        <v>154.76291747577361</v>
      </c>
      <c r="F89" s="151">
        <f t="shared" si="7"/>
        <v>168.86424152939014</v>
      </c>
      <c r="G89" s="151">
        <f t="shared" si="8"/>
        <v>183.91090018566084</v>
      </c>
      <c r="H89" s="151">
        <f t="shared" si="9"/>
        <v>180.94238724533466</v>
      </c>
      <c r="I89" s="151">
        <f t="shared" si="9"/>
        <v>157.26103204045975</v>
      </c>
      <c r="J89" s="151">
        <f t="shared" si="9"/>
        <v>130.65747392405117</v>
      </c>
      <c r="K89" s="151">
        <f t="shared" si="9"/>
        <v>109.9609958244278</v>
      </c>
      <c r="L89" s="151">
        <f t="shared" si="9"/>
        <v>93.611275692826894</v>
      </c>
      <c r="M89" s="151">
        <f t="shared" si="9"/>
        <v>77.477982368349146</v>
      </c>
      <c r="N89" s="151">
        <f t="shared" si="9"/>
        <v>67.964142858896111</v>
      </c>
      <c r="O89" s="197">
        <f t="shared" si="9"/>
        <v>60.301752181124385</v>
      </c>
      <c r="P89" s="247">
        <f t="shared" si="9"/>
        <v>51.400549073035364</v>
      </c>
      <c r="Q89" s="198">
        <f t="shared" si="9"/>
        <v>47.819019161382847</v>
      </c>
      <c r="R89" s="203">
        <f t="shared" si="9"/>
        <v>43.203769748955352</v>
      </c>
      <c r="S89" s="151">
        <f t="shared" si="9"/>
        <v>42.666512866542369</v>
      </c>
      <c r="T89" s="151">
        <f t="shared" si="9"/>
        <v>37.318218672620091</v>
      </c>
      <c r="U89" s="151">
        <f t="shared" si="9"/>
        <v>35.170802057500282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10"/>
        <v>134.92753204499152</v>
      </c>
      <c r="E90" s="141">
        <f t="shared" si="10"/>
        <v>136.50733080698458</v>
      </c>
      <c r="F90" s="141">
        <f t="shared" si="7"/>
        <v>135.53345465763417</v>
      </c>
      <c r="G90" s="141">
        <f t="shared" si="8"/>
        <v>131.52419380378311</v>
      </c>
      <c r="H90" s="141">
        <f t="shared" si="9"/>
        <v>112.25420831487266</v>
      </c>
      <c r="I90" s="141">
        <f t="shared" si="9"/>
        <v>93.081025483515532</v>
      </c>
      <c r="J90" s="141">
        <f t="shared" si="9"/>
        <v>72.315638007848136</v>
      </c>
      <c r="K90" s="141">
        <f t="shared" si="9"/>
        <v>61.058720190256707</v>
      </c>
      <c r="L90" s="141">
        <f t="shared" si="9"/>
        <v>52.522571336048117</v>
      </c>
      <c r="M90" s="141">
        <f t="shared" si="9"/>
        <v>50.353388171058668</v>
      </c>
      <c r="N90" s="141">
        <f t="shared" si="9"/>
        <v>49.281413917580871</v>
      </c>
      <c r="O90" s="194">
        <f t="shared" si="9"/>
        <v>55.548672703307489</v>
      </c>
      <c r="P90" s="246">
        <f t="shared" si="9"/>
        <v>60.253923139807512</v>
      </c>
      <c r="Q90" s="195">
        <f t="shared" si="9"/>
        <v>68.561869326312689</v>
      </c>
      <c r="R90" s="204">
        <f t="shared" si="9"/>
        <v>70.101111027460306</v>
      </c>
      <c r="S90" s="141">
        <f t="shared" si="9"/>
        <v>70.968056453631803</v>
      </c>
      <c r="T90" s="141">
        <f t="shared" si="9"/>
        <v>69.375823566529505</v>
      </c>
      <c r="U90" s="141">
        <f t="shared" si="9"/>
        <v>62.658623117789382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10"/>
        <v>136.77939355982105</v>
      </c>
      <c r="E91" s="151">
        <f t="shared" si="10"/>
        <v>135.70269432500081</v>
      </c>
      <c r="F91" s="151">
        <f t="shared" si="7"/>
        <v>134.41183237201366</v>
      </c>
      <c r="G91" s="151">
        <f t="shared" si="8"/>
        <v>135.64859512502503</v>
      </c>
      <c r="H91" s="151">
        <f t="shared" si="9"/>
        <v>132.03594174361345</v>
      </c>
      <c r="I91" s="151">
        <f t="shared" si="9"/>
        <v>123.10118568348376</v>
      </c>
      <c r="J91" s="151">
        <f t="shared" si="9"/>
        <v>109.82090125069301</v>
      </c>
      <c r="K91" s="151">
        <f t="shared" si="9"/>
        <v>98.455226080123921</v>
      </c>
      <c r="L91" s="151">
        <f t="shared" si="9"/>
        <v>93.212697642436197</v>
      </c>
      <c r="M91" s="151">
        <f t="shared" si="9"/>
        <v>88.83431624035849</v>
      </c>
      <c r="N91" s="151">
        <f t="shared" si="9"/>
        <v>85.762479749080327</v>
      </c>
      <c r="O91" s="197">
        <f t="shared" si="9"/>
        <v>83.749815050042727</v>
      </c>
      <c r="P91" s="247">
        <f t="shared" si="9"/>
        <v>82.630911614550556</v>
      </c>
      <c r="Q91" s="198">
        <f t="shared" si="9"/>
        <v>81.220704983363589</v>
      </c>
      <c r="R91" s="203">
        <f t="shared" si="9"/>
        <v>80.724140267135624</v>
      </c>
      <c r="S91" s="151">
        <f t="shared" si="9"/>
        <v>82.66884822357207</v>
      </c>
      <c r="T91" s="151">
        <f t="shared" si="9"/>
        <v>88.110144098805918</v>
      </c>
      <c r="U91" s="151">
        <f t="shared" si="9"/>
        <v>93.832428907348159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10"/>
        <v>211.84800945416339</v>
      </c>
      <c r="E92" s="141">
        <f t="shared" si="10"/>
        <v>246.07166884600485</v>
      </c>
      <c r="F92" s="141">
        <f t="shared" si="7"/>
        <v>298.63526892298796</v>
      </c>
      <c r="G92" s="141">
        <f t="shared" si="8"/>
        <v>333.44319116915455</v>
      </c>
      <c r="H92" s="141">
        <f t="shared" si="9"/>
        <v>352.73600877117042</v>
      </c>
      <c r="I92" s="141">
        <f t="shared" si="9"/>
        <v>348.21601106256594</v>
      </c>
      <c r="J92" s="141">
        <f t="shared" si="9"/>
        <v>332.28469597481291</v>
      </c>
      <c r="K92" s="141">
        <f t="shared" si="9"/>
        <v>270.37652387155089</v>
      </c>
      <c r="L92" s="141">
        <f t="shared" si="9"/>
        <v>213.77504908868568</v>
      </c>
      <c r="M92" s="141">
        <f t="shared" si="9"/>
        <v>170.26390715305072</v>
      </c>
      <c r="N92" s="141">
        <f t="shared" si="9"/>
        <v>171.77689073174534</v>
      </c>
      <c r="O92" s="194">
        <f t="shared" si="9"/>
        <v>174.66244616802669</v>
      </c>
      <c r="P92" s="246">
        <f t="shared" si="9"/>
        <v>180.52205900415342</v>
      </c>
      <c r="Q92" s="195">
        <f t="shared" si="9"/>
        <v>204.19547107196118</v>
      </c>
      <c r="R92" s="204">
        <f t="shared" si="9"/>
        <v>225.62767344623808</v>
      </c>
      <c r="S92" s="141">
        <f t="shared" si="9"/>
        <v>240.72682325938104</v>
      </c>
      <c r="T92" s="141">
        <f t="shared" si="9"/>
        <v>219.25646743501159</v>
      </c>
      <c r="U92" s="141">
        <f t="shared" si="9"/>
        <v>196.84255552200057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10"/>
        <v>117.02533183617469</v>
      </c>
      <c r="E93" s="151">
        <f t="shared" si="10"/>
        <v>115.96932624205243</v>
      </c>
      <c r="F93" s="151">
        <f t="shared" si="7"/>
        <v>114.62015175004045</v>
      </c>
      <c r="G93" s="151">
        <f t="shared" si="8"/>
        <v>103.22298996046352</v>
      </c>
      <c r="H93" s="151">
        <f t="shared" si="9"/>
        <v>97.865201820447467</v>
      </c>
      <c r="I93" s="151">
        <f t="shared" si="9"/>
        <v>87.378466948177788</v>
      </c>
      <c r="J93" s="151">
        <f t="shared" si="9"/>
        <v>83.599178193815305</v>
      </c>
      <c r="K93" s="151">
        <f t="shared" si="9"/>
        <v>74.090167140731765</v>
      </c>
      <c r="L93" s="151">
        <f t="shared" si="9"/>
        <v>66.73883591255246</v>
      </c>
      <c r="M93" s="151">
        <f t="shared" si="9"/>
        <v>62.119358976104444</v>
      </c>
      <c r="N93" s="151">
        <f t="shared" si="9"/>
        <v>62.279537452173422</v>
      </c>
      <c r="O93" s="197">
        <f t="shared" si="9"/>
        <v>61.951834037009576</v>
      </c>
      <c r="P93" s="247">
        <f t="shared" si="9"/>
        <v>61.484273774730411</v>
      </c>
      <c r="Q93" s="198">
        <f t="shared" si="9"/>
        <v>61.445206867662812</v>
      </c>
      <c r="R93" s="203">
        <f t="shared" si="9"/>
        <v>61.769662673491503</v>
      </c>
      <c r="S93" s="151">
        <f t="shared" si="9"/>
        <v>61.206120779892615</v>
      </c>
      <c r="T93" s="151">
        <f t="shared" si="9"/>
        <v>61.623155474483006</v>
      </c>
      <c r="U93" s="151">
        <f t="shared" si="9"/>
        <v>65.698200796986328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220">
        <f>MIN(D68:D93)</f>
        <v>43.325344400605246</v>
      </c>
      <c r="E94" s="220">
        <f t="shared" ref="E94:S94" si="11">MIN(E68:E93)</f>
        <v>45.988695018212127</v>
      </c>
      <c r="F94" s="220">
        <f t="shared" si="11"/>
        <v>44.395701087966586</v>
      </c>
      <c r="G94" s="220">
        <f t="shared" si="11"/>
        <v>40.738132775770261</v>
      </c>
      <c r="H94" s="220">
        <f t="shared" si="11"/>
        <v>39.460446354240233</v>
      </c>
      <c r="I94" s="220">
        <f t="shared" si="11"/>
        <v>39.400684754767013</v>
      </c>
      <c r="J94" s="220">
        <f t="shared" si="11"/>
        <v>35.61313205533714</v>
      </c>
      <c r="K94" s="220">
        <f t="shared" si="11"/>
        <v>32.147703522591456</v>
      </c>
      <c r="L94" s="220">
        <f t="shared" si="11"/>
        <v>28.512799575963243</v>
      </c>
      <c r="M94" s="220">
        <f t="shared" si="11"/>
        <v>21.956846117154367</v>
      </c>
      <c r="N94" s="221">
        <f t="shared" si="11"/>
        <v>18.185539834111527</v>
      </c>
      <c r="O94" s="248">
        <f t="shared" si="11"/>
        <v>14.091849515489089</v>
      </c>
      <c r="P94" s="249">
        <f t="shared" si="11"/>
        <v>14.217158055983115</v>
      </c>
      <c r="Q94" s="250">
        <f t="shared" si="11"/>
        <v>16.573360376189914</v>
      </c>
      <c r="R94" s="251">
        <f t="shared" si="11"/>
        <v>21.796254406087769</v>
      </c>
      <c r="S94" s="221">
        <f t="shared" si="11"/>
        <v>22.622429766613696</v>
      </c>
      <c r="T94" s="221">
        <f>MIN(T68:T93)</f>
        <v>21.454217563849756</v>
      </c>
      <c r="U94" s="221">
        <f>MIN(U68:U93)</f>
        <v>22.836570877922906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226">
        <f>MAX(D68:D93)</f>
        <v>211.84800945416339</v>
      </c>
      <c r="E95" s="226">
        <f t="shared" ref="E95:Q95" si="12">MAX(E68:E93)</f>
        <v>246.07166884600485</v>
      </c>
      <c r="F95" s="226">
        <f t="shared" si="12"/>
        <v>298.63526892298796</v>
      </c>
      <c r="G95" s="226">
        <f t="shared" si="12"/>
        <v>333.44319116915455</v>
      </c>
      <c r="H95" s="226">
        <f t="shared" si="12"/>
        <v>352.73600877117042</v>
      </c>
      <c r="I95" s="226">
        <f t="shared" si="12"/>
        <v>348.21601106256594</v>
      </c>
      <c r="J95" s="226">
        <f t="shared" si="12"/>
        <v>332.28469597481291</v>
      </c>
      <c r="K95" s="226">
        <f t="shared" si="12"/>
        <v>270.37652387155089</v>
      </c>
      <c r="L95" s="226">
        <f t="shared" si="12"/>
        <v>213.77504908868568</v>
      </c>
      <c r="M95" s="226">
        <f t="shared" si="12"/>
        <v>170.26390715305072</v>
      </c>
      <c r="N95" s="227">
        <f t="shared" si="12"/>
        <v>171.77689073174534</v>
      </c>
      <c r="O95" s="252">
        <f t="shared" si="12"/>
        <v>174.66244616802669</v>
      </c>
      <c r="P95" s="253">
        <f t="shared" si="12"/>
        <v>180.52205900415342</v>
      </c>
      <c r="Q95" s="254">
        <f t="shared" si="12"/>
        <v>204.19547107196118</v>
      </c>
      <c r="R95" s="255">
        <f>MAX(R68:R93)</f>
        <v>225.62767344623808</v>
      </c>
      <c r="S95" s="227">
        <f>MAX(S68:S93)</f>
        <v>240.72682325938104</v>
      </c>
      <c r="T95" s="227">
        <f>MAX(T68:T93)</f>
        <v>219.25646743501159</v>
      </c>
      <c r="U95" s="227">
        <f>MAX(U68:U93)</f>
        <v>196.84255552200057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105.57970869990208</v>
      </c>
      <c r="E96" s="160">
        <f t="shared" ref="E96:Q96" si="13">MEDIAN(E68:E93)</f>
        <v>103.26497454295151</v>
      </c>
      <c r="F96" s="160">
        <f t="shared" si="13"/>
        <v>100.12350418279888</v>
      </c>
      <c r="G96" s="160">
        <f t="shared" si="13"/>
        <v>98.516764395562802</v>
      </c>
      <c r="H96" s="160">
        <f t="shared" si="13"/>
        <v>98.078642968927852</v>
      </c>
      <c r="I96" s="160">
        <f t="shared" si="13"/>
        <v>85.835541078624345</v>
      </c>
      <c r="J96" s="160">
        <f t="shared" si="13"/>
        <v>75.400790819989254</v>
      </c>
      <c r="K96" s="160">
        <f t="shared" si="13"/>
        <v>64.662472988024149</v>
      </c>
      <c r="L96" s="160">
        <f t="shared" si="13"/>
        <v>56.505637630689634</v>
      </c>
      <c r="M96" s="160">
        <f t="shared" si="13"/>
        <v>51.172546552938741</v>
      </c>
      <c r="N96" s="209">
        <f t="shared" si="13"/>
        <v>48.652731921505683</v>
      </c>
      <c r="O96" s="172">
        <f t="shared" si="13"/>
        <v>49.566116056880752</v>
      </c>
      <c r="P96" s="256">
        <f t="shared" si="13"/>
        <v>49.262104809712469</v>
      </c>
      <c r="Q96" s="208">
        <f t="shared" si="13"/>
        <v>49.07427817137382</v>
      </c>
      <c r="R96" s="209">
        <f>MEDIAN(R68:R93)</f>
        <v>49.253073946593133</v>
      </c>
      <c r="S96" s="209">
        <f>MEDIAN(S68:S93)</f>
        <v>51.338093689892233</v>
      </c>
      <c r="T96" s="209">
        <f>MEDIAN(T68:T93)</f>
        <v>51.900297894306263</v>
      </c>
      <c r="U96" s="209">
        <f>MEDIAN(U68:U93)</f>
        <v>53.697522954180243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103.89597979232272</v>
      </c>
      <c r="E97" s="160">
        <f t="shared" ref="E97:T97" si="14">AVERAGE(E68:E93)</f>
        <v>102.78676811533862</v>
      </c>
      <c r="F97" s="160">
        <f t="shared" si="14"/>
        <v>103.41392504491927</v>
      </c>
      <c r="G97" s="160">
        <f t="shared" si="14"/>
        <v>103.49859317732385</v>
      </c>
      <c r="H97" s="160">
        <f t="shared" si="14"/>
        <v>100.12564461411665</v>
      </c>
      <c r="I97" s="160">
        <f t="shared" si="14"/>
        <v>92.257800655932002</v>
      </c>
      <c r="J97" s="160">
        <f t="shared" si="14"/>
        <v>83.044239804018545</v>
      </c>
      <c r="K97" s="160">
        <f t="shared" si="14"/>
        <v>72.660678151607101</v>
      </c>
      <c r="L97" s="160">
        <f t="shared" si="14"/>
        <v>65.193935794208073</v>
      </c>
      <c r="M97" s="160">
        <f t="shared" si="14"/>
        <v>59.049354624642987</v>
      </c>
      <c r="N97" s="209">
        <f t="shared" si="14"/>
        <v>56.726066821193058</v>
      </c>
      <c r="O97" s="172">
        <f t="shared" si="14"/>
        <v>56.152840837075686</v>
      </c>
      <c r="P97" s="256">
        <f t="shared" si="14"/>
        <v>57.632732638826219</v>
      </c>
      <c r="Q97" s="208">
        <f t="shared" si="14"/>
        <v>62.402588316331915</v>
      </c>
      <c r="R97" s="209">
        <f t="shared" si="14"/>
        <v>67.268998896035001</v>
      </c>
      <c r="S97" s="209">
        <f t="shared" si="14"/>
        <v>71.212093563523169</v>
      </c>
      <c r="T97" s="209">
        <f t="shared" si="14"/>
        <v>72.08245346459293</v>
      </c>
      <c r="U97" s="209">
        <f t="shared" ref="U97" si="15">AVERAGE(U68:U93)</f>
        <v>71.384828994844511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6">(SUM(B54:D54)/3)</f>
        <v>120.84990479501441</v>
      </c>
      <c r="E98" s="175">
        <f t="shared" si="16"/>
        <v>122.58035468982898</v>
      </c>
      <c r="F98" s="175">
        <f t="shared" si="16"/>
        <v>127.94111357713807</v>
      </c>
      <c r="G98" s="175">
        <f t="shared" si="16"/>
        <v>132.37689422798641</v>
      </c>
      <c r="H98" s="175">
        <f t="shared" si="16"/>
        <v>129.61407142357939</v>
      </c>
      <c r="I98" s="175">
        <f t="shared" si="16"/>
        <v>120.63608817430594</v>
      </c>
      <c r="J98" s="175">
        <f t="shared" si="16"/>
        <v>108.97016260100168</v>
      </c>
      <c r="K98" s="175">
        <f t="shared" si="16"/>
        <v>94.976707968650075</v>
      </c>
      <c r="L98" s="175">
        <f t="shared" si="16"/>
        <v>82.958836958102239</v>
      </c>
      <c r="M98" s="175">
        <f t="shared" si="16"/>
        <v>72.514903116456921</v>
      </c>
      <c r="N98" s="174">
        <f t="shared" ref="N98:U99" si="17">(SUM(L54:N54)/3)</f>
        <v>68.984591561962986</v>
      </c>
      <c r="O98" s="178">
        <f t="shared" si="17"/>
        <v>68.703980961841751</v>
      </c>
      <c r="P98" s="257">
        <f t="shared" si="17"/>
        <v>71.11620802479554</v>
      </c>
      <c r="Q98" s="179">
        <f t="shared" si="17"/>
        <v>77.726522805211957</v>
      </c>
      <c r="R98" s="206">
        <f t="shared" si="17"/>
        <v>82.407866670374915</v>
      </c>
      <c r="S98" s="174">
        <f t="shared" si="17"/>
        <v>85.249011082196589</v>
      </c>
      <c r="T98" s="174">
        <f t="shared" si="17"/>
        <v>82.6880900431063</v>
      </c>
      <c r="U98" s="174">
        <f t="shared" si="17"/>
        <v>79.963638202406116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6"/>
        <v>224.97</v>
      </c>
      <c r="E99" s="182">
        <f t="shared" si="16"/>
        <v>233.55333333333337</v>
      </c>
      <c r="F99" s="182">
        <f t="shared" si="16"/>
        <v>250.09666666666669</v>
      </c>
      <c r="G99" s="182">
        <f t="shared" si="16"/>
        <v>260.39333333333337</v>
      </c>
      <c r="H99" s="182">
        <f t="shared" si="16"/>
        <v>256.93</v>
      </c>
      <c r="I99" s="182">
        <f t="shared" si="16"/>
        <v>244.57666666666668</v>
      </c>
      <c r="J99" s="182">
        <f t="shared" si="16"/>
        <v>227.04333333333332</v>
      </c>
      <c r="K99" s="182">
        <f t="shared" si="16"/>
        <v>206.11666666666667</v>
      </c>
      <c r="L99" s="182">
        <f t="shared" si="16"/>
        <v>188.02666666666667</v>
      </c>
      <c r="M99" s="182">
        <f t="shared" si="16"/>
        <v>176.64845165582562</v>
      </c>
      <c r="N99" s="181">
        <f t="shared" si="17"/>
        <v>169.78360464656348</v>
      </c>
      <c r="O99" s="213">
        <f t="shared" si="17"/>
        <v>170.91220353303927</v>
      </c>
      <c r="P99" s="258">
        <f t="shared" si="17"/>
        <v>169.94677116872421</v>
      </c>
      <c r="Q99" s="211">
        <f t="shared" si="17"/>
        <v>169.62385992796126</v>
      </c>
      <c r="R99" s="212">
        <f t="shared" si="17"/>
        <v>162.79998079119065</v>
      </c>
      <c r="S99" s="181">
        <f t="shared" si="17"/>
        <v>155.86116745225897</v>
      </c>
      <c r="T99" s="181">
        <f t="shared" si="17"/>
        <v>142.88225903561738</v>
      </c>
      <c r="U99" s="181">
        <f t="shared" si="17"/>
        <v>136.42641836717885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K10/I10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Bruttoverschuldungsanteil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Bruttoschulden in % des laufenden Ertrags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Dette brute par rapport aux revenus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>Dette brute en % des revenus courants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8">(SUM(B24:K24)/10)</f>
        <v>94.083996340191405</v>
      </c>
      <c r="L112" s="143">
        <f t="shared" si="18"/>
        <v>86.708293516617999</v>
      </c>
      <c r="M112" s="143">
        <f t="shared" si="18"/>
        <v>80.862271519422819</v>
      </c>
      <c r="N112" s="202">
        <f t="shared" si="18"/>
        <v>74.804493602642864</v>
      </c>
      <c r="O112" s="143">
        <f t="shared" si="18"/>
        <v>70.17355341098822</v>
      </c>
      <c r="P112" s="194">
        <f t="shared" si="18"/>
        <v>65.58696727987568</v>
      </c>
      <c r="Q112" s="195">
        <f t="shared" si="18"/>
        <v>61.470988536228404</v>
      </c>
      <c r="R112" s="204">
        <f t="shared" si="18"/>
        <v>57.53415408928786</v>
      </c>
      <c r="S112" s="142">
        <f t="shared" si="18"/>
        <v>54.014247274866548</v>
      </c>
      <c r="T112" s="142">
        <f t="shared" si="18"/>
        <v>50.995830539288235</v>
      </c>
      <c r="U112" s="142">
        <f t="shared" si="18"/>
        <v>49.880107186544379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8"/>
        <v>115.00958649634961</v>
      </c>
      <c r="L113" s="153">
        <f t="shared" si="18"/>
        <v>108.56899456947133</v>
      </c>
      <c r="M113" s="153">
        <f t="shared" si="18"/>
        <v>100.2690981617916</v>
      </c>
      <c r="N113" s="153">
        <f t="shared" si="18"/>
        <v>91.625990843981043</v>
      </c>
      <c r="O113" s="197">
        <f t="shared" si="18"/>
        <v>83.856054290952216</v>
      </c>
      <c r="P113" s="197">
        <f t="shared" si="18"/>
        <v>76.681158110823233</v>
      </c>
      <c r="Q113" s="198">
        <f t="shared" si="18"/>
        <v>69.589375422487606</v>
      </c>
      <c r="R113" s="203">
        <f t="shared" si="18"/>
        <v>67.043438053108758</v>
      </c>
      <c r="S113" s="152">
        <f t="shared" si="18"/>
        <v>65.385766999253264</v>
      </c>
      <c r="T113" s="152">
        <f t="shared" si="18"/>
        <v>64.789211923092054</v>
      </c>
      <c r="U113" s="152">
        <f t="shared" si="18"/>
        <v>64.934152401730643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8"/>
        <v>101.25649828539602</v>
      </c>
      <c r="L114" s="143">
        <f t="shared" si="18"/>
        <v>94.181899494254381</v>
      </c>
      <c r="M114" s="143">
        <f t="shared" si="18"/>
        <v>83.555696035825648</v>
      </c>
      <c r="N114" s="143">
        <f t="shared" si="18"/>
        <v>74.813468688155325</v>
      </c>
      <c r="O114" s="194">
        <f t="shared" si="18"/>
        <v>67.877286295555962</v>
      </c>
      <c r="P114" s="194">
        <f t="shared" si="18"/>
        <v>61.899538610396803</v>
      </c>
      <c r="Q114" s="195">
        <f t="shared" si="18"/>
        <v>56.609349388256263</v>
      </c>
      <c r="R114" s="204">
        <f t="shared" si="18"/>
        <v>53.790074798180527</v>
      </c>
      <c r="S114" s="142">
        <f t="shared" si="18"/>
        <v>52.809800827416339</v>
      </c>
      <c r="T114" s="142">
        <f t="shared" si="18"/>
        <v>52.476538152961758</v>
      </c>
      <c r="U114" s="142">
        <f t="shared" si="18"/>
        <v>52.563662007411359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8"/>
        <v>73.744221238160321</v>
      </c>
      <c r="L115" s="153">
        <f t="shared" si="18"/>
        <v>70.279036150743579</v>
      </c>
      <c r="M115" s="153">
        <f t="shared" si="18"/>
        <v>65.666208498532271</v>
      </c>
      <c r="N115" s="153">
        <f t="shared" si="18"/>
        <v>60.810560516042358</v>
      </c>
      <c r="O115" s="197">
        <f t="shared" si="18"/>
        <v>56.346657941204782</v>
      </c>
      <c r="P115" s="197">
        <f t="shared" si="18"/>
        <v>51.349687854618068</v>
      </c>
      <c r="Q115" s="198">
        <f t="shared" si="18"/>
        <v>46.509451200399155</v>
      </c>
      <c r="R115" s="203">
        <f t="shared" si="18"/>
        <v>41.863669117773227</v>
      </c>
      <c r="S115" s="152">
        <f t="shared" si="18"/>
        <v>38.387765916981195</v>
      </c>
      <c r="T115" s="152">
        <f t="shared" si="18"/>
        <v>35.977697139134868</v>
      </c>
      <c r="U115" s="152">
        <f t="shared" si="18"/>
        <v>35.222190708551878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8"/>
        <v>59.6532438677404</v>
      </c>
      <c r="L116" s="143">
        <f t="shared" si="18"/>
        <v>57.160388252998338</v>
      </c>
      <c r="M116" s="143">
        <f t="shared" si="18"/>
        <v>55.09699098103215</v>
      </c>
      <c r="N116" s="143">
        <f t="shared" si="18"/>
        <v>52.772994704477085</v>
      </c>
      <c r="O116" s="194">
        <f t="shared" si="18"/>
        <v>50.778857010667352</v>
      </c>
      <c r="P116" s="194">
        <f t="shared" si="18"/>
        <v>48.879988596986998</v>
      </c>
      <c r="Q116" s="195">
        <f t="shared" si="18"/>
        <v>48.440009317755241</v>
      </c>
      <c r="R116" s="204">
        <f t="shared" si="18"/>
        <v>46.528424588110695</v>
      </c>
      <c r="S116" s="142">
        <f t="shared" si="18"/>
        <v>44.531309796244678</v>
      </c>
      <c r="T116" s="142">
        <f t="shared" si="18"/>
        <v>42.63766119860022</v>
      </c>
      <c r="U116" s="142">
        <f t="shared" si="18"/>
        <v>41.217234739333534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8"/>
        <v>111.19641700522652</v>
      </c>
      <c r="L117" s="153">
        <f t="shared" si="18"/>
        <v>99.623117802548876</v>
      </c>
      <c r="M117" s="153">
        <f t="shared" si="18"/>
        <v>87.122493034197618</v>
      </c>
      <c r="N117" s="153">
        <f t="shared" si="18"/>
        <v>76.318921730180065</v>
      </c>
      <c r="O117" s="197">
        <f t="shared" si="18"/>
        <v>65.53672892161255</v>
      </c>
      <c r="P117" s="197">
        <f t="shared" si="18"/>
        <v>55.926084652943018</v>
      </c>
      <c r="Q117" s="198">
        <f t="shared" si="18"/>
        <v>49.02875732750401</v>
      </c>
      <c r="R117" s="203">
        <f t="shared" si="18"/>
        <v>41.599525040699817</v>
      </c>
      <c r="S117" s="152">
        <f t="shared" si="18"/>
        <v>35.286794630630325</v>
      </c>
      <c r="T117" s="152">
        <f t="shared" si="18"/>
        <v>31.016032031088891</v>
      </c>
      <c r="U117" s="152">
        <f t="shared" si="18"/>
        <v>28.507907230344102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8"/>
        <v>103.49020908592357</v>
      </c>
      <c r="L118" s="143">
        <f t="shared" si="18"/>
        <v>98.15762834531175</v>
      </c>
      <c r="M118" s="143">
        <f t="shared" si="18"/>
        <v>89.844507482745286</v>
      </c>
      <c r="N118" s="143">
        <f t="shared" si="18"/>
        <v>83.285329367288085</v>
      </c>
      <c r="O118" s="194">
        <f t="shared" si="18"/>
        <v>78.585580937042209</v>
      </c>
      <c r="P118" s="194">
        <f t="shared" si="18"/>
        <v>73.384638620143846</v>
      </c>
      <c r="Q118" s="195">
        <f t="shared" si="18"/>
        <v>68.74575602698711</v>
      </c>
      <c r="R118" s="204">
        <f t="shared" si="18"/>
        <v>63.004375104196171</v>
      </c>
      <c r="S118" s="142">
        <f t="shared" si="18"/>
        <v>59.256162058258234</v>
      </c>
      <c r="T118" s="142">
        <f t="shared" si="18"/>
        <v>60.689201813791577</v>
      </c>
      <c r="U118" s="142">
        <f t="shared" si="18"/>
        <v>62.461095834410244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8"/>
        <v>64.122336674617401</v>
      </c>
      <c r="L119" s="153">
        <f t="shared" si="18"/>
        <v>64.771978108125467</v>
      </c>
      <c r="M119" s="153">
        <f t="shared" si="18"/>
        <v>67.433358603974739</v>
      </c>
      <c r="N119" s="153">
        <f t="shared" si="18"/>
        <v>66.790581822463508</v>
      </c>
      <c r="O119" s="197">
        <f t="shared" si="18"/>
        <v>65.551702099691724</v>
      </c>
      <c r="P119" s="197">
        <f t="shared" si="18"/>
        <v>62.767479920034319</v>
      </c>
      <c r="Q119" s="198">
        <f t="shared" si="18"/>
        <v>57.461769190019311</v>
      </c>
      <c r="R119" s="203">
        <f t="shared" si="18"/>
        <v>54.01166168123234</v>
      </c>
      <c r="S119" s="152">
        <f t="shared" si="18"/>
        <v>51.435067451229358</v>
      </c>
      <c r="T119" s="152">
        <f t="shared" si="18"/>
        <v>49.210186248053354</v>
      </c>
      <c r="U119" s="152">
        <f t="shared" si="18"/>
        <v>49.445929886412614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8"/>
        <v>50.527706434736103</v>
      </c>
      <c r="L120" s="143">
        <f t="shared" si="18"/>
        <v>47.021580425671537</v>
      </c>
      <c r="M120" s="143">
        <f t="shared" si="18"/>
        <v>45.475244684923361</v>
      </c>
      <c r="N120" s="143">
        <f t="shared" si="18"/>
        <v>45.191649800414808</v>
      </c>
      <c r="O120" s="194">
        <f t="shared" si="18"/>
        <v>45.197337334056556</v>
      </c>
      <c r="P120" s="194">
        <f t="shared" si="18"/>
        <v>44.816260761176274</v>
      </c>
      <c r="Q120" s="195">
        <f t="shared" si="18"/>
        <v>45.270285427591844</v>
      </c>
      <c r="R120" s="204">
        <f t="shared" si="18"/>
        <v>45.61043166222548</v>
      </c>
      <c r="S120" s="142">
        <f t="shared" si="18"/>
        <v>45.567476290807271</v>
      </c>
      <c r="T120" s="142">
        <f t="shared" si="18"/>
        <v>45.80744796659296</v>
      </c>
      <c r="U120" s="142">
        <f t="shared" si="18"/>
        <v>47.784751508518383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8"/>
        <v>51.50184617924414</v>
      </c>
      <c r="L121" s="153">
        <f t="shared" si="18"/>
        <v>48.215989696105915</v>
      </c>
      <c r="M121" s="153">
        <f t="shared" si="18"/>
        <v>44.770665121055217</v>
      </c>
      <c r="N121" s="153">
        <f t="shared" si="18"/>
        <v>40.609158565662817</v>
      </c>
      <c r="O121" s="197">
        <f t="shared" si="18"/>
        <v>37.504259882099554</v>
      </c>
      <c r="P121" s="197">
        <f t="shared" si="18"/>
        <v>33.995224616558836</v>
      </c>
      <c r="Q121" s="198">
        <f t="shared" si="18"/>
        <v>31.362563122339999</v>
      </c>
      <c r="R121" s="203">
        <f t="shared" si="18"/>
        <v>30.213277437912563</v>
      </c>
      <c r="S121" s="152">
        <f t="shared" si="18"/>
        <v>29.056626098708612</v>
      </c>
      <c r="T121" s="152">
        <f t="shared" si="18"/>
        <v>27.993377287944021</v>
      </c>
      <c r="U121" s="152">
        <f t="shared" si="18"/>
        <v>27.297197319577656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8"/>
        <v>101.1979539130426</v>
      </c>
      <c r="L122" s="143">
        <f t="shared" si="18"/>
        <v>90.505208799967136</v>
      </c>
      <c r="M122" s="143">
        <f t="shared" si="18"/>
        <v>82.044306352355221</v>
      </c>
      <c r="N122" s="143">
        <f t="shared" si="18"/>
        <v>73.922429855803742</v>
      </c>
      <c r="O122" s="194">
        <f t="shared" si="18"/>
        <v>67.155857764385772</v>
      </c>
      <c r="P122" s="194">
        <f t="shared" si="18"/>
        <v>62.802797210698444</v>
      </c>
      <c r="Q122" s="195">
        <f t="shared" si="18"/>
        <v>58.309748518958642</v>
      </c>
      <c r="R122" s="204">
        <f t="shared" si="18"/>
        <v>60.475127087316501</v>
      </c>
      <c r="S122" s="142">
        <f t="shared" si="18"/>
        <v>64.108494533915859</v>
      </c>
      <c r="T122" s="142">
        <f t="shared" si="18"/>
        <v>68.369520557809508</v>
      </c>
      <c r="U122" s="142">
        <f t="shared" si="18"/>
        <v>74.308569482884394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8"/>
        <v>114.46757829419099</v>
      </c>
      <c r="L123" s="153">
        <f t="shared" si="18"/>
        <v>108.83956396204492</v>
      </c>
      <c r="M123" s="153">
        <f t="shared" si="18"/>
        <v>105.10501723010884</v>
      </c>
      <c r="N123" s="153">
        <f t="shared" si="18"/>
        <v>102.49598584900605</v>
      </c>
      <c r="O123" s="197">
        <f t="shared" si="18"/>
        <v>101.75050598059366</v>
      </c>
      <c r="P123" s="197">
        <f t="shared" si="18"/>
        <v>106.66358936822704</v>
      </c>
      <c r="Q123" s="198">
        <f t="shared" si="18"/>
        <v>110.13137326072595</v>
      </c>
      <c r="R123" s="203">
        <f t="shared" si="18"/>
        <v>113.44474077332836</v>
      </c>
      <c r="S123" s="152">
        <f t="shared" si="18"/>
        <v>118.95217343188617</v>
      </c>
      <c r="T123" s="152">
        <f t="shared" si="18"/>
        <v>126.18004799251598</v>
      </c>
      <c r="U123" s="152">
        <f t="shared" si="18"/>
        <v>133.37171079476104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8"/>
        <v>105.14783674213831</v>
      </c>
      <c r="L124" s="143">
        <f t="shared" si="18"/>
        <v>107.48836017907647</v>
      </c>
      <c r="M124" s="143">
        <f t="shared" si="18"/>
        <v>106.58116127309674</v>
      </c>
      <c r="N124" s="143">
        <f t="shared" si="18"/>
        <v>102.47900263219267</v>
      </c>
      <c r="O124" s="194">
        <f t="shared" si="18"/>
        <v>99.316778383016157</v>
      </c>
      <c r="P124" s="194">
        <f t="shared" si="18"/>
        <v>95.149048101233944</v>
      </c>
      <c r="Q124" s="195">
        <f t="shared" si="18"/>
        <v>95.695850580786569</v>
      </c>
      <c r="R124" s="204">
        <f t="shared" si="18"/>
        <v>99.00111400930146</v>
      </c>
      <c r="S124" s="142">
        <f t="shared" si="18"/>
        <v>107.36390862249031</v>
      </c>
      <c r="T124" s="142">
        <f t="shared" si="18"/>
        <v>113.77170303348312</v>
      </c>
      <c r="U124" s="142">
        <f t="shared" si="18"/>
        <v>120.92516100540836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8"/>
        <v>80.450424271529769</v>
      </c>
      <c r="L125" s="153">
        <f t="shared" si="18"/>
        <v>74.597416461687303</v>
      </c>
      <c r="M125" s="153">
        <f t="shared" si="18"/>
        <v>69.203430050229898</v>
      </c>
      <c r="N125" s="153">
        <f t="shared" si="18"/>
        <v>63.555856313806501</v>
      </c>
      <c r="O125" s="197">
        <f t="shared" si="18"/>
        <v>58.825391215648395</v>
      </c>
      <c r="P125" s="197">
        <f t="shared" si="18"/>
        <v>53.80835588335475</v>
      </c>
      <c r="Q125" s="198">
        <f t="shared" si="18"/>
        <v>51.105262325941759</v>
      </c>
      <c r="R125" s="203">
        <f t="shared" si="18"/>
        <v>49.377445236285368</v>
      </c>
      <c r="S125" s="152">
        <f t="shared" si="18"/>
        <v>47.787056080530775</v>
      </c>
      <c r="T125" s="152">
        <f t="shared" si="18"/>
        <v>45.412271926516823</v>
      </c>
      <c r="U125" s="152">
        <f t="shared" si="18"/>
        <v>43.284060403710924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8"/>
        <v>47.561521402466539</v>
      </c>
      <c r="L126" s="143">
        <f t="shared" si="18"/>
        <v>42.97053797235052</v>
      </c>
      <c r="M126" s="143">
        <f t="shared" si="18"/>
        <v>39.469175040582471</v>
      </c>
      <c r="N126" s="143">
        <f t="shared" si="18"/>
        <v>37.728877765268685</v>
      </c>
      <c r="O126" s="194">
        <f t="shared" si="18"/>
        <v>36.256658636535043</v>
      </c>
      <c r="P126" s="194">
        <f t="shared" si="18"/>
        <v>36.40654183032823</v>
      </c>
      <c r="Q126" s="195">
        <f t="shared" si="18"/>
        <v>37.143811842520954</v>
      </c>
      <c r="R126" s="204">
        <f t="shared" si="18"/>
        <v>38.555004511390834</v>
      </c>
      <c r="S126" s="142">
        <f t="shared" si="18"/>
        <v>41.544591731528861</v>
      </c>
      <c r="T126" s="142">
        <f t="shared" si="18"/>
        <v>44.312934188863046</v>
      </c>
      <c r="U126" s="142">
        <f t="shared" si="18"/>
        <v>45.511834446984111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8"/>
        <v>41.230747638516128</v>
      </c>
      <c r="L127" s="153">
        <f t="shared" si="18"/>
        <v>38.179943244589964</v>
      </c>
      <c r="M127" s="153">
        <f t="shared" si="18"/>
        <v>35.074143835686826</v>
      </c>
      <c r="N127" s="153">
        <f t="shared" si="18"/>
        <v>31.612623690404593</v>
      </c>
      <c r="O127" s="197">
        <f t="shared" si="18"/>
        <v>28.610889593773059</v>
      </c>
      <c r="P127" s="197">
        <f t="shared" si="18"/>
        <v>26.020580926091782</v>
      </c>
      <c r="Q127" s="198">
        <f t="shared" si="18"/>
        <v>24.363191970530487</v>
      </c>
      <c r="R127" s="203">
        <f t="shared" si="18"/>
        <v>24.917089431049966</v>
      </c>
      <c r="S127" s="152">
        <f t="shared" si="18"/>
        <v>25.096224086753438</v>
      </c>
      <c r="T127" s="152">
        <f t="shared" si="18"/>
        <v>25.354460429890938</v>
      </c>
      <c r="U127" s="152">
        <f t="shared" si="18"/>
        <v>26.799764534136028</v>
      </c>
      <c r="V127" s="156" t="s">
        <v>203</v>
      </c>
      <c r="W127" s="147"/>
    </row>
    <row r="128" spans="1:28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58.212321312547864</v>
      </c>
      <c r="L128" s="143">
        <f>(SUM(C40:L40)/9)</f>
        <v>54.575914172814436</v>
      </c>
      <c r="M128" s="143">
        <f>(SUM(D40:M40)/9)</f>
        <v>52.020103273891749</v>
      </c>
      <c r="N128" s="143">
        <f t="shared" ref="N128:U137" si="19">(SUM(E40:N40)/10)</f>
        <v>45.242976969781559</v>
      </c>
      <c r="O128" s="194">
        <f t="shared" si="19"/>
        <v>43.513319642288948</v>
      </c>
      <c r="P128" s="194">
        <f t="shared" si="19"/>
        <v>42.168410372314433</v>
      </c>
      <c r="Q128" s="195">
        <f t="shared" si="19"/>
        <v>41.356958615708052</v>
      </c>
      <c r="R128" s="204">
        <f t="shared" si="19"/>
        <v>40.449015206438744</v>
      </c>
      <c r="S128" s="142">
        <f t="shared" si="19"/>
        <v>40.41527019712921</v>
      </c>
      <c r="T128" s="142">
        <f t="shared" si="19"/>
        <v>39.943064017599589</v>
      </c>
      <c r="U128" s="142">
        <f t="shared" si="19"/>
        <v>39.898167361096455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0">(SUM(B41:K41)/10)</f>
        <v>61.862204259848795</v>
      </c>
      <c r="L129" s="153">
        <f t="shared" si="20"/>
        <v>58.996042488319219</v>
      </c>
      <c r="M129" s="153">
        <f t="shared" si="20"/>
        <v>56.521531982452167</v>
      </c>
      <c r="N129" s="153">
        <f t="shared" si="19"/>
        <v>54.242744686796883</v>
      </c>
      <c r="O129" s="197">
        <f t="shared" si="19"/>
        <v>50.73666179122533</v>
      </c>
      <c r="P129" s="197">
        <f t="shared" si="19"/>
        <v>46.690084405168349</v>
      </c>
      <c r="Q129" s="198">
        <f t="shared" si="19"/>
        <v>43.366824281138534</v>
      </c>
      <c r="R129" s="203">
        <f t="shared" si="19"/>
        <v>41.501695269272531</v>
      </c>
      <c r="S129" s="152">
        <f t="shared" si="19"/>
        <v>40.688731668471178</v>
      </c>
      <c r="T129" s="152">
        <f t="shared" si="19"/>
        <v>40.698741965142531</v>
      </c>
      <c r="U129" s="152">
        <f t="shared" si="19"/>
        <v>42.257146216565516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0"/>
        <v>63.813522014841382</v>
      </c>
      <c r="L130" s="143">
        <f t="shared" si="20"/>
        <v>63.101852510057675</v>
      </c>
      <c r="M130" s="143">
        <f t="shared" si="20"/>
        <v>62.808612655686545</v>
      </c>
      <c r="N130" s="143">
        <f t="shared" si="19"/>
        <v>62.245373985123749</v>
      </c>
      <c r="O130" s="194">
        <f t="shared" si="19"/>
        <v>61.710471463528322</v>
      </c>
      <c r="P130" s="194">
        <f t="shared" si="19"/>
        <v>60.985512853369926</v>
      </c>
      <c r="Q130" s="195">
        <f t="shared" si="19"/>
        <v>57.674150909016603</v>
      </c>
      <c r="R130" s="204">
        <f t="shared" si="19"/>
        <v>55.669527565989334</v>
      </c>
      <c r="S130" s="142">
        <f t="shared" si="19"/>
        <v>55.236894930890777</v>
      </c>
      <c r="T130" s="142">
        <f t="shared" si="19"/>
        <v>53.962170187647963</v>
      </c>
      <c r="U130" s="142">
        <f t="shared" si="19"/>
        <v>51.289192192498547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0"/>
        <v>103.06762300501632</v>
      </c>
      <c r="L131" s="153">
        <f t="shared" si="20"/>
        <v>95.935217609725484</v>
      </c>
      <c r="M131" s="153">
        <f t="shared" si="20"/>
        <v>88.073687935599423</v>
      </c>
      <c r="N131" s="153">
        <f t="shared" si="19"/>
        <v>80.246873584414473</v>
      </c>
      <c r="O131" s="197">
        <f t="shared" si="19"/>
        <v>72.929740297095421</v>
      </c>
      <c r="P131" s="197">
        <f t="shared" si="19"/>
        <v>66.87324857585395</v>
      </c>
      <c r="Q131" s="198">
        <f t="shared" si="19"/>
        <v>60.252015893114027</v>
      </c>
      <c r="R131" s="203">
        <f t="shared" si="19"/>
        <v>56.935571115415755</v>
      </c>
      <c r="S131" s="152">
        <f t="shared" si="19"/>
        <v>55.492423595410287</v>
      </c>
      <c r="T131" s="152">
        <f t="shared" si="19"/>
        <v>53.887305140007527</v>
      </c>
      <c r="U131" s="152">
        <f t="shared" si="19"/>
        <v>52.436312332933539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0"/>
        <v>70.027650115170658</v>
      </c>
      <c r="L132" s="143">
        <f t="shared" si="20"/>
        <v>70.383905320944478</v>
      </c>
      <c r="M132" s="143">
        <f t="shared" si="20"/>
        <v>72.208649426769881</v>
      </c>
      <c r="N132" s="143">
        <f t="shared" si="19"/>
        <v>73.485291460191064</v>
      </c>
      <c r="O132" s="194">
        <f t="shared" si="19"/>
        <v>75.211945173090584</v>
      </c>
      <c r="P132" s="194">
        <f t="shared" si="19"/>
        <v>78.787813322584341</v>
      </c>
      <c r="Q132" s="195">
        <f t="shared" si="19"/>
        <v>87.197135010371525</v>
      </c>
      <c r="R132" s="204">
        <f t="shared" si="19"/>
        <v>97.941256905145892</v>
      </c>
      <c r="S132" s="142">
        <f t="shared" si="19"/>
        <v>108.31011821914544</v>
      </c>
      <c r="T132" s="142">
        <f t="shared" si="19"/>
        <v>117.99551441196843</v>
      </c>
      <c r="U132" s="142">
        <f t="shared" si="19"/>
        <v>128.04055447874023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0"/>
        <v>149.43140479095175</v>
      </c>
      <c r="L133" s="153">
        <f t="shared" si="20"/>
        <v>141.48079183704257</v>
      </c>
      <c r="M133" s="153">
        <f t="shared" si="20"/>
        <v>132.46186451100283</v>
      </c>
      <c r="N133" s="153">
        <f t="shared" si="19"/>
        <v>123.68134839550564</v>
      </c>
      <c r="O133" s="197">
        <f t="shared" si="19"/>
        <v>113.14244224864781</v>
      </c>
      <c r="P133" s="197">
        <f t="shared" si="19"/>
        <v>97.222756774096382</v>
      </c>
      <c r="Q133" s="198">
        <f t="shared" si="19"/>
        <v>82.853784088222255</v>
      </c>
      <c r="R133" s="203">
        <f t="shared" si="19"/>
        <v>71.820856999734005</v>
      </c>
      <c r="S133" s="152">
        <f t="shared" si="19"/>
        <v>62.844401021921179</v>
      </c>
      <c r="T133" s="152">
        <f t="shared" si="19"/>
        <v>54.852007512792923</v>
      </c>
      <c r="U133" s="152">
        <f t="shared" si="19"/>
        <v>49.383798869655756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0"/>
        <v>106.58386862892155</v>
      </c>
      <c r="L134" s="143">
        <f t="shared" si="20"/>
        <v>97.635973062945055</v>
      </c>
      <c r="M134" s="143">
        <f t="shared" si="20"/>
        <v>89.803577153231402</v>
      </c>
      <c r="N134" s="143">
        <f t="shared" si="19"/>
        <v>80.890033190698347</v>
      </c>
      <c r="O134" s="194">
        <f t="shared" si="19"/>
        <v>73.348375631841918</v>
      </c>
      <c r="P134" s="194">
        <f t="shared" si="19"/>
        <v>67.219717697883382</v>
      </c>
      <c r="Q134" s="195">
        <f t="shared" si="19"/>
        <v>62.001335847457213</v>
      </c>
      <c r="R134" s="204">
        <f t="shared" si="19"/>
        <v>60.702446445618214</v>
      </c>
      <c r="S134" s="142">
        <f t="shared" si="19"/>
        <v>60.585826988918271</v>
      </c>
      <c r="T134" s="142">
        <f t="shared" si="19"/>
        <v>61.119391515061615</v>
      </c>
      <c r="U134" s="142">
        <f t="shared" si="19"/>
        <v>61.18241732387802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0"/>
        <v>123.73392805350736</v>
      </c>
      <c r="L135" s="153">
        <f t="shared" si="20"/>
        <v>118.88046273343568</v>
      </c>
      <c r="M135" s="153">
        <f t="shared" si="20"/>
        <v>113.78644441982779</v>
      </c>
      <c r="N135" s="153">
        <f t="shared" si="19"/>
        <v>108.42885391028514</v>
      </c>
      <c r="O135" s="197">
        <f t="shared" si="19"/>
        <v>103.29459895094826</v>
      </c>
      <c r="P135" s="197">
        <f t="shared" si="19"/>
        <v>98.252168192588869</v>
      </c>
      <c r="Q135" s="198">
        <f t="shared" si="19"/>
        <v>92.100486867786714</v>
      </c>
      <c r="R135" s="203">
        <f t="shared" si="19"/>
        <v>87.901058508004908</v>
      </c>
      <c r="S135" s="152">
        <f t="shared" si="19"/>
        <v>86.122466954615362</v>
      </c>
      <c r="T135" s="152">
        <f t="shared" si="19"/>
        <v>85.587259722220566</v>
      </c>
      <c r="U135" s="152">
        <f t="shared" si="19"/>
        <v>86.514219356172163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0"/>
        <v>280.64915019470698</v>
      </c>
      <c r="L136" s="143">
        <f t="shared" si="20"/>
        <v>277.22712497151684</v>
      </c>
      <c r="M136" s="143">
        <f t="shared" si="20"/>
        <v>275.41882512802033</v>
      </c>
      <c r="N136" s="143">
        <f t="shared" si="19"/>
        <v>268.62781457798161</v>
      </c>
      <c r="O136" s="194">
        <f t="shared" si="19"/>
        <v>255.80435816812337</v>
      </c>
      <c r="P136" s="194">
        <f t="shared" si="19"/>
        <v>239.98486215237</v>
      </c>
      <c r="Q136" s="195">
        <f t="shared" si="19"/>
        <v>229.85349854882361</v>
      </c>
      <c r="R136" s="204">
        <f t="shared" si="19"/>
        <v>217.67185757064371</v>
      </c>
      <c r="S136" s="142">
        <f t="shared" si="19"/>
        <v>207.73810581141447</v>
      </c>
      <c r="T136" s="142">
        <f t="shared" si="19"/>
        <v>195.94502998688321</v>
      </c>
      <c r="U136" s="142">
        <f t="shared" si="19"/>
        <v>195.61166706577859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0"/>
        <v>97.436420857615772</v>
      </c>
      <c r="L137" s="153">
        <f t="shared" si="20"/>
        <v>92.444411363276558</v>
      </c>
      <c r="M137" s="153">
        <f t="shared" si="20"/>
        <v>86.907870413275759</v>
      </c>
      <c r="N137" s="153">
        <f t="shared" si="19"/>
        <v>81.012682542415391</v>
      </c>
      <c r="O137" s="197">
        <f t="shared" si="19"/>
        <v>76.239163701763687</v>
      </c>
      <c r="P137" s="197">
        <f t="shared" si="19"/>
        <v>70.967107020682732</v>
      </c>
      <c r="Q137" s="198">
        <f t="shared" si="19"/>
        <v>68.479347614575175</v>
      </c>
      <c r="R137" s="203">
        <f t="shared" si="19"/>
        <v>65.4105019576769</v>
      </c>
      <c r="S137" s="152">
        <f t="shared" si="19"/>
        <v>63.115403170197204</v>
      </c>
      <c r="T137" s="152">
        <f t="shared" si="19"/>
        <v>61.886540798775492</v>
      </c>
      <c r="U137" s="152">
        <f t="shared" si="19"/>
        <v>62.892912054553278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1">MIN(K112:K137)</f>
        <v>41.230747638516128</v>
      </c>
      <c r="L138" s="220">
        <f t="shared" si="21"/>
        <v>38.179943244589964</v>
      </c>
      <c r="M138" s="261">
        <f t="shared" si="21"/>
        <v>35.074143835686826</v>
      </c>
      <c r="N138" s="262">
        <f t="shared" si="21"/>
        <v>31.612623690404593</v>
      </c>
      <c r="O138" s="263">
        <f t="shared" si="21"/>
        <v>28.610889593773059</v>
      </c>
      <c r="P138" s="264">
        <f t="shared" si="21"/>
        <v>26.020580926091782</v>
      </c>
      <c r="Q138" s="250">
        <f>MIN(Q112:Q137)</f>
        <v>24.363191970530487</v>
      </c>
      <c r="R138" s="251">
        <f>MIN(R112:R137)</f>
        <v>24.917089431049966</v>
      </c>
      <c r="S138" s="248">
        <f>MIN(S112:S137)</f>
        <v>25.096224086753438</v>
      </c>
      <c r="T138" s="248">
        <f>MIN(T112:T137)</f>
        <v>25.354460429890938</v>
      </c>
      <c r="U138" s="248">
        <f>MIN(U112:U137)</f>
        <v>26.799764534136028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2">MAX(K112:K137)</f>
        <v>280.64915019470698</v>
      </c>
      <c r="L139" s="226">
        <f t="shared" si="22"/>
        <v>277.22712497151684</v>
      </c>
      <c r="M139" s="265">
        <f t="shared" si="22"/>
        <v>275.41882512802033</v>
      </c>
      <c r="N139" s="266">
        <f t="shared" si="22"/>
        <v>268.62781457798161</v>
      </c>
      <c r="O139" s="267">
        <f t="shared" si="22"/>
        <v>255.80435816812337</v>
      </c>
      <c r="P139" s="268">
        <f t="shared" si="22"/>
        <v>239.98486215237</v>
      </c>
      <c r="Q139" s="254">
        <f>MAX(Q112:Q137)</f>
        <v>229.85349854882361</v>
      </c>
      <c r="R139" s="255">
        <f>MAX(R112:R137)</f>
        <v>217.67185757064371</v>
      </c>
      <c r="S139" s="252">
        <f>MAX(S112:S137)</f>
        <v>207.73810581141447</v>
      </c>
      <c r="T139" s="252">
        <f>MAX(T112:T137)</f>
        <v>195.94502998688321</v>
      </c>
      <c r="U139" s="252">
        <f>MAX(U112:U137)</f>
        <v>195.61166706577859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3">MEDIAN(K112:K137)</f>
        <v>95.760208598903588</v>
      </c>
      <c r="L140" s="160">
        <f t="shared" si="23"/>
        <v>88.606751158292568</v>
      </c>
      <c r="M140" s="161">
        <f t="shared" si="23"/>
        <v>81.45328893588902</v>
      </c>
      <c r="N140" s="234">
        <f t="shared" si="23"/>
        <v>74.363461729223303</v>
      </c>
      <c r="O140" s="161">
        <f t="shared" si="23"/>
        <v>67.51657202997086</v>
      </c>
      <c r="P140" s="207">
        <f t="shared" si="23"/>
        <v>62.785138565366381</v>
      </c>
      <c r="Q140" s="208">
        <f>MEDIAN(Q112:Q137)</f>
        <v>57.991949713987623</v>
      </c>
      <c r="R140" s="209">
        <f>MEDIAN(R112:R137)</f>
        <v>56.302549340702541</v>
      </c>
      <c r="S140" s="172">
        <f>MEDIAN(S112:S137)</f>
        <v>54.625571102878666</v>
      </c>
      <c r="T140" s="172">
        <f>MEDIAN(T112:T137)</f>
        <v>53.181921646484639</v>
      </c>
      <c r="U140" s="172">
        <f>MEDIAN(U112:U137)</f>
        <v>50.584649689521463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93.440777580869153</v>
      </c>
      <c r="L141" s="160">
        <f t="shared" ref="L141:T141" si="24">AVERAGE(L112:L137)</f>
        <v>88.76660127121707</v>
      </c>
      <c r="M141" s="161">
        <f t="shared" si="24"/>
        <v>84.137882107896885</v>
      </c>
      <c r="N141" s="234">
        <f t="shared" si="24"/>
        <v>79.11238150196094</v>
      </c>
      <c r="O141" s="161">
        <f t="shared" si="24"/>
        <v>74.586737567937561</v>
      </c>
      <c r="P141" s="207">
        <f t="shared" si="24"/>
        <v>70.203447065784744</v>
      </c>
      <c r="Q141" s="208">
        <f t="shared" si="24"/>
        <v>66.783580043663349</v>
      </c>
      <c r="R141" s="209">
        <f t="shared" si="24"/>
        <v>64.729743852513053</v>
      </c>
      <c r="S141" s="172">
        <f t="shared" si="24"/>
        <v>63.889734938062098</v>
      </c>
      <c r="T141" s="172">
        <f t="shared" si="24"/>
        <v>63.495044141835663</v>
      </c>
      <c r="U141" s="172">
        <f t="shared" ref="U141" si="25">AVERAGE(U112:U137)</f>
        <v>64.346989105484298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6">(SUM(B54:K54)/10)</f>
        <v>116.34429824083961</v>
      </c>
      <c r="L142" s="175">
        <f t="shared" si="26"/>
        <v>111.29219316548281</v>
      </c>
      <c r="M142" s="176">
        <f t="shared" si="26"/>
        <v>106.38921985329678</v>
      </c>
      <c r="N142" s="177">
        <f t="shared" si="26"/>
        <v>100.78470427092418</v>
      </c>
      <c r="O142" s="176">
        <f t="shared" si="26"/>
        <v>95.12928104708665</v>
      </c>
      <c r="P142" s="205">
        <f t="shared" si="26"/>
        <v>89.34174818759405</v>
      </c>
      <c r="Q142" s="179">
        <f t="shared" si="26"/>
        <v>84.389592844091865</v>
      </c>
      <c r="R142" s="206">
        <f t="shared" si="26"/>
        <v>80.967419621125316</v>
      </c>
      <c r="S142" s="178">
        <f t="shared" si="26"/>
        <v>78.725625059961231</v>
      </c>
      <c r="T142" s="178">
        <f t="shared" si="26"/>
        <v>76.504971076723251</v>
      </c>
      <c r="U142" s="178">
        <f t="shared" si="26"/>
        <v>76.463498691252113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6"/>
        <v>232.57199999999997</v>
      </c>
      <c r="L143" s="182">
        <f t="shared" si="26"/>
        <v>225.93200000000002</v>
      </c>
      <c r="M143" s="183">
        <f t="shared" si="26"/>
        <v>222.00253549674767</v>
      </c>
      <c r="N143" s="269">
        <f t="shared" si="26"/>
        <v>216.01608139396905</v>
      </c>
      <c r="O143" s="183">
        <f t="shared" si="26"/>
        <v>207.13966105991176</v>
      </c>
      <c r="P143" s="210">
        <f t="shared" si="26"/>
        <v>197.95756684736494</v>
      </c>
      <c r="Q143" s="211">
        <f t="shared" si="26"/>
        <v>188.78523937235744</v>
      </c>
      <c r="R143" s="212">
        <f t="shared" si="26"/>
        <v>178.90065529726897</v>
      </c>
      <c r="S143" s="213">
        <f t="shared" si="26"/>
        <v>171.34291708304266</v>
      </c>
      <c r="T143" s="213">
        <f t="shared" si="26"/>
        <v>163.53691708304262</v>
      </c>
      <c r="U143" s="213">
        <f t="shared" si="26"/>
        <v>157.99358080742263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E68:P93">
    <cfRule type="cellIs" dxfId="149" priority="31" stopIfTrue="1" operator="equal">
      <formula>E$94</formula>
    </cfRule>
    <cfRule type="cellIs" dxfId="148" priority="32" stopIfTrue="1" operator="equal">
      <formula>E$95</formula>
    </cfRule>
  </conditionalFormatting>
  <conditionalFormatting sqref="D68:D93">
    <cfRule type="cellIs" dxfId="147" priority="27" stopIfTrue="1" operator="equal">
      <formula>D$94</formula>
    </cfRule>
    <cfRule type="cellIs" dxfId="146" priority="28" stopIfTrue="1" operator="equal">
      <formula>D$95</formula>
    </cfRule>
  </conditionalFormatting>
  <conditionalFormatting sqref="K112:P137">
    <cfRule type="cellIs" dxfId="145" priority="29" stopIfTrue="1" operator="equal">
      <formula>K$139</formula>
    </cfRule>
    <cfRule type="cellIs" dxfId="144" priority="30" stopIfTrue="1" operator="equal">
      <formula>K$138</formula>
    </cfRule>
  </conditionalFormatting>
  <conditionalFormatting sqref="Q112:S137">
    <cfRule type="cellIs" dxfId="143" priority="23" stopIfTrue="1" operator="equal">
      <formula>Q$139</formula>
    </cfRule>
    <cfRule type="cellIs" dxfId="142" priority="24" stopIfTrue="1" operator="equal">
      <formula>Q$138</formula>
    </cfRule>
  </conditionalFormatting>
  <conditionalFormatting sqref="Q68:S93">
    <cfRule type="cellIs" dxfId="141" priority="21" stopIfTrue="1" operator="equal">
      <formula>Q$94</formula>
    </cfRule>
    <cfRule type="cellIs" dxfId="140" priority="22" stopIfTrue="1" operator="equal">
      <formula>Q$95</formula>
    </cfRule>
  </conditionalFormatting>
  <conditionalFormatting sqref="T24:T49">
    <cfRule type="cellIs" dxfId="139" priority="13" stopIfTrue="1" operator="equal">
      <formula>T$50</formula>
    </cfRule>
    <cfRule type="cellIs" dxfId="138" priority="14" stopIfTrue="1" operator="equal">
      <formula>T$51</formula>
    </cfRule>
  </conditionalFormatting>
  <conditionalFormatting sqref="T112:T137">
    <cfRule type="cellIs" dxfId="137" priority="11" stopIfTrue="1" operator="equal">
      <formula>T$139</formula>
    </cfRule>
    <cfRule type="cellIs" dxfId="136" priority="12" stopIfTrue="1" operator="equal">
      <formula>T$138</formula>
    </cfRule>
  </conditionalFormatting>
  <conditionalFormatting sqref="T68:T93">
    <cfRule type="cellIs" dxfId="135" priority="9" stopIfTrue="1" operator="equal">
      <formula>T$94</formula>
    </cfRule>
    <cfRule type="cellIs" dxfId="134" priority="10" stopIfTrue="1" operator="equal">
      <formula>T$95</formula>
    </cfRule>
  </conditionalFormatting>
  <conditionalFormatting sqref="B24:S49">
    <cfRule type="cellIs" dxfId="133" priority="7" stopIfTrue="1" operator="equal">
      <formula>B$50</formula>
    </cfRule>
    <cfRule type="cellIs" dxfId="132" priority="8" stopIfTrue="1" operator="equal">
      <formula>B$51</formula>
    </cfRule>
  </conditionalFormatting>
  <conditionalFormatting sqref="U24:U49">
    <cfRule type="cellIs" dxfId="131" priority="5" stopIfTrue="1" operator="equal">
      <formula>U$50</formula>
    </cfRule>
    <cfRule type="cellIs" dxfId="130" priority="6" stopIfTrue="1" operator="equal">
      <formula>U$51</formula>
    </cfRule>
  </conditionalFormatting>
  <conditionalFormatting sqref="U112:U137">
    <cfRule type="cellIs" dxfId="129" priority="3" stopIfTrue="1" operator="equal">
      <formula>U$139</formula>
    </cfRule>
    <cfRule type="cellIs" dxfId="128" priority="4" stopIfTrue="1" operator="equal">
      <formula>U$138</formula>
    </cfRule>
  </conditionalFormatting>
  <conditionalFormatting sqref="U68:U93">
    <cfRule type="cellIs" dxfId="127" priority="1" stopIfTrue="1" operator="equal">
      <formula>U$94</formula>
    </cfRule>
    <cfRule type="cellIs" dxfId="126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V56" location="K10_I10!A1" display=" &gt;&gt;&gt; Top"/>
    <hyperlink ref="V100" location="K10_I10!A1" display=" &gt;&gt;&gt; Top"/>
    <hyperlink ref="V144" location="K10_I10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'!E25</f>
        <v>K11/I11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43788.624696412036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'!C25</f>
        <v>Selbstfinanzierungsanteil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316</v>
      </c>
      <c r="B3" s="289"/>
      <c r="C3" s="289"/>
      <c r="D3" s="289"/>
      <c r="E3" s="289"/>
      <c r="F3" s="289"/>
      <c r="G3" s="289"/>
      <c r="H3" s="289"/>
      <c r="I3" s="281"/>
      <c r="J3" s="281" t="s">
        <v>122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104">
        <f>Gewichtung_Pondération!F13</f>
        <v>1</v>
      </c>
    </row>
    <row r="4" spans="1:28" ht="14.1" customHeight="1" thickTop="1" x14ac:dyDescent="0.2">
      <c r="A4" s="290" t="str">
        <f>'Intro '!D25</f>
        <v>Taux d'autofinancement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317</v>
      </c>
      <c r="B5" s="289"/>
      <c r="C5" s="289"/>
      <c r="D5" s="289"/>
      <c r="E5" s="289"/>
      <c r="F5" s="289"/>
      <c r="G5" s="289"/>
      <c r="H5" s="289"/>
      <c r="I5" s="281"/>
      <c r="J5" s="281" t="s">
        <v>123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104">
        <f>Gewichtung_Pondération!F13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K11/I11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43788.624696412036</v>
      </c>
      <c r="O15" s="108">
        <v>100</v>
      </c>
      <c r="V15" s="109"/>
      <c r="W15" s="110"/>
    </row>
    <row r="16" spans="1:28" s="108" customFormat="1" ht="14.1" customHeight="1" x14ac:dyDescent="0.2">
      <c r="A16" s="290" t="str">
        <f>+$A$2</f>
        <v>Selbstfinanzierungsanteil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Selbstfinanzierung in &amp;% des laufenden Ertrags</v>
      </c>
      <c r="B17" s="289"/>
      <c r="C17" s="289"/>
      <c r="D17" s="289"/>
      <c r="E17" s="289"/>
      <c r="F17" s="289"/>
      <c r="G17" s="289"/>
      <c r="H17" s="289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Taux d'autofinancement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Autofinancement en % des revenus courants</v>
      </c>
      <c r="B19" s="289"/>
      <c r="C19" s="289"/>
      <c r="D19" s="289"/>
      <c r="E19" s="289"/>
      <c r="F19" s="289"/>
      <c r="G19" s="289"/>
      <c r="H19" s="289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12.745991328947168</v>
      </c>
      <c r="C24" s="141">
        <v>12.803778355439462</v>
      </c>
      <c r="D24" s="141">
        <v>6.9891821304512689</v>
      </c>
      <c r="E24" s="141">
        <v>10.011397634329944</v>
      </c>
      <c r="F24" s="141">
        <v>-0.10794319749385302</v>
      </c>
      <c r="G24" s="141">
        <v>1.4030993960682749</v>
      </c>
      <c r="H24" s="141">
        <v>3.0068491827183719</v>
      </c>
      <c r="I24" s="141">
        <v>7.8757490374390793</v>
      </c>
      <c r="J24" s="141">
        <v>10.36016775160016</v>
      </c>
      <c r="K24" s="141">
        <v>8.6129453380569618</v>
      </c>
      <c r="L24" s="141">
        <v>7.4106930296251932</v>
      </c>
      <c r="M24" s="141">
        <v>9.9131687498072125</v>
      </c>
      <c r="N24" s="141">
        <v>-7.5730884166335404</v>
      </c>
      <c r="O24" s="141">
        <v>5.2304123961931026</v>
      </c>
      <c r="P24" s="141">
        <v>4.5307669421281798</v>
      </c>
      <c r="Q24" s="141">
        <v>3.9719917325335605</v>
      </c>
      <c r="R24" s="141">
        <v>4.7980760879488642</v>
      </c>
      <c r="S24" s="141">
        <v>6.6601011491487325</v>
      </c>
      <c r="T24" s="141">
        <v>6.2106336838654848</v>
      </c>
      <c r="U24" s="141">
        <v>7.3878440626291759</v>
      </c>
      <c r="V24" s="146" t="s">
        <v>177</v>
      </c>
      <c r="W24" s="147"/>
      <c r="X24" s="238">
        <f t="shared" ref="X24:AE55" si="1">AVEDEV(C24:L24)</f>
        <v>3.2415540432355328</v>
      </c>
      <c r="Y24" s="238">
        <f t="shared" si="1"/>
        <v>3.0681174668975983</v>
      </c>
      <c r="Z24" s="238">
        <f t="shared" si="1"/>
        <v>4.7272596875095738</v>
      </c>
      <c r="AA24" s="238">
        <f t="shared" si="1"/>
        <v>4.344780868458626</v>
      </c>
      <c r="AB24" s="239">
        <f t="shared" si="1"/>
        <v>3.7881356517039819</v>
      </c>
      <c r="AC24" s="239">
        <f t="shared" si="1"/>
        <v>3.5005792069588919</v>
      </c>
      <c r="AD24" s="239">
        <f t="shared" si="1"/>
        <v>3.3214565164358438</v>
      </c>
      <c r="AE24" s="239">
        <f t="shared" si="1"/>
        <v>3.1998917276068091</v>
      </c>
    </row>
    <row r="25" spans="1:31" ht="14.1" customHeight="1" x14ac:dyDescent="0.2">
      <c r="A25" s="150" t="s">
        <v>20</v>
      </c>
      <c r="B25" s="151">
        <v>7.0798345653821233</v>
      </c>
      <c r="C25" s="151">
        <v>8.8896794819798792</v>
      </c>
      <c r="D25" s="151">
        <v>5.7792909815271942</v>
      </c>
      <c r="E25" s="151">
        <v>7.408053858190927</v>
      </c>
      <c r="F25" s="151">
        <v>8.5579144615053906</v>
      </c>
      <c r="G25" s="151">
        <v>6.5512190423114154</v>
      </c>
      <c r="H25" s="151">
        <v>5.5376336862816933</v>
      </c>
      <c r="I25" s="151">
        <v>6.1153463815613796</v>
      </c>
      <c r="J25" s="151">
        <v>9.1669659788862816</v>
      </c>
      <c r="K25" s="151">
        <v>8.6494608363411736</v>
      </c>
      <c r="L25" s="151">
        <v>7.8415179346899757</v>
      </c>
      <c r="M25" s="151">
        <v>7.6411386114871958</v>
      </c>
      <c r="N25" s="151">
        <v>6.4627776185984569</v>
      </c>
      <c r="O25" s="151">
        <v>4.3590757686608086</v>
      </c>
      <c r="P25" s="151">
        <v>7.7414330374878908</v>
      </c>
      <c r="Q25" s="151">
        <v>7.11550482797632</v>
      </c>
      <c r="R25" s="151">
        <v>5.751110903508919</v>
      </c>
      <c r="S25" s="151">
        <v>5.6662143237437688</v>
      </c>
      <c r="T25" s="151">
        <v>4.9991896632877797</v>
      </c>
      <c r="U25" s="151">
        <v>6.3046665546385094</v>
      </c>
      <c r="V25" s="156" t="s">
        <v>178</v>
      </c>
      <c r="W25" s="147"/>
      <c r="X25" s="240">
        <f t="shared" si="1"/>
        <v>1.1713994743530094</v>
      </c>
      <c r="Y25" s="240">
        <f t="shared" si="1"/>
        <v>1.0631853234862736</v>
      </c>
      <c r="Z25" s="240">
        <f t="shared" si="1"/>
        <v>0.98116692703772213</v>
      </c>
      <c r="AA25" s="241">
        <f t="shared" si="1"/>
        <v>1.2830945325496264</v>
      </c>
      <c r="AB25" s="241">
        <f t="shared" si="1"/>
        <v>1.2014463901478765</v>
      </c>
      <c r="AC25" s="241">
        <f t="shared" si="1"/>
        <v>1.155501683537226</v>
      </c>
      <c r="AD25" s="241">
        <f t="shared" si="1"/>
        <v>1.1298844174699592</v>
      </c>
      <c r="AE25" s="241">
        <f t="shared" si="1"/>
        <v>1.1837802644080724</v>
      </c>
    </row>
    <row r="26" spans="1:31" ht="14.1" customHeight="1" x14ac:dyDescent="0.2">
      <c r="A26" s="140" t="s">
        <v>23</v>
      </c>
      <c r="B26" s="141">
        <v>11.189873591211891</v>
      </c>
      <c r="C26" s="141">
        <v>10.817524256334552</v>
      </c>
      <c r="D26" s="141">
        <v>13.120423874884168</v>
      </c>
      <c r="E26" s="141">
        <v>8.7770337200803752</v>
      </c>
      <c r="F26" s="141">
        <v>7.0638821000245269</v>
      </c>
      <c r="G26" s="141">
        <v>7.2021434446005266</v>
      </c>
      <c r="H26" s="141">
        <v>10.133573512196872</v>
      </c>
      <c r="I26" s="141">
        <v>11.94342112902576</v>
      </c>
      <c r="J26" s="141">
        <v>13.4854697850301</v>
      </c>
      <c r="K26" s="141">
        <v>14.053012468362166</v>
      </c>
      <c r="L26" s="141">
        <v>9.4940213775611468</v>
      </c>
      <c r="M26" s="141">
        <v>9.3540880479471333</v>
      </c>
      <c r="N26" s="141">
        <v>7.8097993116829407</v>
      </c>
      <c r="O26" s="141">
        <v>3.0553254425799832</v>
      </c>
      <c r="P26" s="141">
        <v>5.2133280772757251</v>
      </c>
      <c r="Q26" s="141">
        <v>5.6278756712940599</v>
      </c>
      <c r="R26" s="141">
        <v>5.6804516274753682</v>
      </c>
      <c r="S26" s="141">
        <v>3.0286674482565852</v>
      </c>
      <c r="T26" s="141">
        <v>3.3353408631036592</v>
      </c>
      <c r="U26" s="141">
        <v>6.948322574136931</v>
      </c>
      <c r="V26" s="146" t="s">
        <v>179</v>
      </c>
      <c r="W26" s="147"/>
      <c r="X26" s="238">
        <f t="shared" si="1"/>
        <v>2.0749197359173293</v>
      </c>
      <c r="Y26" s="238">
        <f t="shared" si="1"/>
        <v>2.1502998946834166</v>
      </c>
      <c r="Z26" s="238">
        <f t="shared" si="1"/>
        <v>1.9777797872020553</v>
      </c>
      <c r="AA26" s="239">
        <f t="shared" si="1"/>
        <v>2.4624259925340941</v>
      </c>
      <c r="AB26" s="239">
        <f t="shared" si="1"/>
        <v>2.6834153524731539</v>
      </c>
      <c r="AC26" s="239">
        <f t="shared" si="1"/>
        <v>2.872327485269929</v>
      </c>
      <c r="AD26" s="239">
        <f t="shared" si="1"/>
        <v>3.0943232677618231</v>
      </c>
      <c r="AE26" s="239">
        <f t="shared" si="1"/>
        <v>3.1590742723701761</v>
      </c>
    </row>
    <row r="27" spans="1:31" ht="14.1" customHeight="1" x14ac:dyDescent="0.2">
      <c r="A27" s="150" t="s">
        <v>180</v>
      </c>
      <c r="B27" s="151">
        <v>5.4061608462550019</v>
      </c>
      <c r="C27" s="151">
        <v>5.9929943239514856</v>
      </c>
      <c r="D27" s="151">
        <v>8.8806668177845438</v>
      </c>
      <c r="E27" s="151">
        <v>4.9329957978684735</v>
      </c>
      <c r="F27" s="151">
        <v>5.2434832788734305</v>
      </c>
      <c r="G27" s="151">
        <v>6.5597612931659306</v>
      </c>
      <c r="H27" s="151">
        <v>6.3906177621283851</v>
      </c>
      <c r="I27" s="151">
        <v>12.951765345508912</v>
      </c>
      <c r="J27" s="151">
        <v>17.625758395932646</v>
      </c>
      <c r="K27" s="151">
        <v>20.493114094001498</v>
      </c>
      <c r="L27" s="151">
        <v>8.2242321047980464</v>
      </c>
      <c r="M27" s="151">
        <v>8.4717428252492812</v>
      </c>
      <c r="N27" s="151">
        <v>8.1295361848212533</v>
      </c>
      <c r="O27" s="151">
        <v>4.9915426531214351</v>
      </c>
      <c r="P27" s="151">
        <v>8.9672353554307005</v>
      </c>
      <c r="Q27" s="151">
        <v>7.9267208864626575</v>
      </c>
      <c r="R27" s="151">
        <v>10.128316786000674</v>
      </c>
      <c r="S27" s="151">
        <v>5.2588791876823882</v>
      </c>
      <c r="T27" s="151">
        <v>3.8091827733121524</v>
      </c>
      <c r="U27" s="151">
        <v>6.2874021814020491</v>
      </c>
      <c r="V27" s="156" t="s">
        <v>181</v>
      </c>
      <c r="W27" s="147"/>
      <c r="X27" s="240">
        <f t="shared" si="1"/>
        <v>4.3764042142478097</v>
      </c>
      <c r="Y27" s="240">
        <f t="shared" si="1"/>
        <v>4.2276793041699428</v>
      </c>
      <c r="Z27" s="240">
        <f t="shared" si="1"/>
        <v>4.2727471421477405</v>
      </c>
      <c r="AA27" s="241">
        <f t="shared" si="1"/>
        <v>4.2692343308325604</v>
      </c>
      <c r="AB27" s="241">
        <f t="shared" si="1"/>
        <v>4.0458092062391264</v>
      </c>
      <c r="AC27" s="241">
        <f t="shared" si="1"/>
        <v>3.9637916306413219</v>
      </c>
      <c r="AD27" s="241">
        <f t="shared" si="1"/>
        <v>3.7395296892089847</v>
      </c>
      <c r="AE27" s="241">
        <f t="shared" si="1"/>
        <v>3.636413146776929</v>
      </c>
    </row>
    <row r="28" spans="1:31" ht="14.1" customHeight="1" x14ac:dyDescent="0.2">
      <c r="A28" s="140" t="s">
        <v>182</v>
      </c>
      <c r="B28" s="141">
        <v>26.329436091765125</v>
      </c>
      <c r="C28" s="141">
        <v>19.239055989685149</v>
      </c>
      <c r="D28" s="141">
        <v>13.730263980873964</v>
      </c>
      <c r="E28" s="141">
        <v>2.8572648952054385</v>
      </c>
      <c r="F28" s="141">
        <v>-5.455683483544405</v>
      </c>
      <c r="G28" s="141">
        <v>-2.9067004475395333</v>
      </c>
      <c r="H28" s="141">
        <v>-3.9934793864192769E-2</v>
      </c>
      <c r="I28" s="141">
        <v>8.28994186886991</v>
      </c>
      <c r="J28" s="141">
        <v>14.14316080187508</v>
      </c>
      <c r="K28" s="141">
        <v>11.107031450362157</v>
      </c>
      <c r="L28" s="141">
        <v>6.4460369392246237</v>
      </c>
      <c r="M28" s="141">
        <v>3.5553027752234114</v>
      </c>
      <c r="N28" s="141">
        <v>2.8939072803097639</v>
      </c>
      <c r="O28" s="141">
        <v>-2.209454615370853</v>
      </c>
      <c r="P28" s="141">
        <v>-6.3457502736458489</v>
      </c>
      <c r="Q28" s="141">
        <v>-13.813056451096708</v>
      </c>
      <c r="R28" s="141">
        <v>7.6314985450143773</v>
      </c>
      <c r="S28" s="141">
        <v>3.07</v>
      </c>
      <c r="T28" s="141">
        <v>10.75</v>
      </c>
      <c r="U28" s="141">
        <v>11.951328845641536</v>
      </c>
      <c r="V28" s="146" t="s">
        <v>183</v>
      </c>
      <c r="W28" s="147"/>
      <c r="X28" s="238">
        <f t="shared" si="1"/>
        <v>6.5608470982184333</v>
      </c>
      <c r="Y28" s="238">
        <f t="shared" si="1"/>
        <v>5.5706186095725005</v>
      </c>
      <c r="Z28" s="238">
        <f t="shared" si="1"/>
        <v>4.7260080291765743</v>
      </c>
      <c r="AA28" s="239">
        <f t="shared" si="1"/>
        <v>5.1313455900226774</v>
      </c>
      <c r="AB28" s="239">
        <f t="shared" si="1"/>
        <v>5.2149406685665847</v>
      </c>
      <c r="AC28" s="239">
        <f t="shared" si="1"/>
        <v>6.4038140253465077</v>
      </c>
      <c r="AD28" s="239">
        <f t="shared" si="1"/>
        <v>6.4307602776220012</v>
      </c>
      <c r="AE28" s="239">
        <f t="shared" si="1"/>
        <v>6.0623728551364424</v>
      </c>
    </row>
    <row r="29" spans="1:31" ht="14.1" customHeight="1" x14ac:dyDescent="0.2">
      <c r="A29" s="150" t="s">
        <v>184</v>
      </c>
      <c r="B29" s="151">
        <v>6.7260597959706692</v>
      </c>
      <c r="C29" s="151">
        <v>9.5952034858030384</v>
      </c>
      <c r="D29" s="151">
        <v>9.2717956855038093</v>
      </c>
      <c r="E29" s="151">
        <v>12.408035582907178</v>
      </c>
      <c r="F29" s="151">
        <v>10.520038720632126</v>
      </c>
      <c r="G29" s="151">
        <v>15.360544330675296</v>
      </c>
      <c r="H29" s="151">
        <v>0.90225821534711104</v>
      </c>
      <c r="I29" s="151">
        <v>17.650379737181769</v>
      </c>
      <c r="J29" s="151">
        <v>18.79414462965569</v>
      </c>
      <c r="K29" s="151">
        <v>17.07587149190687</v>
      </c>
      <c r="L29" s="151">
        <v>5.7014468240318061</v>
      </c>
      <c r="M29" s="151">
        <v>4.2156484170866158</v>
      </c>
      <c r="N29" s="151">
        <v>4.3620073131425654</v>
      </c>
      <c r="O29" s="151">
        <v>2.685261777463936</v>
      </c>
      <c r="P29" s="151">
        <v>4.1542376127362965</v>
      </c>
      <c r="Q29" s="151">
        <v>0.87979342383198766</v>
      </c>
      <c r="R29" s="151">
        <v>14.199707467461312</v>
      </c>
      <c r="S29" s="151">
        <v>2.8487094837474243</v>
      </c>
      <c r="T29" s="151">
        <v>-1.0191374896662766</v>
      </c>
      <c r="U29" s="151">
        <v>-6.1864610332569656</v>
      </c>
      <c r="V29" s="156" t="s">
        <v>185</v>
      </c>
      <c r="W29" s="147"/>
      <c r="X29" s="240">
        <f t="shared" si="1"/>
        <v>4.5298232841008916</v>
      </c>
      <c r="Y29" s="240">
        <f t="shared" si="1"/>
        <v>5.0677787909725334</v>
      </c>
      <c r="Z29" s="240">
        <f t="shared" si="1"/>
        <v>5.5587576282086584</v>
      </c>
      <c r="AA29" s="241">
        <f t="shared" si="1"/>
        <v>6.1534356362979725</v>
      </c>
      <c r="AB29" s="241">
        <f t="shared" si="1"/>
        <v>6.5040440099456891</v>
      </c>
      <c r="AC29" s="241">
        <f t="shared" si="1"/>
        <v>6.1188162052057855</v>
      </c>
      <c r="AD29" s="241">
        <f t="shared" si="1"/>
        <v>6.3665407696812197</v>
      </c>
      <c r="AE29" s="241">
        <f t="shared" si="1"/>
        <v>5.5189350113409033</v>
      </c>
    </row>
    <row r="30" spans="1:31" ht="14.1" customHeight="1" x14ac:dyDescent="0.2">
      <c r="A30" s="140" t="s">
        <v>186</v>
      </c>
      <c r="B30" s="141">
        <v>12.293543940662675</v>
      </c>
      <c r="C30" s="141">
        <v>11.210141497917354</v>
      </c>
      <c r="D30" s="141">
        <v>14.418150964401425</v>
      </c>
      <c r="E30" s="141">
        <v>24.475509958816914</v>
      </c>
      <c r="F30" s="141">
        <v>14.25523747267782</v>
      </c>
      <c r="G30" s="141">
        <v>14.45580016888594</v>
      </c>
      <c r="H30" s="141">
        <v>13.73348924662913</v>
      </c>
      <c r="I30" s="141">
        <v>16.821560684471621</v>
      </c>
      <c r="J30" s="141">
        <v>13.91476778412907</v>
      </c>
      <c r="K30" s="141">
        <v>11.709308854636056</v>
      </c>
      <c r="L30" s="141">
        <v>10.912109002474041</v>
      </c>
      <c r="M30" s="141">
        <v>11.863160858538098</v>
      </c>
      <c r="N30" s="141">
        <v>7.5409581082665964</v>
      </c>
      <c r="O30" s="141">
        <v>4.7054821471566131</v>
      </c>
      <c r="P30" s="141">
        <v>3.994546676861753</v>
      </c>
      <c r="Q30" s="141">
        <v>5.4836206740596429</v>
      </c>
      <c r="R30" s="141">
        <v>14.359300240800362</v>
      </c>
      <c r="S30" s="141">
        <v>2.7012579271557526</v>
      </c>
      <c r="T30" s="141">
        <v>1.5117893966238889</v>
      </c>
      <c r="U30" s="141">
        <v>3.7373180303544764</v>
      </c>
      <c r="V30" s="146" t="s">
        <v>187</v>
      </c>
      <c r="W30" s="147"/>
      <c r="X30" s="238">
        <f t="shared" si="1"/>
        <v>2.4231711032561321</v>
      </c>
      <c r="Y30" s="238">
        <f t="shared" si="1"/>
        <v>2.3970503288313019</v>
      </c>
      <c r="Z30" s="238">
        <f t="shared" si="1"/>
        <v>2.8270694858084364</v>
      </c>
      <c r="AA30" s="239">
        <f t="shared" si="1"/>
        <v>2.6449836385722176</v>
      </c>
      <c r="AB30" s="239">
        <f t="shared" si="1"/>
        <v>3.3414754956121131</v>
      </c>
      <c r="AC30" s="239">
        <f t="shared" si="1"/>
        <v>3.7093988017088884</v>
      </c>
      <c r="AD30" s="239">
        <f t="shared" si="1"/>
        <v>3.7594636812425875</v>
      </c>
      <c r="AE30" s="239">
        <f t="shared" si="1"/>
        <v>3.8332781207077269</v>
      </c>
    </row>
    <row r="31" spans="1:31" ht="14.1" customHeight="1" x14ac:dyDescent="0.2">
      <c r="A31" s="150" t="s">
        <v>188</v>
      </c>
      <c r="B31" s="151">
        <v>10.246379963903365</v>
      </c>
      <c r="C31" s="151">
        <v>8.2225735714506865</v>
      </c>
      <c r="D31" s="151">
        <v>4.9323879066937391</v>
      </c>
      <c r="E31" s="151">
        <v>-0.65063414013746568</v>
      </c>
      <c r="F31" s="151">
        <v>0.11268391369021233</v>
      </c>
      <c r="G31" s="151">
        <v>-1.4118606821168229</v>
      </c>
      <c r="H31" s="151">
        <v>0.73446871322619267</v>
      </c>
      <c r="I31" s="151">
        <v>4.0243646929478478</v>
      </c>
      <c r="J31" s="151">
        <v>7.5967310518018802</v>
      </c>
      <c r="K31" s="151">
        <v>7.8553435496623631</v>
      </c>
      <c r="L31" s="151">
        <v>3.9695885436348268</v>
      </c>
      <c r="M31" s="151">
        <v>7.8743855565525864</v>
      </c>
      <c r="N31" s="151">
        <v>7.0139426622963308</v>
      </c>
      <c r="O31" s="151">
        <v>7.0218336345238095</v>
      </c>
      <c r="P31" s="151">
        <v>7.4000237727926033</v>
      </c>
      <c r="Q31" s="151">
        <v>14.172847213973178</v>
      </c>
      <c r="R31" s="151">
        <v>6.117291989560262</v>
      </c>
      <c r="S31" s="151">
        <v>8.7679486771705637</v>
      </c>
      <c r="T31" s="151">
        <v>8.9263088691669665</v>
      </c>
      <c r="U31" s="151">
        <v>5.6505755659238091</v>
      </c>
      <c r="V31" s="156" t="s">
        <v>189</v>
      </c>
      <c r="W31" s="147"/>
      <c r="X31" s="240">
        <f t="shared" si="1"/>
        <v>3.0739202087358541</v>
      </c>
      <c r="Y31" s="240">
        <f t="shared" si="1"/>
        <v>3.0460651675440054</v>
      </c>
      <c r="Z31" s="240">
        <f t="shared" si="1"/>
        <v>3.212589547992212</v>
      </c>
      <c r="AA31" s="241">
        <f t="shared" si="1"/>
        <v>2.9932991273454719</v>
      </c>
      <c r="AB31" s="241">
        <f t="shared" si="1"/>
        <v>2.7029934660873205</v>
      </c>
      <c r="AC31" s="241">
        <f t="shared" si="1"/>
        <v>2.3141273735229237</v>
      </c>
      <c r="AD31" s="241">
        <f t="shared" si="1"/>
        <v>1.6752309621819539</v>
      </c>
      <c r="AE31" s="241">
        <f t="shared" si="1"/>
        <v>1.5109100673142659</v>
      </c>
    </row>
    <row r="32" spans="1:31" ht="14.1" customHeight="1" x14ac:dyDescent="0.2">
      <c r="A32" s="140" t="s">
        <v>190</v>
      </c>
      <c r="B32" s="141">
        <v>10.128199312134596</v>
      </c>
      <c r="C32" s="141">
        <v>14.064833234209656</v>
      </c>
      <c r="D32" s="141">
        <v>15.176586712767644</v>
      </c>
      <c r="E32" s="141">
        <v>7.2909638692132583</v>
      </c>
      <c r="F32" s="141">
        <v>5.3327878426033246</v>
      </c>
      <c r="G32" s="141">
        <v>12.410465765816229</v>
      </c>
      <c r="H32" s="141">
        <v>11.607939851979205</v>
      </c>
      <c r="I32" s="141">
        <v>22.743342593104124</v>
      </c>
      <c r="J32" s="141">
        <v>26.082637929421377</v>
      </c>
      <c r="K32" s="141">
        <v>17.813513453384878</v>
      </c>
      <c r="L32" s="141">
        <v>9.485365386433811</v>
      </c>
      <c r="M32" s="141">
        <v>6.3730243326920721</v>
      </c>
      <c r="N32" s="141">
        <v>12.408357556851007</v>
      </c>
      <c r="O32" s="141">
        <v>6.8050714669066883</v>
      </c>
      <c r="P32" s="141">
        <v>0.86780295594640322</v>
      </c>
      <c r="Q32" s="141">
        <v>-4.6727382725692399</v>
      </c>
      <c r="R32" s="141">
        <v>-3.3401978189640427</v>
      </c>
      <c r="S32" s="141">
        <v>-0.38443693396581285</v>
      </c>
      <c r="T32" s="141">
        <v>3.3970226889512891</v>
      </c>
      <c r="U32" s="141">
        <v>12.782788582227161</v>
      </c>
      <c r="V32" s="146" t="s">
        <v>191</v>
      </c>
      <c r="W32" s="147"/>
      <c r="X32" s="238">
        <f t="shared" si="1"/>
        <v>5.0025412066209247</v>
      </c>
      <c r="Y32" s="238">
        <f t="shared" si="1"/>
        <v>5.6178859187423313</v>
      </c>
      <c r="Z32" s="238">
        <f t="shared" si="1"/>
        <v>5.4349948802921171</v>
      </c>
      <c r="AA32" s="239">
        <f t="shared" si="1"/>
        <v>5.4641484244305119</v>
      </c>
      <c r="AB32" s="239">
        <f t="shared" si="1"/>
        <v>5.7320475176299279</v>
      </c>
      <c r="AC32" s="239">
        <f t="shared" si="1"/>
        <v>7.1797265515330846</v>
      </c>
      <c r="AD32" s="239">
        <f t="shared" si="1"/>
        <v>8.2500254255183325</v>
      </c>
      <c r="AE32" s="239">
        <f t="shared" si="1"/>
        <v>7.4429028607272425</v>
      </c>
    </row>
    <row r="33" spans="1:31" ht="14.1" customHeight="1" x14ac:dyDescent="0.2">
      <c r="A33" s="150" t="s">
        <v>21</v>
      </c>
      <c r="B33" s="151">
        <v>4.8798939805884745</v>
      </c>
      <c r="C33" s="151">
        <v>4.805502582511294</v>
      </c>
      <c r="D33" s="151">
        <v>4.6301253313884434</v>
      </c>
      <c r="E33" s="151">
        <v>4.6613320261920821</v>
      </c>
      <c r="F33" s="151">
        <v>7.3538208294557403</v>
      </c>
      <c r="G33" s="151">
        <v>6.438815668304362</v>
      </c>
      <c r="H33" s="151">
        <v>5.4008804680631322</v>
      </c>
      <c r="I33" s="151">
        <v>7.7708684256741138</v>
      </c>
      <c r="J33" s="151">
        <v>6.7336019257102402</v>
      </c>
      <c r="K33" s="151">
        <v>5.0895851754424664</v>
      </c>
      <c r="L33" s="151">
        <v>3.9367343949002627</v>
      </c>
      <c r="M33" s="151">
        <v>4.1109501287435926</v>
      </c>
      <c r="N33" s="151">
        <v>7.6103617476931742</v>
      </c>
      <c r="O33" s="151">
        <v>3.9310976575670251</v>
      </c>
      <c r="P33" s="151">
        <v>4.2149223545744805</v>
      </c>
      <c r="Q33" s="151">
        <v>3.7810088869027334</v>
      </c>
      <c r="R33" s="151">
        <v>7.2388332869058418</v>
      </c>
      <c r="S33" s="151">
        <v>5.3882998793535153</v>
      </c>
      <c r="T33" s="151">
        <v>2.9246730227707332</v>
      </c>
      <c r="U33" s="151">
        <v>4.4448765400775612</v>
      </c>
      <c r="V33" s="156" t="s">
        <v>192</v>
      </c>
      <c r="W33" s="147"/>
      <c r="X33" s="240">
        <f t="shared" si="1"/>
        <v>1.1137200236175204</v>
      </c>
      <c r="Y33" s="240">
        <f t="shared" si="1"/>
        <v>1.1692842199189364</v>
      </c>
      <c r="Z33" s="240">
        <f t="shared" si="1"/>
        <v>1.2707986403496094</v>
      </c>
      <c r="AA33" s="241">
        <f t="shared" si="1"/>
        <v>1.343822077212115</v>
      </c>
      <c r="AB33" s="241">
        <f t="shared" si="1"/>
        <v>1.2917041177425499</v>
      </c>
      <c r="AC33" s="241">
        <f t="shared" si="1"/>
        <v>1.2967416202064346</v>
      </c>
      <c r="AD33" s="241">
        <f t="shared" si="1"/>
        <v>1.5172959584675596</v>
      </c>
      <c r="AE33" s="241">
        <f t="shared" si="1"/>
        <v>1.2313877329090879</v>
      </c>
    </row>
    <row r="34" spans="1:31" ht="14.1" customHeight="1" x14ac:dyDescent="0.2">
      <c r="A34" s="140" t="s">
        <v>193</v>
      </c>
      <c r="B34" s="141">
        <v>7.9959219982861649</v>
      </c>
      <c r="C34" s="141">
        <v>8.3487355110518706</v>
      </c>
      <c r="D34" s="141">
        <v>5.4541316006698333</v>
      </c>
      <c r="E34" s="141">
        <v>5.4292148723652369</v>
      </c>
      <c r="F34" s="141">
        <v>8.931887285860963</v>
      </c>
      <c r="G34" s="141">
        <v>12.449713344221951</v>
      </c>
      <c r="H34" s="141">
        <v>11.375605106656415</v>
      </c>
      <c r="I34" s="141">
        <v>9.2478262342363511</v>
      </c>
      <c r="J34" s="141">
        <v>14.827402444424656</v>
      </c>
      <c r="K34" s="141">
        <v>10.792684120205251</v>
      </c>
      <c r="L34" s="141">
        <v>14.526897355190368</v>
      </c>
      <c r="M34" s="141">
        <v>9.3704054805290937</v>
      </c>
      <c r="N34" s="141">
        <v>6.3160187779928645</v>
      </c>
      <c r="O34" s="141">
        <v>-2.7218970633136981</v>
      </c>
      <c r="P34" s="141">
        <v>-2.7765845434124801</v>
      </c>
      <c r="Q34" s="141">
        <v>-2.9135802426272601</v>
      </c>
      <c r="R34" s="141">
        <v>-53.184386512693159</v>
      </c>
      <c r="S34" s="141">
        <v>3.734183064040772</v>
      </c>
      <c r="T34" s="141">
        <v>3.1587133027475121</v>
      </c>
      <c r="U34" s="141">
        <v>6.5063035172053088</v>
      </c>
      <c r="V34" s="146" t="s">
        <v>194</v>
      </c>
      <c r="W34" s="147"/>
      <c r="X34" s="238">
        <f t="shared" si="1"/>
        <v>2.6560506866514388</v>
      </c>
      <c r="Y34" s="238">
        <f t="shared" si="1"/>
        <v>2.5538836897037163</v>
      </c>
      <c r="Z34" s="238">
        <f t="shared" si="1"/>
        <v>2.467694971971413</v>
      </c>
      <c r="AA34" s="239">
        <f t="shared" si="1"/>
        <v>3.282806165539307</v>
      </c>
      <c r="AB34" s="239">
        <f t="shared" si="1"/>
        <v>4.8409768411505087</v>
      </c>
      <c r="AC34" s="239">
        <f t="shared" si="1"/>
        <v>5.8627908278626411</v>
      </c>
      <c r="AD34" s="239">
        <f t="shared" si="1"/>
        <v>12.598072556451879</v>
      </c>
      <c r="AE34" s="239">
        <f t="shared" si="1"/>
        <v>12.156981102836234</v>
      </c>
    </row>
    <row r="35" spans="1:31" ht="14.1" customHeight="1" x14ac:dyDescent="0.2">
      <c r="A35" s="150" t="s">
        <v>195</v>
      </c>
      <c r="B35" s="151">
        <v>10.280741129251501</v>
      </c>
      <c r="C35" s="151">
        <v>12.350025369605692</v>
      </c>
      <c r="D35" s="151">
        <v>6.9750848845387221</v>
      </c>
      <c r="E35" s="151">
        <v>4.6232875642283702</v>
      </c>
      <c r="F35" s="151">
        <v>9.6591386360872953</v>
      </c>
      <c r="G35" s="151">
        <v>6.422140210179875</v>
      </c>
      <c r="H35" s="151">
        <v>8.0869914889197201</v>
      </c>
      <c r="I35" s="151">
        <v>11.03446914331462</v>
      </c>
      <c r="J35" s="151">
        <v>14.288992651207938</v>
      </c>
      <c r="K35" s="151">
        <v>5.2502329493719992</v>
      </c>
      <c r="L35" s="151">
        <v>9.1952082064000127</v>
      </c>
      <c r="M35" s="151">
        <v>9.9300283219328112</v>
      </c>
      <c r="N35" s="151">
        <v>8.4415419504721747</v>
      </c>
      <c r="O35" s="151">
        <v>8.0612848063440286</v>
      </c>
      <c r="P35" s="151">
        <v>6.8547284933628108</v>
      </c>
      <c r="Q35" s="151">
        <v>8.6574673126519031</v>
      </c>
      <c r="R35" s="151">
        <v>14.2089544604067</v>
      </c>
      <c r="S35" s="151">
        <v>7.7915307254469157</v>
      </c>
      <c r="T35" s="151">
        <v>11.35503638283202</v>
      </c>
      <c r="U35" s="151">
        <v>11.65014661221457</v>
      </c>
      <c r="V35" s="156" t="s">
        <v>196</v>
      </c>
      <c r="W35" s="147"/>
      <c r="X35" s="240">
        <f t="shared" si="1"/>
        <v>2.5170096909376869</v>
      </c>
      <c r="Y35" s="240">
        <f t="shared" si="1"/>
        <v>2.275009986170399</v>
      </c>
      <c r="Z35" s="240">
        <f t="shared" si="1"/>
        <v>2.1283642795770539</v>
      </c>
      <c r="AA35" s="241">
        <f t="shared" si="1"/>
        <v>1.7845645553654879</v>
      </c>
      <c r="AB35" s="241">
        <f t="shared" si="1"/>
        <v>1.8844902068505971</v>
      </c>
      <c r="AC35" s="241">
        <f t="shared" si="1"/>
        <v>1.705664038652835</v>
      </c>
      <c r="AD35" s="241">
        <f t="shared" si="1"/>
        <v>2.2186562517352142</v>
      </c>
      <c r="AE35" s="241">
        <f t="shared" si="1"/>
        <v>2.1247968940536528</v>
      </c>
    </row>
    <row r="36" spans="1:31" ht="14.1" customHeight="1" x14ac:dyDescent="0.2">
      <c r="A36" s="140" t="s">
        <v>197</v>
      </c>
      <c r="B36" s="141">
        <v>7.429091384443141</v>
      </c>
      <c r="C36" s="141">
        <v>6.3516822141414702</v>
      </c>
      <c r="D36" s="141">
        <v>3.7898769275025508</v>
      </c>
      <c r="E36" s="141">
        <v>4.0002684329448615</v>
      </c>
      <c r="F36" s="141">
        <v>4.0125285408968185</v>
      </c>
      <c r="G36" s="141">
        <v>5.3961600829275742</v>
      </c>
      <c r="H36" s="141">
        <v>6.6797449309384733</v>
      </c>
      <c r="I36" s="141">
        <v>5.8843676767502888</v>
      </c>
      <c r="J36" s="141">
        <v>6.4563735429152791</v>
      </c>
      <c r="K36" s="141">
        <v>9.4525134700430389</v>
      </c>
      <c r="L36" s="141">
        <v>2.0740131568788902</v>
      </c>
      <c r="M36" s="141">
        <v>0.9839639228464514</v>
      </c>
      <c r="N36" s="141">
        <v>2.2189645277297538</v>
      </c>
      <c r="O36" s="141">
        <v>-2.1045555689898432</v>
      </c>
      <c r="P36" s="141">
        <v>-0.72551572000749931</v>
      </c>
      <c r="Q36" s="141">
        <v>-38.99940798648128</v>
      </c>
      <c r="R36" s="141">
        <v>1.9838035159195153</v>
      </c>
      <c r="S36" s="141">
        <v>-4.1198838338007331</v>
      </c>
      <c r="T36" s="141">
        <v>7.3927150208467598</v>
      </c>
      <c r="U36" s="141">
        <v>9.1970336285742906</v>
      </c>
      <c r="V36" s="146" t="s">
        <v>198</v>
      </c>
      <c r="W36" s="147"/>
      <c r="X36" s="238">
        <f t="shared" si="1"/>
        <v>1.5551834693637854</v>
      </c>
      <c r="Y36" s="238">
        <f t="shared" si="1"/>
        <v>1.900850872250508</v>
      </c>
      <c r="Z36" s="238">
        <f t="shared" si="1"/>
        <v>2.0579421122277877</v>
      </c>
      <c r="AA36" s="239">
        <f t="shared" si="1"/>
        <v>2.6684245124212582</v>
      </c>
      <c r="AB36" s="239">
        <f t="shared" si="1"/>
        <v>3.1422289385116899</v>
      </c>
      <c r="AC36" s="239">
        <f t="shared" si="1"/>
        <v>7.8976111891991678</v>
      </c>
      <c r="AD36" s="239">
        <f t="shared" si="1"/>
        <v>7.7097735325984091</v>
      </c>
      <c r="AE36" s="239">
        <f t="shared" si="1"/>
        <v>7.712669125138544</v>
      </c>
    </row>
    <row r="37" spans="1:31" ht="14.1" customHeight="1" x14ac:dyDescent="0.2">
      <c r="A37" s="150" t="s">
        <v>25</v>
      </c>
      <c r="B37" s="151">
        <v>4.209382158609106</v>
      </c>
      <c r="C37" s="151">
        <v>4.4001544035468125</v>
      </c>
      <c r="D37" s="151">
        <v>7.7667218795862816</v>
      </c>
      <c r="E37" s="151">
        <v>6.4310334026411411</v>
      </c>
      <c r="F37" s="151">
        <v>2.4192992448453441</v>
      </c>
      <c r="G37" s="151">
        <v>13.485493272328203</v>
      </c>
      <c r="H37" s="151">
        <v>11.287007683866577</v>
      </c>
      <c r="I37" s="151">
        <v>9.3379899916885005</v>
      </c>
      <c r="J37" s="151">
        <v>7.407368940216065</v>
      </c>
      <c r="K37" s="151">
        <v>6.5103636027109513</v>
      </c>
      <c r="L37" s="151">
        <v>6.4424362721108661</v>
      </c>
      <c r="M37" s="151">
        <v>1.733693282279599</v>
      </c>
      <c r="N37" s="151">
        <v>0.3568685321955547</v>
      </c>
      <c r="O37" s="151">
        <v>-2.613930251067444</v>
      </c>
      <c r="P37" s="151">
        <v>-1.3820464609081746E-2</v>
      </c>
      <c r="Q37" s="151">
        <v>-0.92827255174102696</v>
      </c>
      <c r="R37" s="151">
        <v>3.6291530832132413</v>
      </c>
      <c r="S37" s="151">
        <v>5.7579898793917534</v>
      </c>
      <c r="T37" s="151">
        <v>7.3527146086522706</v>
      </c>
      <c r="U37" s="151">
        <v>10.902490431212858</v>
      </c>
      <c r="V37" s="156" t="s">
        <v>199</v>
      </c>
      <c r="W37" s="147"/>
      <c r="X37" s="240">
        <f t="shared" si="1"/>
        <v>2.3364130700106527</v>
      </c>
      <c r="Y37" s="240">
        <f t="shared" si="1"/>
        <v>2.574775596309772</v>
      </c>
      <c r="Z37" s="240">
        <f t="shared" si="1"/>
        <v>3.0706476396292448</v>
      </c>
      <c r="AA37" s="241">
        <f t="shared" si="1"/>
        <v>4.1301410840433261</v>
      </c>
      <c r="AB37" s="241">
        <f t="shared" si="1"/>
        <v>4.4221154491778574</v>
      </c>
      <c r="AC37" s="241">
        <f t="shared" si="1"/>
        <v>4.2450627943535357</v>
      </c>
      <c r="AD37" s="241">
        <f t="shared" si="1"/>
        <v>3.4792773342882022</v>
      </c>
      <c r="AE37" s="241">
        <f t="shared" si="1"/>
        <v>3.1212773230585276</v>
      </c>
    </row>
    <row r="38" spans="1:31" ht="14.1" customHeight="1" x14ac:dyDescent="0.2">
      <c r="A38" s="140" t="s">
        <v>200</v>
      </c>
      <c r="B38" s="141">
        <v>13.344470057372575</v>
      </c>
      <c r="C38" s="141">
        <v>11.719135812563342</v>
      </c>
      <c r="D38" s="141">
        <v>10.798092797643106</v>
      </c>
      <c r="E38" s="141">
        <v>12.504756674410736</v>
      </c>
      <c r="F38" s="141">
        <v>8.5182040753794244</v>
      </c>
      <c r="G38" s="141">
        <v>10.80333273593385</v>
      </c>
      <c r="H38" s="141">
        <v>11.460467989014393</v>
      </c>
      <c r="I38" s="141">
        <v>10.976655033022272</v>
      </c>
      <c r="J38" s="141">
        <v>10.746454318558426</v>
      </c>
      <c r="K38" s="141">
        <v>11.277192301935418</v>
      </c>
      <c r="L38" s="141">
        <v>11.000172731617097</v>
      </c>
      <c r="M38" s="141">
        <v>9.0689620813940106</v>
      </c>
      <c r="N38" s="141">
        <v>7.1631650808437604</v>
      </c>
      <c r="O38" s="141">
        <v>2.068995479714812</v>
      </c>
      <c r="P38" s="141">
        <v>1.0049721799748146</v>
      </c>
      <c r="Q38" s="141">
        <v>-0.95589057338607664</v>
      </c>
      <c r="R38" s="141">
        <v>3.6112483757188016</v>
      </c>
      <c r="S38" s="141">
        <v>-0.55502255148994784</v>
      </c>
      <c r="T38" s="141">
        <v>4.8413946444329934</v>
      </c>
      <c r="U38" s="141">
        <v>6.9718464368479767</v>
      </c>
      <c r="V38" s="146" t="s">
        <v>201</v>
      </c>
      <c r="W38" s="147"/>
      <c r="X38" s="238">
        <f t="shared" si="1"/>
        <v>0.61189865490039086</v>
      </c>
      <c r="Y38" s="238">
        <f t="shared" si="1"/>
        <v>0.7687383982016639</v>
      </c>
      <c r="Z38" s="238">
        <f t="shared" si="1"/>
        <v>1.2610955338031253</v>
      </c>
      <c r="AA38" s="239">
        <f t="shared" si="1"/>
        <v>2.0828228027266755</v>
      </c>
      <c r="AB38" s="239">
        <f t="shared" si="1"/>
        <v>3.0867956478138541</v>
      </c>
      <c r="AC38" s="239">
        <f t="shared" si="1"/>
        <v>4.0486432963856531</v>
      </c>
      <c r="AD38" s="239">
        <f t="shared" si="1"/>
        <v>4.1310890683469959</v>
      </c>
      <c r="AE38" s="239">
        <f t="shared" si="1"/>
        <v>4.4081643603816314</v>
      </c>
    </row>
    <row r="39" spans="1:31" ht="14.1" customHeight="1" x14ac:dyDescent="0.2">
      <c r="A39" s="150" t="s">
        <v>202</v>
      </c>
      <c r="B39" s="151">
        <v>5.5631470124429034</v>
      </c>
      <c r="C39" s="151">
        <v>10.128044772649524</v>
      </c>
      <c r="D39" s="151">
        <v>6.4168539258702557</v>
      </c>
      <c r="E39" s="151">
        <v>6.8803206795105165</v>
      </c>
      <c r="F39" s="151">
        <v>5.8385808939699864</v>
      </c>
      <c r="G39" s="151">
        <v>6.2762660451550563</v>
      </c>
      <c r="H39" s="151">
        <v>4.2896582204123641</v>
      </c>
      <c r="I39" s="151">
        <v>5.716023740320983</v>
      </c>
      <c r="J39" s="151">
        <v>2.7055327169318084</v>
      </c>
      <c r="K39" s="151">
        <v>7.9047498419553914</v>
      </c>
      <c r="L39" s="151">
        <v>8.8012708353384088</v>
      </c>
      <c r="M39" s="151">
        <v>12.743468274594852</v>
      </c>
      <c r="N39" s="151">
        <v>7.018900349009928</v>
      </c>
      <c r="O39" s="151">
        <v>4.5369028420038209</v>
      </c>
      <c r="P39" s="151">
        <v>4.9371858117852714</v>
      </c>
      <c r="Q39" s="151">
        <v>10.439722422411137</v>
      </c>
      <c r="R39" s="151">
        <v>10.873124808142698</v>
      </c>
      <c r="S39" s="151">
        <v>7.7878639923337882</v>
      </c>
      <c r="T39" s="151">
        <v>8.8392152050214445</v>
      </c>
      <c r="U39" s="151">
        <v>5.6386744398958406</v>
      </c>
      <c r="V39" s="156" t="s">
        <v>203</v>
      </c>
      <c r="W39" s="147"/>
      <c r="X39" s="240">
        <f t="shared" si="1"/>
        <v>1.5462930921216249</v>
      </c>
      <c r="Y39" s="240">
        <f t="shared" si="1"/>
        <v>1.8601439123550638</v>
      </c>
      <c r="Z39" s="240">
        <f t="shared" si="1"/>
        <v>1.8522648363618899</v>
      </c>
      <c r="AA39" s="241">
        <f t="shared" si="1"/>
        <v>2.0271695594043084</v>
      </c>
      <c r="AB39" s="241">
        <f t="shared" si="1"/>
        <v>2.0992811659790851</v>
      </c>
      <c r="AC39" s="241">
        <f t="shared" si="1"/>
        <v>2.4722808391855464</v>
      </c>
      <c r="AD39" s="241">
        <f t="shared" si="1"/>
        <v>2.5847790722390678</v>
      </c>
      <c r="AE39" s="241">
        <f t="shared" si="1"/>
        <v>2.3801934076144029</v>
      </c>
    </row>
    <row r="40" spans="1:31" ht="14.1" customHeight="1" x14ac:dyDescent="0.2">
      <c r="A40" s="140" t="s">
        <v>236</v>
      </c>
      <c r="B40" s="141">
        <v>6.8429625959470215</v>
      </c>
      <c r="C40" s="141">
        <v>6.6572482317440702</v>
      </c>
      <c r="D40" s="141">
        <v>3.1533999647909976</v>
      </c>
      <c r="E40" s="141">
        <v>-0.55935627946318556</v>
      </c>
      <c r="F40" s="141">
        <v>3.5798378300364142</v>
      </c>
      <c r="G40" s="141">
        <v>5.559407315479338</v>
      </c>
      <c r="H40" s="141">
        <v>6.8422110022370628</v>
      </c>
      <c r="I40" s="141">
        <v>7.9779120156722509</v>
      </c>
      <c r="J40" s="141">
        <v>6.3869830229275077</v>
      </c>
      <c r="K40" s="141">
        <v>10.200080654112172</v>
      </c>
      <c r="L40" s="141">
        <v>3.723226706929752</v>
      </c>
      <c r="M40" s="141">
        <v>4.3412629935852962</v>
      </c>
      <c r="N40" s="141">
        <v>0.91650898832020566</v>
      </c>
      <c r="O40" s="141">
        <v>2.6791769123237943</v>
      </c>
      <c r="P40" s="141">
        <v>4.874240219041627</v>
      </c>
      <c r="Q40" s="141">
        <v>2.322172144203615</v>
      </c>
      <c r="R40" s="141">
        <v>5.7943379712255956</v>
      </c>
      <c r="S40" s="141">
        <v>3.4684709950136847</v>
      </c>
      <c r="T40" s="141">
        <v>6.4429425648646053</v>
      </c>
      <c r="U40" s="141">
        <v>7.1613330628196383</v>
      </c>
      <c r="V40" s="146" t="s">
        <v>204</v>
      </c>
      <c r="W40" s="147"/>
      <c r="X40" s="238">
        <f t="shared" si="1"/>
        <v>2.3022543926985146</v>
      </c>
      <c r="Y40" s="238">
        <f t="shared" si="1"/>
        <v>2.2728222794549056</v>
      </c>
      <c r="Z40" s="238">
        <f t="shared" si="1"/>
        <v>2.4965113771019851</v>
      </c>
      <c r="AA40" s="239">
        <f t="shared" si="1"/>
        <v>2.1726580579232868</v>
      </c>
      <c r="AB40" s="239">
        <f t="shared" si="1"/>
        <v>2.0432178190227654</v>
      </c>
      <c r="AC40" s="239">
        <f t="shared" si="1"/>
        <v>2.2603353662415357</v>
      </c>
      <c r="AD40" s="239">
        <f t="shared" si="1"/>
        <v>2.1345906025201602</v>
      </c>
      <c r="AE40" s="239">
        <f t="shared" si="1"/>
        <v>1.8746115248467201</v>
      </c>
    </row>
    <row r="41" spans="1:31" ht="14.1" customHeight="1" x14ac:dyDescent="0.2">
      <c r="A41" s="150" t="s">
        <v>205</v>
      </c>
      <c r="B41" s="151">
        <v>10.447722918087301</v>
      </c>
      <c r="C41" s="151">
        <v>11.033110858516409</v>
      </c>
      <c r="D41" s="151">
        <v>10.646513461986503</v>
      </c>
      <c r="E41" s="151">
        <v>9.6441533006114639</v>
      </c>
      <c r="F41" s="151">
        <v>8.548605228992546</v>
      </c>
      <c r="G41" s="151">
        <v>13.232297725208255</v>
      </c>
      <c r="H41" s="151">
        <v>20.448091793961908</v>
      </c>
      <c r="I41" s="151">
        <v>18.771008777025774</v>
      </c>
      <c r="J41" s="151">
        <v>16.269081762221084</v>
      </c>
      <c r="K41" s="151">
        <v>17.335981561091614</v>
      </c>
      <c r="L41" s="151">
        <v>16.06939750415432</v>
      </c>
      <c r="M41" s="151">
        <v>16.258115813080344</v>
      </c>
      <c r="N41" s="151">
        <v>15.931204847544731</v>
      </c>
      <c r="O41" s="151">
        <v>11.136128547318091</v>
      </c>
      <c r="P41" s="151">
        <v>5.5193791152211222</v>
      </c>
      <c r="Q41" s="151">
        <v>9.2532349614628249</v>
      </c>
      <c r="R41" s="151">
        <v>11.645221888366363</v>
      </c>
      <c r="S41" s="151">
        <v>6.0084356861647379</v>
      </c>
      <c r="T41" s="151">
        <v>14.831439424838742</v>
      </c>
      <c r="U41" s="151">
        <v>13.510829273932302</v>
      </c>
      <c r="V41" s="156" t="s">
        <v>206</v>
      </c>
      <c r="W41" s="147"/>
      <c r="X41" s="240">
        <f t="shared" si="1"/>
        <v>3.5788880823139522</v>
      </c>
      <c r="Y41" s="240">
        <f t="shared" si="1"/>
        <v>3.3635458109069516</v>
      </c>
      <c r="Z41" s="240">
        <f t="shared" si="1"/>
        <v>2.8654650478710701</v>
      </c>
      <c r="AA41" s="241">
        <f t="shared" si="1"/>
        <v>2.6565885133321423</v>
      </c>
      <c r="AB41" s="241">
        <f t="shared" si="1"/>
        <v>3.0806801692601411</v>
      </c>
      <c r="AC41" s="241">
        <f t="shared" si="1"/>
        <v>3.6377489561845016</v>
      </c>
      <c r="AD41" s="241">
        <f t="shared" si="1"/>
        <v>3.5443074797252208</v>
      </c>
      <c r="AE41" s="241">
        <f t="shared" si="1"/>
        <v>3.830138128955896</v>
      </c>
    </row>
    <row r="42" spans="1:31" ht="14.1" customHeight="1" x14ac:dyDescent="0.2">
      <c r="A42" s="140" t="s">
        <v>207</v>
      </c>
      <c r="B42" s="141">
        <v>5.049663974194508</v>
      </c>
      <c r="C42" s="141">
        <v>7.9929685035464519</v>
      </c>
      <c r="D42" s="141">
        <v>7.3950431303890136</v>
      </c>
      <c r="E42" s="141">
        <v>5.0369348984007791</v>
      </c>
      <c r="F42" s="141">
        <v>6.3431080952372545</v>
      </c>
      <c r="G42" s="141">
        <v>7.6039004365284404</v>
      </c>
      <c r="H42" s="141">
        <v>7.4936158883492592</v>
      </c>
      <c r="I42" s="141">
        <v>13.324734940092158</v>
      </c>
      <c r="J42" s="141">
        <v>14.924925888553449</v>
      </c>
      <c r="K42" s="141">
        <v>8.0846995518767457</v>
      </c>
      <c r="L42" s="141">
        <v>6.5680953138351237</v>
      </c>
      <c r="M42" s="141">
        <v>6.1019207425972537</v>
      </c>
      <c r="N42" s="141">
        <v>5.71970484828738</v>
      </c>
      <c r="O42" s="141">
        <v>5.960881107791332</v>
      </c>
      <c r="P42" s="141">
        <v>5.0761301525267255</v>
      </c>
      <c r="Q42" s="141">
        <v>-2.0644229328965157E-2</v>
      </c>
      <c r="R42" s="141">
        <v>3.1785020581618721</v>
      </c>
      <c r="S42" s="141">
        <v>0.9400514627433576</v>
      </c>
      <c r="T42" s="141">
        <v>6.4161055609021052</v>
      </c>
      <c r="U42" s="141">
        <v>11.518285578356558</v>
      </c>
      <c r="V42" s="146" t="s">
        <v>208</v>
      </c>
      <c r="W42" s="147"/>
      <c r="X42" s="238">
        <f t="shared" si="1"/>
        <v>2.2592110998567754</v>
      </c>
      <c r="Y42" s="238">
        <f t="shared" si="1"/>
        <v>2.3348530102947436</v>
      </c>
      <c r="Z42" s="238">
        <f t="shared" si="1"/>
        <v>2.4018665415788076</v>
      </c>
      <c r="AA42" s="239">
        <f t="shared" si="1"/>
        <v>2.3649086932031862</v>
      </c>
      <c r="AB42" s="239">
        <f t="shared" si="1"/>
        <v>2.4155878109116076</v>
      </c>
      <c r="AC42" s="239">
        <f t="shared" si="1"/>
        <v>2.9068701174078857</v>
      </c>
      <c r="AD42" s="239">
        <f t="shared" si="1"/>
        <v>3.1317350536408854</v>
      </c>
      <c r="AE42" s="239">
        <f t="shared" si="1"/>
        <v>2.6879334629429441</v>
      </c>
    </row>
    <row r="43" spans="1:31" ht="14.1" customHeight="1" x14ac:dyDescent="0.2">
      <c r="A43" s="150" t="s">
        <v>209</v>
      </c>
      <c r="B43" s="151">
        <v>8.2874887618746076</v>
      </c>
      <c r="C43" s="151">
        <v>9.9781985626410812</v>
      </c>
      <c r="D43" s="151">
        <v>10.416417628184242</v>
      </c>
      <c r="E43" s="151">
        <v>6.4667386940247411</v>
      </c>
      <c r="F43" s="151">
        <v>7.2396399778681664</v>
      </c>
      <c r="G43" s="151">
        <v>6.056020714652794</v>
      </c>
      <c r="H43" s="151">
        <v>4.9075894697996159</v>
      </c>
      <c r="I43" s="151">
        <v>5.5249721670104606</v>
      </c>
      <c r="J43" s="151">
        <v>8.1739762601936405</v>
      </c>
      <c r="K43" s="151">
        <v>11.221563204605873</v>
      </c>
      <c r="L43" s="151">
        <v>11.960790229344292</v>
      </c>
      <c r="M43" s="151">
        <v>10.456837595270466</v>
      </c>
      <c r="N43" s="151">
        <v>7.5397084500663683</v>
      </c>
      <c r="O43" s="151">
        <v>-0.42209428685628531</v>
      </c>
      <c r="P43" s="151">
        <v>1.7998264272512161</v>
      </c>
      <c r="Q43" s="151">
        <v>15.19754696825629</v>
      </c>
      <c r="R43" s="151">
        <v>9.6327834054526242</v>
      </c>
      <c r="S43" s="151">
        <v>1.797396044943786</v>
      </c>
      <c r="T43" s="151">
        <v>4.1939316278600458</v>
      </c>
      <c r="U43" s="151">
        <v>5.1348719828583222</v>
      </c>
      <c r="V43" s="156" t="s">
        <v>210</v>
      </c>
      <c r="W43" s="147"/>
      <c r="X43" s="240">
        <f t="shared" si="1"/>
        <v>2.1597213722891055</v>
      </c>
      <c r="Y43" s="240">
        <f t="shared" si="1"/>
        <v>2.2171580562046325</v>
      </c>
      <c r="Z43" s="240">
        <f t="shared" si="1"/>
        <v>1.9988065168559417</v>
      </c>
      <c r="AA43" s="241">
        <f t="shared" si="1"/>
        <v>2.6046747697005888</v>
      </c>
      <c r="AB43" s="241">
        <f t="shared" si="1"/>
        <v>3.148656124762284</v>
      </c>
      <c r="AC43" s="241">
        <f t="shared" si="1"/>
        <v>3.7660712030399188</v>
      </c>
      <c r="AD43" s="241">
        <f t="shared" si="1"/>
        <v>3.5983902821532441</v>
      </c>
      <c r="AE43" s="241">
        <f t="shared" si="1"/>
        <v>4.045699416801245</v>
      </c>
    </row>
    <row r="44" spans="1:31" ht="14.1" customHeight="1" x14ac:dyDescent="0.2">
      <c r="A44" s="140" t="s">
        <v>211</v>
      </c>
      <c r="B44" s="141">
        <v>11.332585164571583</v>
      </c>
      <c r="C44" s="141">
        <v>12.303067423420396</v>
      </c>
      <c r="D44" s="141">
        <v>9.5868622777606056</v>
      </c>
      <c r="E44" s="141">
        <v>7.0652453514317246</v>
      </c>
      <c r="F44" s="141">
        <v>-1.1285067656556651</v>
      </c>
      <c r="G44" s="141">
        <v>-3.8940409436609098</v>
      </c>
      <c r="H44" s="141">
        <v>-0.89282931924369557</v>
      </c>
      <c r="I44" s="141">
        <v>0.8553471160048407</v>
      </c>
      <c r="J44" s="141">
        <v>5.5142587651938326</v>
      </c>
      <c r="K44" s="141">
        <v>8.4790212806910237</v>
      </c>
      <c r="L44" s="141">
        <v>6.367532301254494</v>
      </c>
      <c r="M44" s="141">
        <v>5.8024905259536155</v>
      </c>
      <c r="N44" s="141">
        <v>6.9738744870986542</v>
      </c>
      <c r="O44" s="141">
        <v>2.9605496919472651</v>
      </c>
      <c r="P44" s="141">
        <v>9.785895470999445E-2</v>
      </c>
      <c r="Q44" s="141">
        <v>1.8512605126924764</v>
      </c>
      <c r="R44" s="141">
        <v>2.8940828229571816</v>
      </c>
      <c r="S44" s="141">
        <v>4.3898441142838038</v>
      </c>
      <c r="T44" s="141">
        <v>8.2695066943415796</v>
      </c>
      <c r="U44" s="141">
        <v>9.581101351738857</v>
      </c>
      <c r="V44" s="146" t="s">
        <v>212</v>
      </c>
      <c r="W44" s="147"/>
      <c r="X44" s="238">
        <f t="shared" si="1"/>
        <v>4.5524825814868164</v>
      </c>
      <c r="Y44" s="238">
        <f t="shared" si="1"/>
        <v>4.0324364296894757</v>
      </c>
      <c r="Z44" s="238">
        <f t="shared" si="1"/>
        <v>3.823397406436519</v>
      </c>
      <c r="AA44" s="239">
        <f t="shared" si="1"/>
        <v>3.5236657580799786</v>
      </c>
      <c r="AB44" s="239">
        <f t="shared" si="1"/>
        <v>3.4010291860434121</v>
      </c>
      <c r="AC44" s="239">
        <f t="shared" si="1"/>
        <v>2.8264990404080734</v>
      </c>
      <c r="AD44" s="239">
        <f t="shared" si="1"/>
        <v>2.4478078261879861</v>
      </c>
      <c r="AE44" s="239">
        <f t="shared" si="1"/>
        <v>2.0943581263600897</v>
      </c>
    </row>
    <row r="45" spans="1:31" ht="14.1" customHeight="1" x14ac:dyDescent="0.2">
      <c r="A45" s="150" t="s">
        <v>213</v>
      </c>
      <c r="B45" s="151">
        <v>0.21945494750120184</v>
      </c>
      <c r="C45" s="151">
        <v>-4.3811542797020904</v>
      </c>
      <c r="D45" s="151">
        <v>1.4957781346771499</v>
      </c>
      <c r="E45" s="151">
        <v>-0.14129754156720578</v>
      </c>
      <c r="F45" s="151">
        <v>-2.8655862130551926</v>
      </c>
      <c r="G45" s="151">
        <v>1.8212423186950162</v>
      </c>
      <c r="H45" s="151">
        <v>7.0926970535043861</v>
      </c>
      <c r="I45" s="151">
        <v>11.58727609033836</v>
      </c>
      <c r="J45" s="151">
        <v>16.155608262636381</v>
      </c>
      <c r="K45" s="151">
        <v>16.217035604424936</v>
      </c>
      <c r="L45" s="151">
        <v>15.774874701446942</v>
      </c>
      <c r="M45" s="151">
        <v>10.294832585765786</v>
      </c>
      <c r="N45" s="151">
        <v>7.0988820155674963</v>
      </c>
      <c r="O45" s="151">
        <v>2.513205445838107</v>
      </c>
      <c r="P45" s="151">
        <v>2.5795876074221811</v>
      </c>
      <c r="Q45" s="151">
        <v>6.4374507775604854</v>
      </c>
      <c r="R45" s="151">
        <v>9.9425499910569002</v>
      </c>
      <c r="S45" s="151">
        <v>8.589567962455865</v>
      </c>
      <c r="T45" s="151">
        <v>9.3980675021845173</v>
      </c>
      <c r="U45" s="151">
        <v>7.2945577563831643</v>
      </c>
      <c r="V45" s="156" t="s">
        <v>214</v>
      </c>
      <c r="W45" s="147"/>
      <c r="X45" s="240">
        <f t="shared" si="1"/>
        <v>7.089850929330332</v>
      </c>
      <c r="Y45" s="240">
        <f t="shared" si="1"/>
        <v>6.2626793492358264</v>
      </c>
      <c r="Z45" s="240">
        <f t="shared" si="1"/>
        <v>5.7023689611467905</v>
      </c>
      <c r="AA45" s="241">
        <f t="shared" si="1"/>
        <v>5.4369186624062591</v>
      </c>
      <c r="AB45" s="241">
        <f t="shared" si="1"/>
        <v>4.8924012803585217</v>
      </c>
      <c r="AC45" s="241">
        <f t="shared" si="1"/>
        <v>4.4307804344719752</v>
      </c>
      <c r="AD45" s="241">
        <f t="shared" si="1"/>
        <v>4.1622790772869509</v>
      </c>
      <c r="AE45" s="241">
        <f t="shared" si="1"/>
        <v>4.1166207336486806</v>
      </c>
    </row>
    <row r="46" spans="1:31" ht="14.1" customHeight="1" x14ac:dyDescent="0.2">
      <c r="A46" s="140" t="s">
        <v>215</v>
      </c>
      <c r="B46" s="141">
        <v>13.725295088670917</v>
      </c>
      <c r="C46" s="141">
        <v>10.025563417669469</v>
      </c>
      <c r="D46" s="141">
        <v>9.5883370492947559</v>
      </c>
      <c r="E46" s="141">
        <v>10.099222766402642</v>
      </c>
      <c r="F46" s="141">
        <v>10.512227178962155</v>
      </c>
      <c r="G46" s="141">
        <v>11.870766402078017</v>
      </c>
      <c r="H46" s="141">
        <v>13.544112199839217</v>
      </c>
      <c r="I46" s="141">
        <v>12.995274446098565</v>
      </c>
      <c r="J46" s="141">
        <v>13.544397598291184</v>
      </c>
      <c r="K46" s="141">
        <v>10.53698115730017</v>
      </c>
      <c r="L46" s="141">
        <v>9.8374893476788845</v>
      </c>
      <c r="M46" s="141">
        <v>12.939631599606638</v>
      </c>
      <c r="N46" s="141">
        <v>9.7253733328584691</v>
      </c>
      <c r="O46" s="141">
        <v>6.5068268745371167</v>
      </c>
      <c r="P46" s="141">
        <v>4.2695293882981922</v>
      </c>
      <c r="Q46" s="141">
        <v>3.2446447605354853</v>
      </c>
      <c r="R46" s="141">
        <v>9.3147507672770384</v>
      </c>
      <c r="S46" s="141">
        <v>7.2876952466496032</v>
      </c>
      <c r="T46" s="141">
        <v>6.5133728557646169</v>
      </c>
      <c r="U46" s="141">
        <v>11.373927169472672</v>
      </c>
      <c r="V46" s="146" t="s">
        <v>216</v>
      </c>
      <c r="W46" s="147"/>
      <c r="X46" s="238">
        <f t="shared" si="1"/>
        <v>1.3865604041721917</v>
      </c>
      <c r="Y46" s="238">
        <f t="shared" si="1"/>
        <v>1.4319924746275015</v>
      </c>
      <c r="Z46" s="238">
        <f t="shared" si="1"/>
        <v>1.4182888462711301</v>
      </c>
      <c r="AA46" s="239">
        <f t="shared" si="1"/>
        <v>1.7775284354576826</v>
      </c>
      <c r="AB46" s="239">
        <f t="shared" si="1"/>
        <v>2.4017982145240788</v>
      </c>
      <c r="AC46" s="239">
        <f t="shared" si="1"/>
        <v>3.0244554376284767</v>
      </c>
      <c r="AD46" s="239">
        <f t="shared" si="1"/>
        <v>2.7706937516747465</v>
      </c>
      <c r="AE46" s="239">
        <f t="shared" si="1"/>
        <v>2.7148463518385433</v>
      </c>
    </row>
    <row r="47" spans="1:31" s="108" customFormat="1" ht="14.1" customHeight="1" x14ac:dyDescent="0.2">
      <c r="A47" s="150" t="s">
        <v>24</v>
      </c>
      <c r="B47" s="151">
        <v>3.7483818454854116</v>
      </c>
      <c r="C47" s="151">
        <v>4.8641477821910373</v>
      </c>
      <c r="D47" s="151">
        <v>4.8540277076719525</v>
      </c>
      <c r="E47" s="151">
        <v>4.2493027910804573</v>
      </c>
      <c r="F47" s="151">
        <v>1.0390616750064636</v>
      </c>
      <c r="G47" s="151">
        <v>-0.58319643362413842</v>
      </c>
      <c r="H47" s="151">
        <v>-6.7544441417159054E-2</v>
      </c>
      <c r="I47" s="151">
        <v>5.5062859067977978</v>
      </c>
      <c r="J47" s="151">
        <v>5.045438263677994</v>
      </c>
      <c r="K47" s="151">
        <v>5.7077630910531409</v>
      </c>
      <c r="L47" s="151">
        <v>2.7967361351808573</v>
      </c>
      <c r="M47" s="151">
        <v>3.236561788417041</v>
      </c>
      <c r="N47" s="151">
        <v>4.3135059873169288</v>
      </c>
      <c r="O47" s="151">
        <v>3.4292039302996771</v>
      </c>
      <c r="P47" s="151">
        <v>-9.5037272519122595</v>
      </c>
      <c r="Q47" s="151">
        <v>2.9989722815702415</v>
      </c>
      <c r="R47" s="151">
        <v>2.7375562699363543</v>
      </c>
      <c r="S47" s="151">
        <v>-1.2717747066149154</v>
      </c>
      <c r="T47" s="151">
        <v>-0.11163874112975053</v>
      </c>
      <c r="U47" s="151">
        <v>0.31297650165000818</v>
      </c>
      <c r="V47" s="156" t="s">
        <v>217</v>
      </c>
      <c r="W47" s="147"/>
      <c r="X47" s="240">
        <f t="shared" si="1"/>
        <v>2.0359504111802678</v>
      </c>
      <c r="Y47" s="240">
        <f t="shared" si="1"/>
        <v>1.905743531678348</v>
      </c>
      <c r="Z47" s="240">
        <f t="shared" si="1"/>
        <v>1.8625017940499462</v>
      </c>
      <c r="AA47" s="241">
        <f t="shared" si="1"/>
        <v>1.7968938851874838</v>
      </c>
      <c r="AB47" s="241">
        <f t="shared" si="1"/>
        <v>3.2237552439381041</v>
      </c>
      <c r="AC47" s="241">
        <f t="shared" si="1"/>
        <v>2.8527821663052544</v>
      </c>
      <c r="AD47" s="241">
        <f t="shared" si="1"/>
        <v>2.4261113784292068</v>
      </c>
      <c r="AE47" s="241">
        <f t="shared" si="1"/>
        <v>2.9347098232624367</v>
      </c>
    </row>
    <row r="48" spans="1:31" s="108" customFormat="1" ht="14.1" customHeight="1" x14ac:dyDescent="0.2">
      <c r="A48" s="140" t="s">
        <v>22</v>
      </c>
      <c r="B48" s="141">
        <v>8.2326747561938021</v>
      </c>
      <c r="C48" s="141">
        <v>8.5635528664104221</v>
      </c>
      <c r="D48" s="141">
        <v>7.6967984980174879</v>
      </c>
      <c r="E48" s="141">
        <v>-1.2240923854587733</v>
      </c>
      <c r="F48" s="141">
        <v>-17.579142365429902</v>
      </c>
      <c r="G48" s="141">
        <v>-8.2598523602988632</v>
      </c>
      <c r="H48" s="141">
        <v>-4.789587067882759</v>
      </c>
      <c r="I48" s="141">
        <v>6.1593517967840743</v>
      </c>
      <c r="J48" s="141">
        <v>17.966277693705599</v>
      </c>
      <c r="K48" s="141">
        <v>15.288995282473589</v>
      </c>
      <c r="L48" s="141">
        <v>7.8332859109065316</v>
      </c>
      <c r="M48" s="141">
        <v>7.5666836306006831</v>
      </c>
      <c r="N48" s="141">
        <v>7.0194756383365293</v>
      </c>
      <c r="O48" s="141">
        <v>-1.193337452376608</v>
      </c>
      <c r="P48" s="141">
        <v>5.7060633683904074</v>
      </c>
      <c r="Q48" s="141">
        <v>5.7220227626009459</v>
      </c>
      <c r="R48" s="141">
        <v>5.4603153943833345</v>
      </c>
      <c r="S48" s="141">
        <v>6.5977709752048908</v>
      </c>
      <c r="T48" s="141">
        <v>6.8998279638140492</v>
      </c>
      <c r="U48" s="141">
        <v>8.1560161812195346</v>
      </c>
      <c r="V48" s="146" t="s">
        <v>218</v>
      </c>
      <c r="W48" s="147"/>
      <c r="X48" s="238">
        <f t="shared" si="1"/>
        <v>8.9029818653522526</v>
      </c>
      <c r="Y48" s="238">
        <f t="shared" si="1"/>
        <v>8.8232323264874744</v>
      </c>
      <c r="Z48" s="238">
        <f t="shared" si="1"/>
        <v>8.7690464977129956</v>
      </c>
      <c r="AA48" s="239">
        <f t="shared" si="1"/>
        <v>8.7653559057431352</v>
      </c>
      <c r="AB48" s="239">
        <f t="shared" si="1"/>
        <v>6.0463967625499979</v>
      </c>
      <c r="AC48" s="239">
        <f t="shared" si="1"/>
        <v>4.4070204748506869</v>
      </c>
      <c r="AD48" s="239">
        <f t="shared" si="1"/>
        <v>3.5659637358688387</v>
      </c>
      <c r="AE48" s="239">
        <f t="shared" si="1"/>
        <v>3.5396585851635907</v>
      </c>
    </row>
    <row r="49" spans="1:31" s="108" customFormat="1" ht="14.1" customHeight="1" x14ac:dyDescent="0.2">
      <c r="A49" s="150" t="s">
        <v>219</v>
      </c>
      <c r="B49" s="151">
        <v>6.9071154145489881</v>
      </c>
      <c r="C49" s="151">
        <v>9.4724232977325116</v>
      </c>
      <c r="D49" s="151">
        <v>3.5927780131175173</v>
      </c>
      <c r="E49" s="151">
        <v>5.7840950009882981</v>
      </c>
      <c r="F49" s="151">
        <v>2.8685465471074441</v>
      </c>
      <c r="G49" s="151">
        <v>19.061774482568776</v>
      </c>
      <c r="H49" s="151">
        <v>3.9199877259376388</v>
      </c>
      <c r="I49" s="151">
        <v>2.6440461581210242</v>
      </c>
      <c r="J49" s="151">
        <v>5.6905522703628151</v>
      </c>
      <c r="K49" s="151">
        <v>5.9292047355912443</v>
      </c>
      <c r="L49" s="151">
        <v>5.8788984911005278</v>
      </c>
      <c r="M49" s="151">
        <v>5.7529997689693264</v>
      </c>
      <c r="N49" s="151">
        <v>5.8269891802282476</v>
      </c>
      <c r="O49" s="151">
        <v>4.9149866235162341</v>
      </c>
      <c r="P49" s="151">
        <v>3.9681951149035251</v>
      </c>
      <c r="Q49" s="151">
        <v>5.176451828798287</v>
      </c>
      <c r="R49" s="151">
        <v>6.8502019373266085</v>
      </c>
      <c r="S49" s="151">
        <v>3.5106265397419212</v>
      </c>
      <c r="T49" s="151">
        <v>3.542164477653075</v>
      </c>
      <c r="U49" s="151">
        <v>3.665831660373732</v>
      </c>
      <c r="V49" s="156" t="s">
        <v>220</v>
      </c>
      <c r="W49" s="147"/>
      <c r="X49" s="240">
        <f t="shared" si="1"/>
        <v>3.113147287155146</v>
      </c>
      <c r="Y49" s="240">
        <f t="shared" si="1"/>
        <v>2.5898972326364618</v>
      </c>
      <c r="Z49" s="240">
        <f t="shared" si="1"/>
        <v>2.5452130092942471</v>
      </c>
      <c r="AA49" s="241">
        <f t="shared" si="1"/>
        <v>2.562595176843689</v>
      </c>
      <c r="AB49" s="241">
        <f t="shared" si="1"/>
        <v>2.5406022054877671</v>
      </c>
      <c r="AC49" s="241">
        <f t="shared" si="1"/>
        <v>0.88674182730662532</v>
      </c>
      <c r="AD49" s="241">
        <f t="shared" si="1"/>
        <v>0.8698661436456131</v>
      </c>
      <c r="AE49" s="241">
        <f t="shared" si="1"/>
        <v>0.76587649785110545</v>
      </c>
    </row>
    <row r="50" spans="1:31" s="108" customFormat="1" ht="14.1" customHeight="1" x14ac:dyDescent="0.2">
      <c r="A50" s="219" t="s">
        <v>16</v>
      </c>
      <c r="B50" s="220">
        <v>0.21945494750120184</v>
      </c>
      <c r="C50" s="220">
        <v>-4.3811542797020904</v>
      </c>
      <c r="D50" s="220">
        <v>1.4957781346771499</v>
      </c>
      <c r="E50" s="220">
        <v>-1.2240923854587733</v>
      </c>
      <c r="F50" s="220">
        <v>-17.579142365429902</v>
      </c>
      <c r="G50" s="220">
        <v>-8.2598523602988632</v>
      </c>
      <c r="H50" s="220">
        <v>-4.789587067882759</v>
      </c>
      <c r="I50" s="220">
        <v>0.8553471160048407</v>
      </c>
      <c r="J50" s="220">
        <v>2.7055327169318084</v>
      </c>
      <c r="K50" s="220">
        <v>5.0895851754424664</v>
      </c>
      <c r="L50" s="220">
        <v>2.0740131568788902</v>
      </c>
      <c r="M50" s="220">
        <v>0.9839639228464514</v>
      </c>
      <c r="N50" s="221">
        <v>-7.5730884166335404</v>
      </c>
      <c r="O50" s="221">
        <v>-2.7218970633136981</v>
      </c>
      <c r="P50" s="221">
        <v>-9.5037272519122595</v>
      </c>
      <c r="Q50" s="221">
        <v>-38.99940798648128</v>
      </c>
      <c r="R50" s="221">
        <v>-53.184386512693159</v>
      </c>
      <c r="S50" s="221">
        <v>-4.1198838338007331</v>
      </c>
      <c r="T50" s="221">
        <v>-1.0191374896662766</v>
      </c>
      <c r="U50" s="221">
        <v>-6.1864610332569656</v>
      </c>
      <c r="V50" s="222" t="str">
        <f>+A50</f>
        <v>Minimum</v>
      </c>
      <c r="W50" s="147"/>
      <c r="X50" s="223">
        <f t="shared" si="1"/>
        <v>5.0808614419557427</v>
      </c>
      <c r="Y50" s="223">
        <f t="shared" si="1"/>
        <v>5.0068091213449835</v>
      </c>
      <c r="Z50" s="223">
        <f t="shared" si="1"/>
        <v>5.4229484014410616</v>
      </c>
      <c r="AA50" s="223">
        <f t="shared" si="1"/>
        <v>5.303124027212669</v>
      </c>
      <c r="AB50" s="242">
        <f t="shared" si="1"/>
        <v>4.4556594248145576</v>
      </c>
      <c r="AC50" s="242">
        <f t="shared" si="1"/>
        <v>8.1024887891182722</v>
      </c>
      <c r="AD50" s="224">
        <f t="shared" si="1"/>
        <v>14.425796294117708</v>
      </c>
      <c r="AE50" s="224">
        <f t="shared" si="1"/>
        <v>14.226787056125483</v>
      </c>
    </row>
    <row r="51" spans="1:31" s="108" customFormat="1" ht="14.1" customHeight="1" x14ac:dyDescent="0.2">
      <c r="A51" s="225" t="s">
        <v>17</v>
      </c>
      <c r="B51" s="226">
        <v>26.329436091765125</v>
      </c>
      <c r="C51" s="226">
        <v>19.239055989685149</v>
      </c>
      <c r="D51" s="226">
        <v>15.176586712767644</v>
      </c>
      <c r="E51" s="226">
        <v>24.475509958816914</v>
      </c>
      <c r="F51" s="226">
        <v>14.25523747267782</v>
      </c>
      <c r="G51" s="226">
        <v>19.061774482568776</v>
      </c>
      <c r="H51" s="226">
        <v>20.448091793961908</v>
      </c>
      <c r="I51" s="226">
        <v>22.743342593104124</v>
      </c>
      <c r="J51" s="226">
        <v>26.082637929421377</v>
      </c>
      <c r="K51" s="226">
        <v>20.493114094001498</v>
      </c>
      <c r="L51" s="226">
        <v>16.06939750415432</v>
      </c>
      <c r="M51" s="226">
        <v>16.258115813080344</v>
      </c>
      <c r="N51" s="227">
        <v>15.931204847544731</v>
      </c>
      <c r="O51" s="227">
        <v>11.136128547318091</v>
      </c>
      <c r="P51" s="227">
        <v>8.9672353554307005</v>
      </c>
      <c r="Q51" s="227">
        <v>15.19754696825629</v>
      </c>
      <c r="R51" s="227">
        <v>14.359300240800362</v>
      </c>
      <c r="S51" s="227">
        <v>8.7679486771705637</v>
      </c>
      <c r="T51" s="227">
        <v>14.831439424838742</v>
      </c>
      <c r="U51" s="227">
        <v>13.510829273932302</v>
      </c>
      <c r="V51" s="228" t="str">
        <f>+A51</f>
        <v>Maximum</v>
      </c>
      <c r="W51" s="147"/>
      <c r="X51" s="229">
        <f t="shared" si="1"/>
        <v>3.0440644207452112</v>
      </c>
      <c r="Y51" s="229">
        <f t="shared" si="1"/>
        <v>3.3421584384056913</v>
      </c>
      <c r="Z51" s="229">
        <f t="shared" si="1"/>
        <v>3.2666966249279832</v>
      </c>
      <c r="AA51" s="229">
        <f t="shared" si="1"/>
        <v>3.5178876708282374</v>
      </c>
      <c r="AB51" s="243">
        <f t="shared" si="1"/>
        <v>4.0466878825529502</v>
      </c>
      <c r="AC51" s="243">
        <f t="shared" si="1"/>
        <v>4.0872920463959108</v>
      </c>
      <c r="AD51" s="230">
        <f t="shared" si="1"/>
        <v>3.8295374897186889</v>
      </c>
      <c r="AE51" s="230">
        <f t="shared" si="1"/>
        <v>3.6406310399226269</v>
      </c>
    </row>
    <row r="52" spans="1:31" s="108" customFormat="1" ht="14.1" customHeight="1" x14ac:dyDescent="0.2">
      <c r="A52" s="159" t="s">
        <v>221</v>
      </c>
      <c r="B52" s="160">
        <v>8.114298377239983</v>
      </c>
      <c r="C52" s="160">
        <v>9.5338133917677759</v>
      </c>
      <c r="D52" s="160">
        <v>7.5459208142032512</v>
      </c>
      <c r="E52" s="160">
        <v>6.1075642018147196</v>
      </c>
      <c r="F52" s="160">
        <v>5.585684368286655</v>
      </c>
      <c r="G52" s="160">
        <v>6.4950173553078887</v>
      </c>
      <c r="H52" s="160">
        <v>6.5351813465334292</v>
      </c>
      <c r="I52" s="160">
        <v>8.7688840515531297</v>
      </c>
      <c r="J52" s="160">
        <v>12.115962051794263</v>
      </c>
      <c r="K52" s="160">
        <v>10.368530905706171</v>
      </c>
      <c r="L52" s="160">
        <v>7.8374019227982537</v>
      </c>
      <c r="M52" s="160">
        <v>7.7577620840198911</v>
      </c>
      <c r="N52" s="209">
        <v>7.0164215056531294</v>
      </c>
      <c r="O52" s="209">
        <v>3.6801507939333513</v>
      </c>
      <c r="P52" s="172">
        <v>4.1845799836553885</v>
      </c>
      <c r="Q52" s="160">
        <v>3.8765003097181472</v>
      </c>
      <c r="R52" s="209">
        <v>5.9558149803929288</v>
      </c>
      <c r="S52" s="209">
        <v>4.0620135891622882</v>
      </c>
      <c r="T52" s="209">
        <v>6.313369622383795</v>
      </c>
      <c r="U52" s="209">
        <v>7.0665897498338079</v>
      </c>
      <c r="V52" s="173" t="str">
        <f>+A52</f>
        <v>Médiane</v>
      </c>
      <c r="X52" s="166">
        <f t="shared" si="1"/>
        <v>1.6859212473830247</v>
      </c>
      <c r="Y52" s="166">
        <f t="shared" si="1"/>
        <v>1.5036008556896534</v>
      </c>
      <c r="Z52" s="166">
        <f t="shared" si="1"/>
        <v>1.5353708142026605</v>
      </c>
      <c r="AA52" s="166">
        <f t="shared" si="1"/>
        <v>1.7536085646157253</v>
      </c>
      <c r="AB52" s="169">
        <f t="shared" si="1"/>
        <v>1.8937190030788522</v>
      </c>
      <c r="AC52" s="169">
        <f t="shared" si="1"/>
        <v>2.1555707076378261</v>
      </c>
      <c r="AD52" s="168">
        <f t="shared" si="1"/>
        <v>2.2135073442518767</v>
      </c>
      <c r="AE52" s="168">
        <f t="shared" si="1"/>
        <v>2.3337018813109607</v>
      </c>
    </row>
    <row r="53" spans="1:31" s="108" customFormat="1" ht="14.1" customHeight="1" thickBot="1" x14ac:dyDescent="0.25">
      <c r="A53" s="159" t="s">
        <v>237</v>
      </c>
      <c r="B53" s="160">
        <v>8.8708258701654561</v>
      </c>
      <c r="C53" s="160">
        <v>9.0556996741158073</v>
      </c>
      <c r="D53" s="160">
        <v>7.9444458564606597</v>
      </c>
      <c r="E53" s="160">
        <v>6.4792992855853422</v>
      </c>
      <c r="F53" s="160">
        <v>4.2620635309436086</v>
      </c>
      <c r="G53" s="160">
        <v>6.6678735895594183</v>
      </c>
      <c r="H53" s="160">
        <v>6.5032921372922807</v>
      </c>
      <c r="I53" s="160">
        <v>9.7588569665024156</v>
      </c>
      <c r="J53" s="160">
        <v>11.692578093694618</v>
      </c>
      <c r="K53" s="160">
        <v>10.871086504676892</v>
      </c>
      <c r="L53" s="160">
        <v>8.1643104129515827</v>
      </c>
      <c r="M53" s="160">
        <v>7.6905564888750169</v>
      </c>
      <c r="N53" s="209">
        <v>6.1245863984960618</v>
      </c>
      <c r="O53" s="209">
        <v>3.3187683064551132</v>
      </c>
      <c r="P53" s="172">
        <v>2.8617921294051829</v>
      </c>
      <c r="Q53" s="160">
        <v>2.2291046054825872</v>
      </c>
      <c r="R53" s="209">
        <v>4.6590995904832146</v>
      </c>
      <c r="S53" s="209">
        <v>4.0277071822616222</v>
      </c>
      <c r="T53" s="209">
        <v>5.9300197141170123</v>
      </c>
      <c r="U53" s="209">
        <v>7.2263418264819181</v>
      </c>
      <c r="V53" s="173" t="str">
        <f>+A53</f>
        <v>Moyenne</v>
      </c>
      <c r="X53" s="166">
        <f t="shared" si="1"/>
        <v>1.7685557252100004</v>
      </c>
      <c r="Y53" s="166">
        <f t="shared" si="1"/>
        <v>1.694617366241755</v>
      </c>
      <c r="Z53" s="166">
        <f t="shared" si="1"/>
        <v>1.8402061228789228</v>
      </c>
      <c r="AA53" s="166">
        <f t="shared" si="1"/>
        <v>2.1300804503954041</v>
      </c>
      <c r="AB53" s="169">
        <f t="shared" si="1"/>
        <v>2.2701075905492467</v>
      </c>
      <c r="AC53" s="169">
        <f t="shared" si="1"/>
        <v>2.7139844889569296</v>
      </c>
      <c r="AD53" s="168">
        <f t="shared" si="1"/>
        <v>2.8984037436378367</v>
      </c>
      <c r="AE53" s="168">
        <f t="shared" si="1"/>
        <v>2.7525391230170704</v>
      </c>
    </row>
    <row r="54" spans="1:31" s="108" customFormat="1" ht="14.1" customHeight="1" thickBot="1" x14ac:dyDescent="0.25">
      <c r="A54" s="159" t="s">
        <v>222</v>
      </c>
      <c r="B54" s="182">
        <v>8.5299999999999994</v>
      </c>
      <c r="C54" s="182">
        <v>8.6199999999999992</v>
      </c>
      <c r="D54" s="182">
        <v>6.75</v>
      </c>
      <c r="E54" s="182">
        <v>5.35</v>
      </c>
      <c r="F54" s="182">
        <v>2.08</v>
      </c>
      <c r="G54" s="182">
        <v>3.84</v>
      </c>
      <c r="H54" s="182">
        <v>5.33</v>
      </c>
      <c r="I54" s="182">
        <v>8.86</v>
      </c>
      <c r="J54" s="182">
        <v>12.15</v>
      </c>
      <c r="K54" s="182">
        <v>10.63</v>
      </c>
      <c r="L54" s="182">
        <v>8.4600000000000009</v>
      </c>
      <c r="M54" s="182">
        <v>8.1199999999999992</v>
      </c>
      <c r="N54" s="182">
        <v>4.26</v>
      </c>
      <c r="O54" s="182">
        <v>3.46</v>
      </c>
      <c r="P54" s="182">
        <v>3.92</v>
      </c>
      <c r="Q54" s="182">
        <v>3.06</v>
      </c>
      <c r="R54" s="182">
        <v>5.04</v>
      </c>
      <c r="S54" s="182">
        <v>5.16</v>
      </c>
      <c r="T54" s="182">
        <v>6.6</v>
      </c>
      <c r="U54" s="182">
        <v>7.9192034751335001</v>
      </c>
      <c r="V54" s="164" t="s">
        <v>222</v>
      </c>
      <c r="X54" s="166">
        <f t="shared" si="1"/>
        <v>2.5369999999999999</v>
      </c>
      <c r="Y54" s="166">
        <f t="shared" si="1"/>
        <v>2.4870000000000001</v>
      </c>
      <c r="Z54" s="166">
        <f t="shared" si="1"/>
        <v>2.7359999999999998</v>
      </c>
      <c r="AA54" s="166">
        <f t="shared" si="1"/>
        <v>2.9249999999999998</v>
      </c>
      <c r="AB54" s="169">
        <f t="shared" si="1"/>
        <v>2.7410000000000005</v>
      </c>
      <c r="AC54" s="169">
        <f t="shared" si="1"/>
        <v>2.8190000000000004</v>
      </c>
      <c r="AD54" s="168">
        <f t="shared" si="1"/>
        <v>2.8479999999999999</v>
      </c>
      <c r="AE54" s="168">
        <f t="shared" si="1"/>
        <v>2.7311999999999999</v>
      </c>
    </row>
    <row r="55" spans="1:31" s="108" customFormat="1" ht="14.1" customHeight="1" thickBot="1" x14ac:dyDescent="0.25">
      <c r="A55" s="180" t="s">
        <v>223</v>
      </c>
      <c r="B55" s="181">
        <v>3.8460651085527076</v>
      </c>
      <c r="C55" s="182">
        <v>16.472266182130785</v>
      </c>
      <c r="D55" s="182">
        <v>6.4910971318903927</v>
      </c>
      <c r="E55" s="182">
        <v>4.7623120843401834</v>
      </c>
      <c r="F55" s="182">
        <v>3.3146375405895503</v>
      </c>
      <c r="G55" s="182">
        <v>5.8026052513373356</v>
      </c>
      <c r="H55" s="182">
        <v>9.8633094912182617</v>
      </c>
      <c r="I55" s="182">
        <v>13.381136038531876</v>
      </c>
      <c r="J55" s="182">
        <v>15.487041683669494</v>
      </c>
      <c r="K55" s="182">
        <v>17.999623273141903</v>
      </c>
      <c r="L55" s="182">
        <v>18.45444371068173</v>
      </c>
      <c r="M55" s="182">
        <v>15.307810963616697</v>
      </c>
      <c r="N55" s="182">
        <v>13.246143532730162</v>
      </c>
      <c r="O55" s="182">
        <v>11.938907225608874</v>
      </c>
      <c r="P55" s="182">
        <v>11.670196295728982</v>
      </c>
      <c r="Q55" s="182">
        <v>10.972476181640694</v>
      </c>
      <c r="R55" s="182">
        <v>12.832726316802786</v>
      </c>
      <c r="S55" s="182">
        <v>11.892218724902133</v>
      </c>
      <c r="T55" s="182">
        <v>14.623464622994581</v>
      </c>
      <c r="U55" s="182">
        <v>17.418568839179862</v>
      </c>
      <c r="V55" s="184" t="s">
        <v>224</v>
      </c>
      <c r="X55" s="185">
        <f t="shared" si="1"/>
        <v>5.1560549388780057</v>
      </c>
      <c r="Y55" s="185">
        <f t="shared" si="1"/>
        <v>5.0396094170265968</v>
      </c>
      <c r="Z55" s="185">
        <f t="shared" si="1"/>
        <v>4.6609522120915097</v>
      </c>
      <c r="AA55" s="185">
        <f t="shared" si="1"/>
        <v>3.799760795139266</v>
      </c>
      <c r="AB55" s="169">
        <f t="shared" si="1"/>
        <v>2.8108893873018088</v>
      </c>
      <c r="AC55" s="169">
        <f t="shared" si="1"/>
        <v>2.3840968544964714</v>
      </c>
      <c r="AD55" s="231">
        <f t="shared" si="1"/>
        <v>2.1465435084497089</v>
      </c>
      <c r="AE55" s="168">
        <f t="shared" ref="AE55" si="2">AVEDEV(J55:S55)</f>
        <v>2.2656568935400889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K11/I11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43788.624696412036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Selbstfinanzierungsanteil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Selbstfinanzierung in &amp;% des laufenden Ertrags</v>
      </c>
      <c r="B61" s="289"/>
      <c r="C61" s="289"/>
      <c r="D61" s="289"/>
      <c r="E61" s="289"/>
      <c r="F61" s="289"/>
      <c r="G61" s="289"/>
      <c r="H61" s="289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Taux d'autofinancement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Autofinancement en % des revenus courants</v>
      </c>
      <c r="B63" s="289"/>
      <c r="C63" s="289"/>
      <c r="D63" s="289"/>
      <c r="E63" s="289"/>
      <c r="F63" s="289"/>
      <c r="G63" s="289"/>
      <c r="H63" s="289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D83" si="3">(SUM(B24:D24)/3)</f>
        <v>10.846317271612634</v>
      </c>
      <c r="E68" s="141">
        <f t="shared" ref="E68:E83" si="4">(SUM(C24:E24)/3)</f>
        <v>9.9347860400735595</v>
      </c>
      <c r="F68" s="141">
        <f t="shared" ref="F68:U83" si="5">(SUM(D24:F24)/3)</f>
        <v>5.6308788557624538</v>
      </c>
      <c r="G68" s="141">
        <f t="shared" si="5"/>
        <v>3.7688512776347882</v>
      </c>
      <c r="H68" s="141">
        <f t="shared" si="5"/>
        <v>1.4340017937642646</v>
      </c>
      <c r="I68" s="141">
        <f t="shared" si="5"/>
        <v>4.0952325387419082</v>
      </c>
      <c r="J68" s="141">
        <f t="shared" si="5"/>
        <v>7.0809219905858711</v>
      </c>
      <c r="K68" s="141">
        <f t="shared" si="5"/>
        <v>8.9496207090320681</v>
      </c>
      <c r="L68" s="141">
        <f t="shared" si="5"/>
        <v>8.7946020397607718</v>
      </c>
      <c r="M68" s="141">
        <f t="shared" si="5"/>
        <v>8.6456023724964552</v>
      </c>
      <c r="N68" s="141">
        <f t="shared" si="5"/>
        <v>3.2502577875996219</v>
      </c>
      <c r="O68" s="142">
        <f t="shared" si="5"/>
        <v>2.5234975764555916</v>
      </c>
      <c r="P68" s="246">
        <f t="shared" si="5"/>
        <v>0.72936364056258063</v>
      </c>
      <c r="Q68" s="195">
        <f t="shared" si="5"/>
        <v>4.5777236902849472</v>
      </c>
      <c r="R68" s="142">
        <f t="shared" si="5"/>
        <v>4.433611587536868</v>
      </c>
      <c r="S68" s="246">
        <f t="shared" si="5"/>
        <v>5.1433896565437189</v>
      </c>
      <c r="T68" s="246">
        <f t="shared" si="5"/>
        <v>5.8896036403210275</v>
      </c>
      <c r="U68" s="246">
        <f t="shared" si="5"/>
        <v>6.7528596318811323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si="3"/>
        <v>7.2496016762963995</v>
      </c>
      <c r="E69" s="151">
        <f t="shared" si="4"/>
        <v>7.3590081072326656</v>
      </c>
      <c r="F69" s="151">
        <f t="shared" si="5"/>
        <v>7.2484197670745045</v>
      </c>
      <c r="G69" s="151">
        <f t="shared" si="5"/>
        <v>7.505729120669244</v>
      </c>
      <c r="H69" s="151">
        <f t="shared" si="5"/>
        <v>6.882255730032834</v>
      </c>
      <c r="I69" s="151">
        <f t="shared" si="5"/>
        <v>6.0680663700514961</v>
      </c>
      <c r="J69" s="151">
        <f t="shared" si="5"/>
        <v>6.9399820155764518</v>
      </c>
      <c r="K69" s="151">
        <f t="shared" si="5"/>
        <v>7.9772577322629452</v>
      </c>
      <c r="L69" s="151">
        <f t="shared" si="5"/>
        <v>8.5526482499724761</v>
      </c>
      <c r="M69" s="151">
        <f t="shared" si="5"/>
        <v>8.0440391275061156</v>
      </c>
      <c r="N69" s="151">
        <f t="shared" si="5"/>
        <v>7.3151447215918752</v>
      </c>
      <c r="O69" s="197">
        <f t="shared" si="5"/>
        <v>6.1543306662488204</v>
      </c>
      <c r="P69" s="247">
        <f t="shared" si="5"/>
        <v>6.1877621415823851</v>
      </c>
      <c r="Q69" s="197">
        <f t="shared" si="5"/>
        <v>6.4053378780416734</v>
      </c>
      <c r="R69" s="198">
        <f t="shared" si="5"/>
        <v>6.8693495896577099</v>
      </c>
      <c r="S69" s="151">
        <f t="shared" si="5"/>
        <v>6.1776100184096698</v>
      </c>
      <c r="T69" s="151">
        <f t="shared" si="5"/>
        <v>5.4721716301801564</v>
      </c>
      <c r="U69" s="151">
        <f t="shared" si="5"/>
        <v>5.6566901805566863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3"/>
        <v>11.70927390747687</v>
      </c>
      <c r="E70" s="141">
        <f t="shared" si="4"/>
        <v>10.904993950433031</v>
      </c>
      <c r="F70" s="141">
        <f t="shared" si="5"/>
        <v>9.6537798983296899</v>
      </c>
      <c r="G70" s="141">
        <f t="shared" si="5"/>
        <v>7.6810197549018087</v>
      </c>
      <c r="H70" s="141">
        <f t="shared" si="5"/>
        <v>8.133199685607309</v>
      </c>
      <c r="I70" s="141">
        <f t="shared" si="5"/>
        <v>9.759712695274386</v>
      </c>
      <c r="J70" s="141">
        <f t="shared" si="5"/>
        <v>11.854154808750911</v>
      </c>
      <c r="K70" s="141">
        <f t="shared" si="5"/>
        <v>13.160634460806008</v>
      </c>
      <c r="L70" s="141">
        <f t="shared" si="5"/>
        <v>12.344167876984471</v>
      </c>
      <c r="M70" s="141">
        <f t="shared" si="5"/>
        <v>10.967040631290148</v>
      </c>
      <c r="N70" s="141">
        <f t="shared" si="5"/>
        <v>8.8859695790637403</v>
      </c>
      <c r="O70" s="194">
        <f t="shared" si="5"/>
        <v>6.739737600736686</v>
      </c>
      <c r="P70" s="246">
        <f t="shared" si="5"/>
        <v>5.3594842771795497</v>
      </c>
      <c r="Q70" s="194">
        <f t="shared" si="5"/>
        <v>4.6321763970499221</v>
      </c>
      <c r="R70" s="195">
        <f t="shared" si="5"/>
        <v>5.5072184586817174</v>
      </c>
      <c r="S70" s="199">
        <f t="shared" si="5"/>
        <v>4.7789982490086702</v>
      </c>
      <c r="T70" s="199">
        <f t="shared" si="5"/>
        <v>4.0148199796118709</v>
      </c>
      <c r="U70" s="199">
        <f t="shared" si="5"/>
        <v>4.4374436284990582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3"/>
        <v>6.7599406626636771</v>
      </c>
      <c r="E71" s="151">
        <f t="shared" si="4"/>
        <v>6.6022189798681667</v>
      </c>
      <c r="F71" s="151">
        <f t="shared" si="5"/>
        <v>6.3523819648421496</v>
      </c>
      <c r="G71" s="151">
        <f t="shared" si="5"/>
        <v>5.5787467899692773</v>
      </c>
      <c r="H71" s="151">
        <f t="shared" si="5"/>
        <v>6.0646207780559154</v>
      </c>
      <c r="I71" s="151">
        <f t="shared" si="5"/>
        <v>8.6340481336010768</v>
      </c>
      <c r="J71" s="151">
        <f t="shared" si="5"/>
        <v>12.322713834523313</v>
      </c>
      <c r="K71" s="151">
        <f t="shared" si="5"/>
        <v>17.023545945147685</v>
      </c>
      <c r="L71" s="151">
        <f t="shared" si="5"/>
        <v>15.447701531577399</v>
      </c>
      <c r="M71" s="151">
        <f t="shared" si="5"/>
        <v>12.396363008016275</v>
      </c>
      <c r="N71" s="151">
        <f t="shared" si="5"/>
        <v>8.2751703716228615</v>
      </c>
      <c r="O71" s="197">
        <f t="shared" si="5"/>
        <v>7.1976072210639899</v>
      </c>
      <c r="P71" s="247">
        <f t="shared" si="5"/>
        <v>7.3627713977911293</v>
      </c>
      <c r="Q71" s="198">
        <f t="shared" si="5"/>
        <v>7.2951662983382635</v>
      </c>
      <c r="R71" s="152">
        <f t="shared" si="5"/>
        <v>9.0074243426313441</v>
      </c>
      <c r="S71" s="201">
        <f t="shared" si="5"/>
        <v>7.7713056200485733</v>
      </c>
      <c r="T71" s="201">
        <f t="shared" si="5"/>
        <v>6.398792915665072</v>
      </c>
      <c r="U71" s="201">
        <f t="shared" si="5"/>
        <v>5.1184880474655303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3"/>
        <v>19.766252020774747</v>
      </c>
      <c r="E72" s="141">
        <f t="shared" si="4"/>
        <v>11.94219495525485</v>
      </c>
      <c r="F72" s="141">
        <f t="shared" si="5"/>
        <v>3.7106151308449995</v>
      </c>
      <c r="G72" s="141">
        <f t="shared" si="5"/>
        <v>-1.8350396786261667</v>
      </c>
      <c r="H72" s="141">
        <f t="shared" si="5"/>
        <v>-2.8007729083160435</v>
      </c>
      <c r="I72" s="141">
        <f t="shared" si="5"/>
        <v>1.7811022091553947</v>
      </c>
      <c r="J72" s="141">
        <f t="shared" si="5"/>
        <v>7.4643892922935988</v>
      </c>
      <c r="K72" s="141">
        <f t="shared" si="5"/>
        <v>11.180044707035714</v>
      </c>
      <c r="L72" s="141">
        <f t="shared" si="5"/>
        <v>10.565409730487287</v>
      </c>
      <c r="M72" s="141">
        <f t="shared" si="5"/>
        <v>7.0361237216033965</v>
      </c>
      <c r="N72" s="141">
        <f t="shared" si="5"/>
        <v>4.2984156649192657</v>
      </c>
      <c r="O72" s="194">
        <f t="shared" si="5"/>
        <v>1.4132518133874408</v>
      </c>
      <c r="P72" s="246">
        <f t="shared" si="5"/>
        <v>-1.8870992029023128</v>
      </c>
      <c r="Q72" s="195">
        <f t="shared" si="5"/>
        <v>-7.4560871133711366</v>
      </c>
      <c r="R72" s="142">
        <f t="shared" si="5"/>
        <v>-4.1757693932427271</v>
      </c>
      <c r="S72" s="202">
        <f t="shared" si="5"/>
        <v>-1.0371859686941103</v>
      </c>
      <c r="T72" s="202">
        <f t="shared" si="5"/>
        <v>7.1504995150047925</v>
      </c>
      <c r="U72" s="202">
        <f t="shared" si="5"/>
        <v>8.590442948547178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3"/>
        <v>8.531019655759172</v>
      </c>
      <c r="E73" s="151">
        <f t="shared" si="4"/>
        <v>10.425011584738009</v>
      </c>
      <c r="F73" s="151">
        <f t="shared" si="5"/>
        <v>10.733289996347702</v>
      </c>
      <c r="G73" s="151">
        <f t="shared" si="5"/>
        <v>12.762872878071533</v>
      </c>
      <c r="H73" s="151">
        <f t="shared" si="5"/>
        <v>8.9276137555515103</v>
      </c>
      <c r="I73" s="151">
        <f t="shared" si="5"/>
        <v>11.304394094401394</v>
      </c>
      <c r="J73" s="151">
        <f t="shared" si="5"/>
        <v>12.448927527394858</v>
      </c>
      <c r="K73" s="151">
        <f t="shared" si="5"/>
        <v>17.840131952914774</v>
      </c>
      <c r="L73" s="151">
        <f t="shared" si="5"/>
        <v>13.857154315198121</v>
      </c>
      <c r="M73" s="151">
        <f t="shared" si="5"/>
        <v>8.997655577675097</v>
      </c>
      <c r="N73" s="151">
        <f t="shared" si="5"/>
        <v>4.7597008514203294</v>
      </c>
      <c r="O73" s="197">
        <f t="shared" si="5"/>
        <v>3.7543058358977057</v>
      </c>
      <c r="P73" s="247">
        <f t="shared" si="5"/>
        <v>3.7338355677809325</v>
      </c>
      <c r="Q73" s="198">
        <f t="shared" si="5"/>
        <v>2.573097604677407</v>
      </c>
      <c r="R73" s="203">
        <f t="shared" si="5"/>
        <v>6.4112461680098649</v>
      </c>
      <c r="S73" s="151">
        <f t="shared" si="5"/>
        <v>5.9760701250135746</v>
      </c>
      <c r="T73" s="151">
        <f t="shared" si="5"/>
        <v>5.3430931538474864</v>
      </c>
      <c r="U73" s="151">
        <f t="shared" si="5"/>
        <v>-1.4522963463919394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3"/>
        <v>12.640612134327151</v>
      </c>
      <c r="E74" s="141">
        <f t="shared" si="4"/>
        <v>16.701267473711898</v>
      </c>
      <c r="F74" s="141">
        <f t="shared" si="5"/>
        <v>17.716299465298722</v>
      </c>
      <c r="G74" s="141">
        <f t="shared" si="5"/>
        <v>17.728849200126891</v>
      </c>
      <c r="H74" s="141">
        <f t="shared" si="5"/>
        <v>14.148175629397629</v>
      </c>
      <c r="I74" s="141">
        <f t="shared" si="5"/>
        <v>15.003616699995563</v>
      </c>
      <c r="J74" s="141">
        <f t="shared" si="5"/>
        <v>14.823272571743274</v>
      </c>
      <c r="K74" s="141">
        <f t="shared" si="5"/>
        <v>14.148545774412248</v>
      </c>
      <c r="L74" s="141">
        <f t="shared" si="5"/>
        <v>12.178728547079722</v>
      </c>
      <c r="M74" s="141">
        <f t="shared" si="5"/>
        <v>11.494859571882733</v>
      </c>
      <c r="N74" s="141">
        <f t="shared" si="5"/>
        <v>10.105409323092912</v>
      </c>
      <c r="O74" s="194">
        <f t="shared" si="5"/>
        <v>8.0365337046537686</v>
      </c>
      <c r="P74" s="246">
        <f t="shared" si="5"/>
        <v>5.4136623107616542</v>
      </c>
      <c r="Q74" s="195">
        <f t="shared" si="5"/>
        <v>4.727883166026003</v>
      </c>
      <c r="R74" s="195">
        <f t="shared" si="5"/>
        <v>7.9458225305739196</v>
      </c>
      <c r="S74" s="195">
        <f t="shared" si="5"/>
        <v>7.5147262806719191</v>
      </c>
      <c r="T74" s="195">
        <f t="shared" si="5"/>
        <v>6.1907825215266676</v>
      </c>
      <c r="U74" s="195">
        <f t="shared" si="5"/>
        <v>2.6501217847113727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3"/>
        <v>7.8004471473492645</v>
      </c>
      <c r="E75" s="151">
        <f t="shared" si="4"/>
        <v>4.1681091126689864</v>
      </c>
      <c r="F75" s="151">
        <f t="shared" si="5"/>
        <v>1.464812560082162</v>
      </c>
      <c r="G75" s="151">
        <f t="shared" si="5"/>
        <v>-0.64993696952135871</v>
      </c>
      <c r="H75" s="151">
        <f t="shared" si="5"/>
        <v>-0.18823601840013934</v>
      </c>
      <c r="I75" s="151">
        <f t="shared" si="5"/>
        <v>1.1156575746857393</v>
      </c>
      <c r="J75" s="151">
        <f t="shared" si="5"/>
        <v>4.1185214859919732</v>
      </c>
      <c r="K75" s="151">
        <f t="shared" si="5"/>
        <v>6.4921464314706965</v>
      </c>
      <c r="L75" s="151">
        <f t="shared" si="5"/>
        <v>6.4738877150330234</v>
      </c>
      <c r="M75" s="151">
        <f t="shared" si="5"/>
        <v>6.5664392166165912</v>
      </c>
      <c r="N75" s="151">
        <f t="shared" si="5"/>
        <v>6.2859722541612477</v>
      </c>
      <c r="O75" s="197">
        <f t="shared" si="5"/>
        <v>7.3033872844575756</v>
      </c>
      <c r="P75" s="247">
        <f t="shared" si="5"/>
        <v>7.1452666898709145</v>
      </c>
      <c r="Q75" s="198">
        <f t="shared" si="5"/>
        <v>9.5315682070965302</v>
      </c>
      <c r="R75" s="203">
        <f t="shared" si="5"/>
        <v>9.2300543254420138</v>
      </c>
      <c r="S75" s="151">
        <f t="shared" si="5"/>
        <v>9.6860292935679997</v>
      </c>
      <c r="T75" s="151">
        <f t="shared" si="5"/>
        <v>7.9371831786325977</v>
      </c>
      <c r="U75" s="151">
        <f t="shared" si="5"/>
        <v>7.781611037420447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3"/>
        <v>13.123206419703967</v>
      </c>
      <c r="E76" s="141">
        <f t="shared" si="4"/>
        <v>12.177461272063519</v>
      </c>
      <c r="F76" s="141">
        <f t="shared" si="5"/>
        <v>9.2667794748614085</v>
      </c>
      <c r="G76" s="141">
        <f t="shared" si="5"/>
        <v>8.3447391592109366</v>
      </c>
      <c r="H76" s="141">
        <f t="shared" si="5"/>
        <v>9.7837311534662543</v>
      </c>
      <c r="I76" s="141">
        <f t="shared" si="5"/>
        <v>15.587249403633185</v>
      </c>
      <c r="J76" s="141">
        <f t="shared" si="5"/>
        <v>20.144640124834904</v>
      </c>
      <c r="K76" s="141">
        <f t="shared" si="5"/>
        <v>22.213164658636789</v>
      </c>
      <c r="L76" s="141">
        <f t="shared" si="5"/>
        <v>17.79383892308002</v>
      </c>
      <c r="M76" s="141">
        <f t="shared" si="5"/>
        <v>11.223967724170256</v>
      </c>
      <c r="N76" s="141">
        <f t="shared" si="5"/>
        <v>9.4222490919922972</v>
      </c>
      <c r="O76" s="194">
        <f t="shared" si="5"/>
        <v>8.5288177854832554</v>
      </c>
      <c r="P76" s="246">
        <f t="shared" si="5"/>
        <v>6.6937439932346985</v>
      </c>
      <c r="Q76" s="195">
        <f t="shared" si="5"/>
        <v>1.0000453834279506</v>
      </c>
      <c r="R76" s="204">
        <f t="shared" si="5"/>
        <v>-2.3817110451956265</v>
      </c>
      <c r="S76" s="141">
        <f t="shared" si="5"/>
        <v>-2.7991243418330316</v>
      </c>
      <c r="T76" s="141">
        <f t="shared" si="5"/>
        <v>-0.10920402132618874</v>
      </c>
      <c r="U76" s="141">
        <f t="shared" si="5"/>
        <v>5.2651247790708791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3"/>
        <v>4.7718406314960706</v>
      </c>
      <c r="E77" s="151">
        <f t="shared" si="4"/>
        <v>4.6989866466972723</v>
      </c>
      <c r="F77" s="151">
        <f t="shared" si="5"/>
        <v>5.5484260623454231</v>
      </c>
      <c r="G77" s="151">
        <f t="shared" si="5"/>
        <v>6.1513228413173948</v>
      </c>
      <c r="H77" s="151">
        <f t="shared" si="5"/>
        <v>6.3978389886077451</v>
      </c>
      <c r="I77" s="151">
        <f t="shared" si="5"/>
        <v>6.5368548540138685</v>
      </c>
      <c r="J77" s="151">
        <f t="shared" si="5"/>
        <v>6.6351169398158278</v>
      </c>
      <c r="K77" s="151">
        <f t="shared" si="5"/>
        <v>6.5313518422756074</v>
      </c>
      <c r="L77" s="151">
        <f t="shared" si="5"/>
        <v>5.2533071653509902</v>
      </c>
      <c r="M77" s="151">
        <f t="shared" si="5"/>
        <v>4.3790898996954404</v>
      </c>
      <c r="N77" s="151">
        <f t="shared" si="5"/>
        <v>5.2193487571123436</v>
      </c>
      <c r="O77" s="197">
        <f t="shared" si="5"/>
        <v>5.2174698446679306</v>
      </c>
      <c r="P77" s="247">
        <f t="shared" si="5"/>
        <v>5.2521272532782257</v>
      </c>
      <c r="Q77" s="198">
        <f t="shared" si="5"/>
        <v>3.9756762996814126</v>
      </c>
      <c r="R77" s="203">
        <f t="shared" si="5"/>
        <v>5.0782548427943519</v>
      </c>
      <c r="S77" s="151">
        <f t="shared" si="5"/>
        <v>5.4693806843873638</v>
      </c>
      <c r="T77" s="151">
        <f t="shared" si="5"/>
        <v>5.1839353963433634</v>
      </c>
      <c r="U77" s="151">
        <f t="shared" si="5"/>
        <v>4.2526164807339368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3"/>
        <v>7.2662630366692893</v>
      </c>
      <c r="E78" s="141">
        <f t="shared" si="4"/>
        <v>6.410693994695646</v>
      </c>
      <c r="F78" s="141">
        <f t="shared" si="5"/>
        <v>6.605077919632012</v>
      </c>
      <c r="G78" s="141">
        <f t="shared" si="5"/>
        <v>8.9369385008160496</v>
      </c>
      <c r="H78" s="141">
        <f t="shared" si="5"/>
        <v>10.919068578913111</v>
      </c>
      <c r="I78" s="141">
        <f t="shared" si="5"/>
        <v>11.024381561704907</v>
      </c>
      <c r="J78" s="141">
        <f t="shared" si="5"/>
        <v>11.816944595105808</v>
      </c>
      <c r="K78" s="141">
        <f t="shared" si="5"/>
        <v>11.622637599622086</v>
      </c>
      <c r="L78" s="141">
        <f t="shared" si="5"/>
        <v>13.382327973273425</v>
      </c>
      <c r="M78" s="141">
        <f t="shared" si="5"/>
        <v>11.563328985308237</v>
      </c>
      <c r="N78" s="141">
        <f t="shared" si="5"/>
        <v>10.071107204570774</v>
      </c>
      <c r="O78" s="194">
        <f t="shared" si="5"/>
        <v>4.3215090650694199</v>
      </c>
      <c r="P78" s="246">
        <f t="shared" si="5"/>
        <v>0.2725123904222288</v>
      </c>
      <c r="Q78" s="195">
        <f t="shared" si="5"/>
        <v>-2.8040206164511461</v>
      </c>
      <c r="R78" s="204">
        <f t="shared" si="5"/>
        <v>-19.624850432910964</v>
      </c>
      <c r="S78" s="141">
        <f t="shared" si="5"/>
        <v>-17.454594563759883</v>
      </c>
      <c r="T78" s="141">
        <f t="shared" si="5"/>
        <v>-15.430496715301624</v>
      </c>
      <c r="U78" s="141">
        <f t="shared" si="5"/>
        <v>4.4663999613311978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3"/>
        <v>9.8686171277986379</v>
      </c>
      <c r="E79" s="151">
        <f t="shared" si="4"/>
        <v>7.9827992727909276</v>
      </c>
      <c r="F79" s="151">
        <f t="shared" si="5"/>
        <v>7.0858370282847956</v>
      </c>
      <c r="G79" s="151">
        <f t="shared" si="5"/>
        <v>6.9015221368318471</v>
      </c>
      <c r="H79" s="151">
        <f t="shared" si="5"/>
        <v>8.0560901117289632</v>
      </c>
      <c r="I79" s="151">
        <f t="shared" si="5"/>
        <v>8.5145336141380721</v>
      </c>
      <c r="J79" s="151">
        <f t="shared" si="5"/>
        <v>11.136817761147427</v>
      </c>
      <c r="K79" s="151">
        <f t="shared" si="5"/>
        <v>10.191231581298185</v>
      </c>
      <c r="L79" s="151">
        <f t="shared" si="5"/>
        <v>9.5781446023266508</v>
      </c>
      <c r="M79" s="151">
        <f t="shared" si="5"/>
        <v>8.1251564925682747</v>
      </c>
      <c r="N79" s="151">
        <f t="shared" si="5"/>
        <v>9.1889261596016656</v>
      </c>
      <c r="O79" s="197">
        <f t="shared" si="5"/>
        <v>8.8109516929163387</v>
      </c>
      <c r="P79" s="247">
        <f t="shared" si="5"/>
        <v>7.7858517500596713</v>
      </c>
      <c r="Q79" s="198">
        <f t="shared" si="5"/>
        <v>7.8578268707862478</v>
      </c>
      <c r="R79" s="203">
        <f t="shared" si="5"/>
        <v>9.9070500888071376</v>
      </c>
      <c r="S79" s="151">
        <f t="shared" si="5"/>
        <v>10.219317499501839</v>
      </c>
      <c r="T79" s="151">
        <f t="shared" si="5"/>
        <v>11.11850718956188</v>
      </c>
      <c r="U79" s="151">
        <f t="shared" si="5"/>
        <v>10.265571240164503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3"/>
        <v>5.8568835086957209</v>
      </c>
      <c r="E80" s="141">
        <f t="shared" si="4"/>
        <v>4.7139425248629605</v>
      </c>
      <c r="F80" s="141">
        <f t="shared" si="5"/>
        <v>3.9342246337814104</v>
      </c>
      <c r="G80" s="141">
        <f t="shared" si="5"/>
        <v>4.4696523522564187</v>
      </c>
      <c r="H80" s="141">
        <f t="shared" si="5"/>
        <v>5.3628111849209548</v>
      </c>
      <c r="I80" s="141">
        <f t="shared" si="5"/>
        <v>5.9867575635387782</v>
      </c>
      <c r="J80" s="141">
        <f t="shared" si="5"/>
        <v>6.3401620502013474</v>
      </c>
      <c r="K80" s="141">
        <f t="shared" si="5"/>
        <v>7.2644182299028683</v>
      </c>
      <c r="L80" s="141">
        <f t="shared" si="5"/>
        <v>5.9943000566124027</v>
      </c>
      <c r="M80" s="141">
        <f t="shared" si="5"/>
        <v>4.1701635165894597</v>
      </c>
      <c r="N80" s="141">
        <f t="shared" si="5"/>
        <v>1.758980535818365</v>
      </c>
      <c r="O80" s="194">
        <f t="shared" si="5"/>
        <v>0.3661242938621207</v>
      </c>
      <c r="P80" s="246">
        <f t="shared" si="5"/>
        <v>-0.2037022537558629</v>
      </c>
      <c r="Q80" s="195">
        <f t="shared" si="5"/>
        <v>-13.943159758492875</v>
      </c>
      <c r="R80" s="204">
        <f t="shared" si="5"/>
        <v>-12.580373396856421</v>
      </c>
      <c r="S80" s="141">
        <f t="shared" si="5"/>
        <v>-13.711829434787498</v>
      </c>
      <c r="T80" s="141">
        <f t="shared" si="5"/>
        <v>1.7522115676551806</v>
      </c>
      <c r="U80" s="141">
        <f t="shared" si="5"/>
        <v>4.1566216052067722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3"/>
        <v>5.4587528139140673</v>
      </c>
      <c r="E81" s="151">
        <f t="shared" si="4"/>
        <v>6.1993032285914111</v>
      </c>
      <c r="F81" s="151">
        <f t="shared" si="5"/>
        <v>5.5390181756909227</v>
      </c>
      <c r="G81" s="151">
        <f t="shared" si="5"/>
        <v>7.4452753066048958</v>
      </c>
      <c r="H81" s="151">
        <f t="shared" si="5"/>
        <v>9.0639334003467074</v>
      </c>
      <c r="I81" s="151">
        <f t="shared" si="5"/>
        <v>11.370163649294426</v>
      </c>
      <c r="J81" s="151">
        <f t="shared" si="5"/>
        <v>9.3441222052570492</v>
      </c>
      <c r="K81" s="151">
        <f t="shared" si="5"/>
        <v>7.751907511538505</v>
      </c>
      <c r="L81" s="151">
        <f t="shared" si="5"/>
        <v>6.7867229383459602</v>
      </c>
      <c r="M81" s="151">
        <f t="shared" si="5"/>
        <v>4.8954977190338056</v>
      </c>
      <c r="N81" s="151">
        <f t="shared" si="5"/>
        <v>2.844332695528673</v>
      </c>
      <c r="O81" s="197">
        <f t="shared" si="5"/>
        <v>-0.17445614553076347</v>
      </c>
      <c r="P81" s="247">
        <f t="shared" si="5"/>
        <v>-0.75696072782699042</v>
      </c>
      <c r="Q81" s="198">
        <f t="shared" si="5"/>
        <v>-1.1853410891391842</v>
      </c>
      <c r="R81" s="203">
        <f t="shared" si="5"/>
        <v>0.89568668895437753</v>
      </c>
      <c r="S81" s="151">
        <f t="shared" si="5"/>
        <v>2.8196234702879894</v>
      </c>
      <c r="T81" s="151">
        <f t="shared" si="5"/>
        <v>5.5799525237524215</v>
      </c>
      <c r="U81" s="151">
        <f t="shared" si="5"/>
        <v>8.0043983064189614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3"/>
        <v>11.953899555859676</v>
      </c>
      <c r="E82" s="141">
        <f t="shared" si="4"/>
        <v>11.673995094872396</v>
      </c>
      <c r="F82" s="141">
        <f t="shared" si="5"/>
        <v>10.607017849144421</v>
      </c>
      <c r="G82" s="141">
        <f t="shared" si="5"/>
        <v>10.608764495241337</v>
      </c>
      <c r="H82" s="141">
        <f t="shared" si="5"/>
        <v>10.260668266775889</v>
      </c>
      <c r="I82" s="141">
        <f t="shared" si="5"/>
        <v>11.080151919323505</v>
      </c>
      <c r="J82" s="141">
        <f t="shared" si="5"/>
        <v>11.06119244686503</v>
      </c>
      <c r="K82" s="141">
        <f t="shared" si="5"/>
        <v>11.000100551172039</v>
      </c>
      <c r="L82" s="141">
        <f t="shared" si="5"/>
        <v>11.00793978403698</v>
      </c>
      <c r="M82" s="141">
        <f t="shared" si="5"/>
        <v>10.448775704982175</v>
      </c>
      <c r="N82" s="141">
        <f t="shared" si="5"/>
        <v>9.0774332979516235</v>
      </c>
      <c r="O82" s="194">
        <f t="shared" si="5"/>
        <v>6.1003742139841934</v>
      </c>
      <c r="P82" s="246">
        <f t="shared" si="5"/>
        <v>3.4123775801777954</v>
      </c>
      <c r="Q82" s="195">
        <f t="shared" si="5"/>
        <v>0.70602569543451665</v>
      </c>
      <c r="R82" s="204">
        <f t="shared" si="5"/>
        <v>1.2201099941025133</v>
      </c>
      <c r="S82" s="141">
        <f t="shared" si="5"/>
        <v>0.70011175028092565</v>
      </c>
      <c r="T82" s="141">
        <f t="shared" si="5"/>
        <v>2.6325401562206157</v>
      </c>
      <c r="U82" s="141">
        <f t="shared" si="5"/>
        <v>3.7527395099303411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3"/>
        <v>7.369348570320895</v>
      </c>
      <c r="E83" s="151">
        <f t="shared" si="4"/>
        <v>7.8084064593434332</v>
      </c>
      <c r="F83" s="151">
        <f t="shared" si="5"/>
        <v>6.3785851664502529</v>
      </c>
      <c r="G83" s="151">
        <f t="shared" si="5"/>
        <v>6.3317225395451864</v>
      </c>
      <c r="H83" s="151">
        <f t="shared" si="5"/>
        <v>5.4681683865124695</v>
      </c>
      <c r="I83" s="151">
        <f t="shared" si="5"/>
        <v>5.4273160019628008</v>
      </c>
      <c r="J83" s="151">
        <f t="shared" si="5"/>
        <v>4.237071559221719</v>
      </c>
      <c r="K83" s="151">
        <f t="shared" si="5"/>
        <v>5.4421020997360614</v>
      </c>
      <c r="L83" s="151">
        <f t="shared" si="5"/>
        <v>6.4705177980752024</v>
      </c>
      <c r="M83" s="151">
        <f t="shared" si="5"/>
        <v>9.8164963172962185</v>
      </c>
      <c r="N83" s="151">
        <f t="shared" si="5"/>
        <v>9.5212131529810637</v>
      </c>
      <c r="O83" s="197">
        <f t="shared" si="5"/>
        <v>8.099757155202866</v>
      </c>
      <c r="P83" s="247">
        <f t="shared" si="5"/>
        <v>5.4976630009330067</v>
      </c>
      <c r="Q83" s="198">
        <f t="shared" si="5"/>
        <v>6.6379370254000767</v>
      </c>
      <c r="R83" s="203">
        <f t="shared" si="5"/>
        <v>8.7500110141130349</v>
      </c>
      <c r="S83" s="151">
        <f t="shared" si="5"/>
        <v>9.7002370742958757</v>
      </c>
      <c r="T83" s="151">
        <f t="shared" si="5"/>
        <v>9.166734668499311</v>
      </c>
      <c r="U83" s="151">
        <f t="shared" ref="U83" si="6">(SUM(S39:U39)/3)</f>
        <v>7.4219178790836908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141">
        <f>(SUM(B40:C40)/2)</f>
        <v>6.7501054138455459</v>
      </c>
      <c r="E84" s="141">
        <f>(SUM(C40+E40)/2)</f>
        <v>3.0489459761404425</v>
      </c>
      <c r="F84" s="141">
        <f t="shared" ref="F84:F93" si="7">(SUM(D40:F40)/3)</f>
        <v>2.0579605051214087</v>
      </c>
      <c r="G84" s="141">
        <f t="shared" ref="G84:G93" si="8">(SUM(E40:G40)/3)</f>
        <v>2.8599629553508557</v>
      </c>
      <c r="H84" s="141">
        <f t="shared" ref="H84:U93" si="9">(SUM(F40:H40)/3)</f>
        <v>5.3271520492509383</v>
      </c>
      <c r="I84" s="141">
        <f t="shared" si="9"/>
        <v>6.7931767777962166</v>
      </c>
      <c r="J84" s="141">
        <f t="shared" si="9"/>
        <v>7.0690353469456069</v>
      </c>
      <c r="K84" s="141">
        <f t="shared" si="9"/>
        <v>8.1883252309039776</v>
      </c>
      <c r="L84" s="141">
        <f t="shared" si="9"/>
        <v>6.7700967946564772</v>
      </c>
      <c r="M84" s="141">
        <f t="shared" si="9"/>
        <v>6.0881901182090736</v>
      </c>
      <c r="N84" s="141">
        <f t="shared" si="9"/>
        <v>2.9936662296117516</v>
      </c>
      <c r="O84" s="194">
        <f t="shared" si="9"/>
        <v>2.6456496314097655</v>
      </c>
      <c r="P84" s="246">
        <f t="shared" si="9"/>
        <v>2.823308706561876</v>
      </c>
      <c r="Q84" s="195">
        <f t="shared" si="9"/>
        <v>3.2918630918563454</v>
      </c>
      <c r="R84" s="204">
        <f t="shared" si="9"/>
        <v>4.3302501114902796</v>
      </c>
      <c r="S84" s="141">
        <f t="shared" si="9"/>
        <v>3.8616603701476322</v>
      </c>
      <c r="T84" s="141">
        <f t="shared" si="9"/>
        <v>5.2352505103679619</v>
      </c>
      <c r="U84" s="141">
        <f t="shared" si="9"/>
        <v>5.6909155408993088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ref="D85:E93" si="10">(SUM(B41:D41)/3)</f>
        <v>10.709115746196737</v>
      </c>
      <c r="E85" s="151">
        <f t="shared" si="10"/>
        <v>10.441259207038124</v>
      </c>
      <c r="F85" s="151">
        <f t="shared" si="7"/>
        <v>9.6130906638635043</v>
      </c>
      <c r="G85" s="151">
        <f t="shared" si="8"/>
        <v>10.475018751604088</v>
      </c>
      <c r="H85" s="151">
        <f t="shared" si="9"/>
        <v>14.076331582720902</v>
      </c>
      <c r="I85" s="151">
        <f t="shared" si="9"/>
        <v>17.483799432065311</v>
      </c>
      <c r="J85" s="151">
        <f t="shared" si="9"/>
        <v>18.496060777736254</v>
      </c>
      <c r="K85" s="151">
        <f t="shared" si="9"/>
        <v>17.458690700112825</v>
      </c>
      <c r="L85" s="151">
        <f t="shared" si="9"/>
        <v>16.558153609155671</v>
      </c>
      <c r="M85" s="151">
        <f t="shared" si="9"/>
        <v>16.554498292775428</v>
      </c>
      <c r="N85" s="151">
        <f t="shared" si="9"/>
        <v>16.086239388259798</v>
      </c>
      <c r="O85" s="197">
        <f t="shared" si="9"/>
        <v>14.441816402647722</v>
      </c>
      <c r="P85" s="247">
        <f t="shared" si="9"/>
        <v>10.862237503361314</v>
      </c>
      <c r="Q85" s="198">
        <f t="shared" si="9"/>
        <v>8.6362475413340132</v>
      </c>
      <c r="R85" s="203">
        <f t="shared" si="9"/>
        <v>8.8059453216834367</v>
      </c>
      <c r="S85" s="151">
        <f t="shared" si="9"/>
        <v>8.9689641786646419</v>
      </c>
      <c r="T85" s="151">
        <f t="shared" si="9"/>
        <v>10.828365666456614</v>
      </c>
      <c r="U85" s="151">
        <f t="shared" si="9"/>
        <v>11.450234794978593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10"/>
        <v>6.8125585360433236</v>
      </c>
      <c r="E86" s="141">
        <f t="shared" si="10"/>
        <v>6.8083155107787485</v>
      </c>
      <c r="F86" s="141">
        <f t="shared" si="7"/>
        <v>6.2583620413423491</v>
      </c>
      <c r="G86" s="141">
        <f t="shared" si="8"/>
        <v>6.3279811433888247</v>
      </c>
      <c r="H86" s="141">
        <f t="shared" si="9"/>
        <v>7.146874806704985</v>
      </c>
      <c r="I86" s="141">
        <f t="shared" si="9"/>
        <v>9.4740837549899535</v>
      </c>
      <c r="J86" s="141">
        <f t="shared" si="9"/>
        <v>11.914425572331623</v>
      </c>
      <c r="K86" s="141">
        <f t="shared" si="9"/>
        <v>12.111453460174118</v>
      </c>
      <c r="L86" s="141">
        <f t="shared" si="9"/>
        <v>9.8592402514217721</v>
      </c>
      <c r="M86" s="141">
        <f t="shared" si="9"/>
        <v>6.9182385361030407</v>
      </c>
      <c r="N86" s="141">
        <f t="shared" si="9"/>
        <v>6.1299069682399194</v>
      </c>
      <c r="O86" s="194">
        <f t="shared" si="9"/>
        <v>5.9275022328919889</v>
      </c>
      <c r="P86" s="246">
        <f t="shared" si="9"/>
        <v>5.5855720362018131</v>
      </c>
      <c r="Q86" s="195">
        <f t="shared" si="9"/>
        <v>3.6721223436630304</v>
      </c>
      <c r="R86" s="204">
        <f t="shared" si="9"/>
        <v>2.7446626604532107</v>
      </c>
      <c r="S86" s="141">
        <f t="shared" si="9"/>
        <v>1.3659697638587549</v>
      </c>
      <c r="T86" s="141">
        <f t="shared" si="9"/>
        <v>3.5115530272691111</v>
      </c>
      <c r="U86" s="141">
        <f t="shared" si="9"/>
        <v>6.2914808673340064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10"/>
        <v>9.5607016508999774</v>
      </c>
      <c r="E87" s="151">
        <f t="shared" si="10"/>
        <v>8.9537849616166891</v>
      </c>
      <c r="F87" s="151">
        <f t="shared" si="7"/>
        <v>8.0409321000257155</v>
      </c>
      <c r="G87" s="151">
        <f t="shared" si="8"/>
        <v>6.5874664621819008</v>
      </c>
      <c r="H87" s="151">
        <f t="shared" si="9"/>
        <v>6.0677500541068596</v>
      </c>
      <c r="I87" s="151">
        <f t="shared" si="9"/>
        <v>5.4961941171542898</v>
      </c>
      <c r="J87" s="151">
        <f t="shared" si="9"/>
        <v>6.2021792990012399</v>
      </c>
      <c r="K87" s="151">
        <f t="shared" si="9"/>
        <v>8.3068372106033248</v>
      </c>
      <c r="L87" s="151">
        <f t="shared" si="9"/>
        <v>10.452109898047935</v>
      </c>
      <c r="M87" s="151">
        <f t="shared" si="9"/>
        <v>11.213063676406877</v>
      </c>
      <c r="N87" s="151">
        <f t="shared" si="9"/>
        <v>9.9857787582270419</v>
      </c>
      <c r="O87" s="197">
        <f t="shared" si="9"/>
        <v>5.8581505861601828</v>
      </c>
      <c r="P87" s="247">
        <f t="shared" si="9"/>
        <v>2.9724801968204333</v>
      </c>
      <c r="Q87" s="198">
        <f t="shared" si="9"/>
        <v>5.5250930362170729</v>
      </c>
      <c r="R87" s="203">
        <f t="shared" si="9"/>
        <v>8.8767189336533772</v>
      </c>
      <c r="S87" s="151">
        <f t="shared" si="9"/>
        <v>8.8759088062175664</v>
      </c>
      <c r="T87" s="151">
        <f t="shared" si="9"/>
        <v>5.2080370260854858</v>
      </c>
      <c r="U87" s="151">
        <f t="shared" si="9"/>
        <v>3.7087332185540518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10"/>
        <v>11.074171621917529</v>
      </c>
      <c r="E88" s="141">
        <f t="shared" si="10"/>
        <v>9.6517250175375757</v>
      </c>
      <c r="F88" s="141">
        <f t="shared" si="7"/>
        <v>5.1745336211788882</v>
      </c>
      <c r="G88" s="141">
        <f t="shared" si="8"/>
        <v>0.68089921403838327</v>
      </c>
      <c r="H88" s="141">
        <f t="shared" si="9"/>
        <v>-1.9717923428534234</v>
      </c>
      <c r="I88" s="141">
        <f t="shared" si="9"/>
        <v>-1.310507715633255</v>
      </c>
      <c r="J88" s="141">
        <f t="shared" si="9"/>
        <v>1.8255921873183258</v>
      </c>
      <c r="K88" s="141">
        <f t="shared" si="9"/>
        <v>4.9495423872965656</v>
      </c>
      <c r="L88" s="141">
        <f t="shared" si="9"/>
        <v>6.7869374490464507</v>
      </c>
      <c r="M88" s="141">
        <f t="shared" si="9"/>
        <v>6.8830147026330444</v>
      </c>
      <c r="N88" s="141">
        <f t="shared" si="9"/>
        <v>6.3812991047689209</v>
      </c>
      <c r="O88" s="194">
        <f t="shared" si="9"/>
        <v>5.2456382349998449</v>
      </c>
      <c r="P88" s="246">
        <f t="shared" si="9"/>
        <v>3.3440943779186383</v>
      </c>
      <c r="Q88" s="195">
        <f t="shared" si="9"/>
        <v>1.636556386449912</v>
      </c>
      <c r="R88" s="204">
        <f t="shared" si="9"/>
        <v>1.6144007634532176</v>
      </c>
      <c r="S88" s="141">
        <f t="shared" si="9"/>
        <v>3.0450624833111539</v>
      </c>
      <c r="T88" s="141">
        <f t="shared" si="9"/>
        <v>5.1844778771941877</v>
      </c>
      <c r="U88" s="141">
        <f t="shared" si="9"/>
        <v>7.4134840534547477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10"/>
        <v>-0.8886403991745796</v>
      </c>
      <c r="E89" s="151">
        <f t="shared" si="10"/>
        <v>-1.0088912288640488</v>
      </c>
      <c r="F89" s="151">
        <f t="shared" si="7"/>
        <v>-0.50370187331508276</v>
      </c>
      <c r="G89" s="151">
        <f t="shared" si="8"/>
        <v>-0.39521381197579414</v>
      </c>
      <c r="H89" s="151">
        <f t="shared" si="9"/>
        <v>2.0161177197147366</v>
      </c>
      <c r="I89" s="151">
        <f t="shared" si="9"/>
        <v>6.8337384875125879</v>
      </c>
      <c r="J89" s="151">
        <f t="shared" si="9"/>
        <v>11.611860468826373</v>
      </c>
      <c r="K89" s="151">
        <f t="shared" si="9"/>
        <v>14.65330665246656</v>
      </c>
      <c r="L89" s="151">
        <f t="shared" si="9"/>
        <v>16.049172856169417</v>
      </c>
      <c r="M89" s="151">
        <f t="shared" si="9"/>
        <v>14.09558096387922</v>
      </c>
      <c r="N89" s="151">
        <f t="shared" si="9"/>
        <v>11.056196434260075</v>
      </c>
      <c r="O89" s="197">
        <f t="shared" si="9"/>
        <v>6.6356400157237969</v>
      </c>
      <c r="P89" s="247">
        <f t="shared" si="9"/>
        <v>4.0638916896092612</v>
      </c>
      <c r="Q89" s="198">
        <f t="shared" si="9"/>
        <v>3.8434146102735909</v>
      </c>
      <c r="R89" s="203">
        <f t="shared" si="9"/>
        <v>6.3198627920131889</v>
      </c>
      <c r="S89" s="151">
        <f t="shared" si="9"/>
        <v>8.3231895770244169</v>
      </c>
      <c r="T89" s="151">
        <f t="shared" si="9"/>
        <v>9.310061818565762</v>
      </c>
      <c r="U89" s="151">
        <f t="shared" si="9"/>
        <v>8.4273977403411831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10"/>
        <v>11.113065185211715</v>
      </c>
      <c r="E90" s="141">
        <f t="shared" si="10"/>
        <v>9.9043744111222889</v>
      </c>
      <c r="F90" s="141">
        <f t="shared" si="7"/>
        <v>10.066595664886519</v>
      </c>
      <c r="G90" s="141">
        <f t="shared" si="8"/>
        <v>10.827405449147605</v>
      </c>
      <c r="H90" s="141">
        <f t="shared" si="9"/>
        <v>11.975701926959795</v>
      </c>
      <c r="I90" s="141">
        <f t="shared" si="9"/>
        <v>12.8033843493386</v>
      </c>
      <c r="J90" s="141">
        <f t="shared" si="9"/>
        <v>13.361261414742989</v>
      </c>
      <c r="K90" s="141">
        <f t="shared" si="9"/>
        <v>12.358884400563305</v>
      </c>
      <c r="L90" s="141">
        <f t="shared" si="9"/>
        <v>11.306289367756746</v>
      </c>
      <c r="M90" s="141">
        <f t="shared" si="9"/>
        <v>11.104700701528564</v>
      </c>
      <c r="N90" s="141">
        <f t="shared" si="9"/>
        <v>10.834164760047997</v>
      </c>
      <c r="O90" s="194">
        <f t="shared" si="9"/>
        <v>9.7239439356674087</v>
      </c>
      <c r="P90" s="246">
        <f t="shared" si="9"/>
        <v>6.8339098652312593</v>
      </c>
      <c r="Q90" s="195">
        <f t="shared" si="9"/>
        <v>4.6736670077902644</v>
      </c>
      <c r="R90" s="204">
        <f t="shared" si="9"/>
        <v>5.6096416387035717</v>
      </c>
      <c r="S90" s="141">
        <f t="shared" si="9"/>
        <v>6.6156969248207078</v>
      </c>
      <c r="T90" s="141">
        <f t="shared" si="9"/>
        <v>7.7052729565637534</v>
      </c>
      <c r="U90" s="141">
        <f t="shared" si="9"/>
        <v>8.3916650906289636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10"/>
        <v>4.4888524451161338</v>
      </c>
      <c r="E91" s="151">
        <f t="shared" si="10"/>
        <v>4.6558260936478151</v>
      </c>
      <c r="F91" s="151">
        <f t="shared" si="7"/>
        <v>3.3807973912529579</v>
      </c>
      <c r="G91" s="151">
        <f t="shared" si="8"/>
        <v>1.5683893441542607</v>
      </c>
      <c r="H91" s="151">
        <f t="shared" si="9"/>
        <v>0.1294402666550554</v>
      </c>
      <c r="I91" s="151">
        <f t="shared" si="9"/>
        <v>1.6185150105855002</v>
      </c>
      <c r="J91" s="151">
        <f t="shared" si="9"/>
        <v>3.4947265763528779</v>
      </c>
      <c r="K91" s="151">
        <f t="shared" si="9"/>
        <v>5.4198290871763106</v>
      </c>
      <c r="L91" s="151">
        <f t="shared" si="9"/>
        <v>4.5166458299706642</v>
      </c>
      <c r="M91" s="151">
        <f t="shared" si="9"/>
        <v>3.9136870048836792</v>
      </c>
      <c r="N91" s="151">
        <f t="shared" si="9"/>
        <v>3.4489346369716087</v>
      </c>
      <c r="O91" s="197">
        <f t="shared" si="9"/>
        <v>3.6597572353445487</v>
      </c>
      <c r="P91" s="247">
        <f t="shared" si="9"/>
        <v>-0.58700577809855103</v>
      </c>
      <c r="Q91" s="198">
        <f t="shared" si="9"/>
        <v>-1.0251836800141139</v>
      </c>
      <c r="R91" s="203">
        <f t="shared" si="9"/>
        <v>-1.2557329001352213</v>
      </c>
      <c r="S91" s="151">
        <f t="shared" si="9"/>
        <v>1.48825128163056</v>
      </c>
      <c r="T91" s="151">
        <f t="shared" si="9"/>
        <v>0.45138094073056273</v>
      </c>
      <c r="U91" s="151">
        <f t="shared" si="9"/>
        <v>-0.35681231536488595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10"/>
        <v>8.164342040207238</v>
      </c>
      <c r="E92" s="141">
        <f t="shared" si="10"/>
        <v>5.012086326323046</v>
      </c>
      <c r="F92" s="141">
        <f t="shared" si="7"/>
        <v>-3.7021454176237292</v>
      </c>
      <c r="G92" s="141">
        <f t="shared" si="8"/>
        <v>-9.0210290370625135</v>
      </c>
      <c r="H92" s="141">
        <f t="shared" si="9"/>
        <v>-10.209527264537176</v>
      </c>
      <c r="I92" s="141">
        <f t="shared" si="9"/>
        <v>-2.2966958771325157</v>
      </c>
      <c r="J92" s="141">
        <f t="shared" si="9"/>
        <v>6.4453474742023049</v>
      </c>
      <c r="K92" s="141">
        <f t="shared" si="9"/>
        <v>13.138208257654421</v>
      </c>
      <c r="L92" s="141">
        <f t="shared" si="9"/>
        <v>13.69618629569524</v>
      </c>
      <c r="M92" s="141">
        <f t="shared" si="9"/>
        <v>10.229654941326935</v>
      </c>
      <c r="N92" s="141">
        <f t="shared" si="9"/>
        <v>7.4731483932812486</v>
      </c>
      <c r="O92" s="194">
        <f t="shared" si="9"/>
        <v>4.4642739388535349</v>
      </c>
      <c r="P92" s="246">
        <f t="shared" si="9"/>
        <v>3.8440671847834431</v>
      </c>
      <c r="Q92" s="195">
        <f t="shared" si="9"/>
        <v>3.4115828928715821</v>
      </c>
      <c r="R92" s="204">
        <f t="shared" si="9"/>
        <v>5.6294671751248968</v>
      </c>
      <c r="S92" s="141">
        <f t="shared" si="9"/>
        <v>5.926703044063057</v>
      </c>
      <c r="T92" s="141">
        <f t="shared" si="9"/>
        <v>6.3193047778007569</v>
      </c>
      <c r="U92" s="141">
        <f t="shared" si="9"/>
        <v>7.2178717067461582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10"/>
        <v>6.6574389084663395</v>
      </c>
      <c r="E93" s="151">
        <f t="shared" si="10"/>
        <v>6.2830987706127752</v>
      </c>
      <c r="F93" s="151">
        <f t="shared" si="7"/>
        <v>4.0818065204044194</v>
      </c>
      <c r="G93" s="151">
        <f t="shared" si="8"/>
        <v>9.2381386768881715</v>
      </c>
      <c r="H93" s="151">
        <f t="shared" si="9"/>
        <v>8.6167695852046204</v>
      </c>
      <c r="I93" s="151">
        <f t="shared" si="9"/>
        <v>8.5419361222091457</v>
      </c>
      <c r="J93" s="151">
        <f t="shared" si="9"/>
        <v>4.0848620514738263</v>
      </c>
      <c r="K93" s="151">
        <f t="shared" si="9"/>
        <v>4.7546010546916948</v>
      </c>
      <c r="L93" s="151">
        <f t="shared" si="9"/>
        <v>5.8328851656848633</v>
      </c>
      <c r="M93" s="151">
        <f t="shared" si="9"/>
        <v>5.8537009985536992</v>
      </c>
      <c r="N93" s="151">
        <f t="shared" si="9"/>
        <v>5.819629146766033</v>
      </c>
      <c r="O93" s="197">
        <f t="shared" si="9"/>
        <v>5.4983251909046027</v>
      </c>
      <c r="P93" s="247">
        <f t="shared" si="9"/>
        <v>4.9033903062160018</v>
      </c>
      <c r="Q93" s="198">
        <f t="shared" si="9"/>
        <v>4.6865445224060158</v>
      </c>
      <c r="R93" s="203">
        <f t="shared" si="9"/>
        <v>5.3316162936761406</v>
      </c>
      <c r="S93" s="151">
        <f t="shared" si="9"/>
        <v>5.1790934352889382</v>
      </c>
      <c r="T93" s="151">
        <f t="shared" si="9"/>
        <v>4.6343309849072014</v>
      </c>
      <c r="U93" s="151">
        <f t="shared" si="9"/>
        <v>3.5728742259229094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220">
        <f>MIN(D68:D93)</f>
        <v>-0.8886403991745796</v>
      </c>
      <c r="E94" s="220">
        <f t="shared" ref="E94:S94" si="11">MIN(E68:E93)</f>
        <v>-1.0088912288640488</v>
      </c>
      <c r="F94" s="220">
        <f t="shared" si="11"/>
        <v>-3.7021454176237292</v>
      </c>
      <c r="G94" s="220">
        <f t="shared" si="11"/>
        <v>-9.0210290370625135</v>
      </c>
      <c r="H94" s="220">
        <f t="shared" si="11"/>
        <v>-10.209527264537176</v>
      </c>
      <c r="I94" s="220">
        <f t="shared" si="11"/>
        <v>-2.2966958771325157</v>
      </c>
      <c r="J94" s="220">
        <f t="shared" si="11"/>
        <v>1.8255921873183258</v>
      </c>
      <c r="K94" s="220">
        <f t="shared" si="11"/>
        <v>4.7546010546916948</v>
      </c>
      <c r="L94" s="220">
        <f t="shared" si="11"/>
        <v>4.5166458299706642</v>
      </c>
      <c r="M94" s="220">
        <f t="shared" si="11"/>
        <v>3.9136870048836792</v>
      </c>
      <c r="N94" s="221">
        <f t="shared" si="11"/>
        <v>1.758980535818365</v>
      </c>
      <c r="O94" s="248">
        <f t="shared" si="11"/>
        <v>-0.17445614553076347</v>
      </c>
      <c r="P94" s="249">
        <f t="shared" si="11"/>
        <v>-1.8870992029023128</v>
      </c>
      <c r="Q94" s="250">
        <f t="shared" si="11"/>
        <v>-13.943159758492875</v>
      </c>
      <c r="R94" s="251">
        <f t="shared" si="11"/>
        <v>-19.624850432910964</v>
      </c>
      <c r="S94" s="221">
        <f t="shared" si="11"/>
        <v>-17.454594563759883</v>
      </c>
      <c r="T94" s="221">
        <f>MIN(T68:T93)</f>
        <v>-15.430496715301624</v>
      </c>
      <c r="U94" s="221">
        <f>MIN(U68:U93)</f>
        <v>-1.4522963463919394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226">
        <f>MAX(D68:D93)</f>
        <v>19.766252020774747</v>
      </c>
      <c r="E95" s="226">
        <f t="shared" ref="E95:Q95" si="12">MAX(E68:E93)</f>
        <v>16.701267473711898</v>
      </c>
      <c r="F95" s="226">
        <f t="shared" si="12"/>
        <v>17.716299465298722</v>
      </c>
      <c r="G95" s="226">
        <f t="shared" si="12"/>
        <v>17.728849200126891</v>
      </c>
      <c r="H95" s="226">
        <f t="shared" si="12"/>
        <v>14.148175629397629</v>
      </c>
      <c r="I95" s="226">
        <f t="shared" si="12"/>
        <v>17.483799432065311</v>
      </c>
      <c r="J95" s="226">
        <f t="shared" si="12"/>
        <v>20.144640124834904</v>
      </c>
      <c r="K95" s="226">
        <f t="shared" si="12"/>
        <v>22.213164658636789</v>
      </c>
      <c r="L95" s="226">
        <f t="shared" si="12"/>
        <v>17.79383892308002</v>
      </c>
      <c r="M95" s="226">
        <f t="shared" si="12"/>
        <v>16.554498292775428</v>
      </c>
      <c r="N95" s="227">
        <f t="shared" si="12"/>
        <v>16.086239388259798</v>
      </c>
      <c r="O95" s="252">
        <f t="shared" si="12"/>
        <v>14.441816402647722</v>
      </c>
      <c r="P95" s="253">
        <f t="shared" si="12"/>
        <v>10.862237503361314</v>
      </c>
      <c r="Q95" s="254">
        <f t="shared" si="12"/>
        <v>9.5315682070965302</v>
      </c>
      <c r="R95" s="255">
        <f>MAX(R68:R93)</f>
        <v>9.9070500888071376</v>
      </c>
      <c r="S95" s="227">
        <f>MAX(S68:S93)</f>
        <v>10.219317499501839</v>
      </c>
      <c r="T95" s="227">
        <f>MAX(T68:T93)</f>
        <v>11.11850718956188</v>
      </c>
      <c r="U95" s="227">
        <f>MAX(U68:U93)</f>
        <v>11.450234794978593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7.9823945937782508</v>
      </c>
      <c r="E96" s="160">
        <f t="shared" ref="E96:Q96" si="13">MEDIAN(E68:E93)</f>
        <v>7.5837072832880494</v>
      </c>
      <c r="F96" s="160">
        <f t="shared" si="13"/>
        <v>6.3053720030922493</v>
      </c>
      <c r="G96" s="160">
        <f t="shared" si="13"/>
        <v>6.4595945008635436</v>
      </c>
      <c r="H96" s="160">
        <f t="shared" si="13"/>
        <v>6.64004735932029</v>
      </c>
      <c r="I96" s="160">
        <f t="shared" si="13"/>
        <v>7.6741360508253305</v>
      </c>
      <c r="J96" s="160">
        <f t="shared" si="13"/>
        <v>8.4042557487753236</v>
      </c>
      <c r="K96" s="160">
        <f t="shared" si="13"/>
        <v>10.595666066235111</v>
      </c>
      <c r="L96" s="160">
        <f t="shared" si="13"/>
        <v>10.155675074734853</v>
      </c>
      <c r="M96" s="160">
        <f t="shared" si="13"/>
        <v>8.8216289750857761</v>
      </c>
      <c r="N96" s="209">
        <f t="shared" si="13"/>
        <v>7.3941465574365619</v>
      </c>
      <c r="O96" s="172">
        <f t="shared" si="13"/>
        <v>5.8928264095260854</v>
      </c>
      <c r="P96" s="256">
        <f t="shared" si="13"/>
        <v>4.4836409979126319</v>
      </c>
      <c r="Q96" s="208">
        <f t="shared" si="13"/>
        <v>3.9095454549775015</v>
      </c>
      <c r="R96" s="209">
        <f>MEDIAN(R68:R93)</f>
        <v>5.419417376178929</v>
      </c>
      <c r="S96" s="209">
        <f>MEDIAN(S68:S93)</f>
        <v>5.3242370598381505</v>
      </c>
      <c r="T96" s="209">
        <f>MEDIAN(T68:T93)</f>
        <v>5.4076323920138218</v>
      </c>
      <c r="U96" s="209">
        <f>MEDIAN(U68:U93)</f>
        <v>5.6738028607279976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8.6697687419018532</v>
      </c>
      <c r="E97" s="160">
        <f t="shared" ref="E97:U97" si="14">AVERAGE(E68:E93)</f>
        <v>7.8251424516866228</v>
      </c>
      <c r="F97" s="160">
        <f t="shared" si="14"/>
        <v>6.2286028909965374</v>
      </c>
      <c r="G97" s="160">
        <f t="shared" si="14"/>
        <v>5.8030788020294564</v>
      </c>
      <c r="H97" s="160">
        <f t="shared" si="14"/>
        <v>5.8110764192651025</v>
      </c>
      <c r="I97" s="160">
        <f t="shared" si="14"/>
        <v>7.6433408977847028</v>
      </c>
      <c r="J97" s="160">
        <f t="shared" si="14"/>
        <v>9.3182423991631076</v>
      </c>
      <c r="K97" s="160">
        <f t="shared" si="14"/>
        <v>10.774173854957978</v>
      </c>
      <c r="L97" s="160">
        <f t="shared" si="14"/>
        <v>10.242658337107695</v>
      </c>
      <c r="M97" s="160">
        <f t="shared" si="14"/>
        <v>8.9086511355011631</v>
      </c>
      <c r="N97" s="209">
        <f t="shared" si="14"/>
        <v>7.3264844334408856</v>
      </c>
      <c r="O97" s="172">
        <f t="shared" si="14"/>
        <v>5.7113037312753967</v>
      </c>
      <c r="P97" s="256">
        <f t="shared" si="14"/>
        <v>4.1017156114521178</v>
      </c>
      <c r="Q97" s="208">
        <f t="shared" si="14"/>
        <v>2.8032216804476273</v>
      </c>
      <c r="R97" s="209">
        <f t="shared" si="14"/>
        <v>3.2499987751236623</v>
      </c>
      <c r="S97" s="209">
        <f t="shared" si="14"/>
        <v>3.638637126075809</v>
      </c>
      <c r="T97" s="209">
        <f t="shared" si="14"/>
        <v>4.8722754956206167</v>
      </c>
      <c r="U97" s="209">
        <f t="shared" si="14"/>
        <v>5.7280229076201854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5">(SUM(B54:D54)/3)</f>
        <v>7.9666666666666659</v>
      </c>
      <c r="E98" s="175">
        <f t="shared" si="15"/>
        <v>6.9066666666666663</v>
      </c>
      <c r="F98" s="175">
        <f t="shared" si="15"/>
        <v>4.7266666666666666</v>
      </c>
      <c r="G98" s="175">
        <f t="shared" si="15"/>
        <v>3.7566666666666664</v>
      </c>
      <c r="H98" s="175">
        <f t="shared" si="15"/>
        <v>3.75</v>
      </c>
      <c r="I98" s="175">
        <f t="shared" si="15"/>
        <v>6.0100000000000007</v>
      </c>
      <c r="J98" s="175">
        <f t="shared" si="15"/>
        <v>8.7799999999999994</v>
      </c>
      <c r="K98" s="175">
        <f t="shared" si="15"/>
        <v>10.546666666666667</v>
      </c>
      <c r="L98" s="175">
        <f t="shared" si="15"/>
        <v>10.413333333333334</v>
      </c>
      <c r="M98" s="175">
        <f t="shared" si="15"/>
        <v>9.07</v>
      </c>
      <c r="N98" s="174">
        <f t="shared" ref="N98:U99" si="16">(SUM(L54:N54)/3)</f>
        <v>6.9466666666666654</v>
      </c>
      <c r="O98" s="178">
        <f t="shared" si="16"/>
        <v>5.28</v>
      </c>
      <c r="P98" s="257">
        <f t="shared" si="16"/>
        <v>3.8800000000000003</v>
      </c>
      <c r="Q98" s="179">
        <f t="shared" si="16"/>
        <v>3.48</v>
      </c>
      <c r="R98" s="206">
        <f t="shared" si="16"/>
        <v>4.0066666666666668</v>
      </c>
      <c r="S98" s="174">
        <f t="shared" si="16"/>
        <v>4.42</v>
      </c>
      <c r="T98" s="174">
        <f t="shared" si="16"/>
        <v>5.5999999999999988</v>
      </c>
      <c r="U98" s="174">
        <f t="shared" si="16"/>
        <v>6.5597344917111657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5"/>
        <v>8.9364761408579607</v>
      </c>
      <c r="E99" s="182">
        <f t="shared" si="15"/>
        <v>9.2418917994537875</v>
      </c>
      <c r="F99" s="182">
        <f t="shared" si="15"/>
        <v>4.8560155856067091</v>
      </c>
      <c r="G99" s="182">
        <f t="shared" si="15"/>
        <v>4.6265182920890231</v>
      </c>
      <c r="H99" s="182">
        <f t="shared" si="15"/>
        <v>6.3268507610483828</v>
      </c>
      <c r="I99" s="182">
        <f t="shared" si="15"/>
        <v>9.6823502603624902</v>
      </c>
      <c r="J99" s="182">
        <f t="shared" si="15"/>
        <v>12.910495737806544</v>
      </c>
      <c r="K99" s="182">
        <f t="shared" si="15"/>
        <v>15.622600331781092</v>
      </c>
      <c r="L99" s="182">
        <f t="shared" si="15"/>
        <v>17.313702889164375</v>
      </c>
      <c r="M99" s="182">
        <f t="shared" si="15"/>
        <v>17.253959315813443</v>
      </c>
      <c r="N99" s="181">
        <f t="shared" si="16"/>
        <v>15.66946606900953</v>
      </c>
      <c r="O99" s="213">
        <f t="shared" si="16"/>
        <v>13.497620573985245</v>
      </c>
      <c r="P99" s="258">
        <f t="shared" si="16"/>
        <v>12.285082351356005</v>
      </c>
      <c r="Q99" s="211">
        <f t="shared" si="16"/>
        <v>11.527193234326184</v>
      </c>
      <c r="R99" s="212">
        <f t="shared" si="16"/>
        <v>11.82513293139082</v>
      </c>
      <c r="S99" s="181">
        <f t="shared" si="16"/>
        <v>11.899140407781871</v>
      </c>
      <c r="T99" s="181">
        <f t="shared" si="16"/>
        <v>13.116136554899834</v>
      </c>
      <c r="U99" s="181">
        <f t="shared" si="16"/>
        <v>14.644750729025525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K11/I11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43788.624696412036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Selbstfinanzierungsanteil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Selbstfinanzierung in &amp;% des laufenden Ertrags</v>
      </c>
      <c r="B105" s="289"/>
      <c r="C105" s="289"/>
      <c r="D105" s="289"/>
      <c r="E105" s="289"/>
      <c r="F105" s="289"/>
      <c r="G105" s="289"/>
      <c r="H105" s="289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Taux d'autofinancement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>Autofinancement en % des revenus courants</v>
      </c>
      <c r="B107" s="289"/>
      <c r="C107" s="289"/>
      <c r="D107" s="289"/>
      <c r="E107" s="289"/>
      <c r="F107" s="289"/>
      <c r="G107" s="289"/>
      <c r="H107" s="289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7">(SUM(B24:K24)/10)</f>
        <v>7.3701216957556834</v>
      </c>
      <c r="L112" s="143">
        <f t="shared" si="17"/>
        <v>6.8365918658234861</v>
      </c>
      <c r="M112" s="143">
        <f t="shared" si="17"/>
        <v>6.5475309052602615</v>
      </c>
      <c r="N112" s="202">
        <f t="shared" si="17"/>
        <v>5.09130385055178</v>
      </c>
      <c r="O112" s="143">
        <f t="shared" si="17"/>
        <v>4.6132053267380959</v>
      </c>
      <c r="P112" s="194">
        <f t="shared" si="17"/>
        <v>5.0770763407002999</v>
      </c>
      <c r="Q112" s="195">
        <f t="shared" si="17"/>
        <v>5.3339655743468288</v>
      </c>
      <c r="R112" s="204">
        <f t="shared" si="17"/>
        <v>5.5130882648698778</v>
      </c>
      <c r="S112" s="142">
        <f t="shared" si="17"/>
        <v>5.3915234760408426</v>
      </c>
      <c r="T112" s="142">
        <f t="shared" si="17"/>
        <v>4.9765700692673747</v>
      </c>
      <c r="U112" s="142">
        <f t="shared" si="17"/>
        <v>4.8540599417245964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7"/>
        <v>7.3735399273967461</v>
      </c>
      <c r="L113" s="153">
        <f t="shared" si="17"/>
        <v>7.4497082643275307</v>
      </c>
      <c r="M113" s="153">
        <f t="shared" si="17"/>
        <v>7.3248541772782634</v>
      </c>
      <c r="N113" s="153">
        <f t="shared" si="17"/>
        <v>7.3932028409853885</v>
      </c>
      <c r="O113" s="197">
        <f t="shared" si="17"/>
        <v>7.0883050320323777</v>
      </c>
      <c r="P113" s="197">
        <f t="shared" si="17"/>
        <v>7.0066568896306265</v>
      </c>
      <c r="Q113" s="198">
        <f t="shared" si="17"/>
        <v>7.0630854681971185</v>
      </c>
      <c r="R113" s="203">
        <f t="shared" si="17"/>
        <v>7.0844331899198405</v>
      </c>
      <c r="S113" s="152">
        <f t="shared" si="17"/>
        <v>7.0395199841380798</v>
      </c>
      <c r="T113" s="152">
        <f t="shared" si="17"/>
        <v>6.6227423525782285</v>
      </c>
      <c r="U113" s="152">
        <f t="shared" si="17"/>
        <v>6.3882629244079627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7"/>
        <v>10.778635788175096</v>
      </c>
      <c r="L114" s="143">
        <f t="shared" si="17"/>
        <v>10.609050566810021</v>
      </c>
      <c r="M114" s="143">
        <f t="shared" si="17"/>
        <v>10.462706945971277</v>
      </c>
      <c r="N114" s="143">
        <f t="shared" si="17"/>
        <v>9.931644489651152</v>
      </c>
      <c r="O114" s="194">
        <f t="shared" si="17"/>
        <v>9.3594736619011147</v>
      </c>
      <c r="P114" s="194">
        <f t="shared" si="17"/>
        <v>9.1744182596262327</v>
      </c>
      <c r="Q114" s="195">
        <f t="shared" si="17"/>
        <v>9.0169914822955892</v>
      </c>
      <c r="R114" s="204">
        <f t="shared" si="17"/>
        <v>8.5716792938234381</v>
      </c>
      <c r="S114" s="142">
        <f t="shared" si="17"/>
        <v>7.68020392574652</v>
      </c>
      <c r="T114" s="142">
        <f t="shared" si="17"/>
        <v>6.6651910335538771</v>
      </c>
      <c r="U114" s="142">
        <f t="shared" si="17"/>
        <v>5.9547220441313531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7"/>
        <v>9.4477317955470319</v>
      </c>
      <c r="L115" s="153">
        <f t="shared" si="17"/>
        <v>9.7295389214013355</v>
      </c>
      <c r="M115" s="153">
        <f t="shared" si="17"/>
        <v>9.9774137715311149</v>
      </c>
      <c r="N115" s="153">
        <f t="shared" si="17"/>
        <v>9.9023007082347849</v>
      </c>
      <c r="O115" s="197">
        <f t="shared" si="17"/>
        <v>9.9081553937600795</v>
      </c>
      <c r="P115" s="197">
        <f t="shared" si="17"/>
        <v>10.280530601415808</v>
      </c>
      <c r="Q115" s="198">
        <f t="shared" si="17"/>
        <v>10.417226560745481</v>
      </c>
      <c r="R115" s="203">
        <f t="shared" si="17"/>
        <v>10.790996463132711</v>
      </c>
      <c r="S115" s="152">
        <f t="shared" si="17"/>
        <v>10.02170784735006</v>
      </c>
      <c r="T115" s="152">
        <f t="shared" si="17"/>
        <v>8.6400502850880105</v>
      </c>
      <c r="U115" s="152">
        <f t="shared" si="17"/>
        <v>7.2194790938280651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7"/>
        <v>8.729383635368869</v>
      </c>
      <c r="L116" s="143">
        <f t="shared" si="17"/>
        <v>6.7410437201148197</v>
      </c>
      <c r="M116" s="143">
        <f t="shared" si="17"/>
        <v>5.1726683986686455</v>
      </c>
      <c r="N116" s="143">
        <f t="shared" si="17"/>
        <v>4.0890327286122252</v>
      </c>
      <c r="O116" s="194">
        <f t="shared" si="17"/>
        <v>3.5823607775545958</v>
      </c>
      <c r="P116" s="194">
        <f t="shared" si="17"/>
        <v>3.4933540985444518</v>
      </c>
      <c r="Q116" s="195">
        <f t="shared" si="17"/>
        <v>2.4027184981887344</v>
      </c>
      <c r="R116" s="204">
        <f t="shared" si="17"/>
        <v>3.1698618320765912</v>
      </c>
      <c r="S116" s="142">
        <f t="shared" si="17"/>
        <v>2.6478676451896002</v>
      </c>
      <c r="T116" s="142">
        <f t="shared" si="17"/>
        <v>2.3085515650020922</v>
      </c>
      <c r="U116" s="142">
        <f t="shared" si="17"/>
        <v>2.3929813045300299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7"/>
        <v>11.830433167558356</v>
      </c>
      <c r="L117" s="153">
        <f t="shared" si="17"/>
        <v>11.727971870364469</v>
      </c>
      <c r="M117" s="153">
        <f t="shared" si="17"/>
        <v>11.190016363492827</v>
      </c>
      <c r="N117" s="153">
        <f t="shared" si="17"/>
        <v>10.699037526256703</v>
      </c>
      <c r="O117" s="197">
        <f t="shared" si="17"/>
        <v>9.7267601457123796</v>
      </c>
      <c r="P117" s="197">
        <f t="shared" si="17"/>
        <v>9.0901800349227955</v>
      </c>
      <c r="Q117" s="198">
        <f t="shared" si="17"/>
        <v>7.6421049442384641</v>
      </c>
      <c r="R117" s="203">
        <f t="shared" si="17"/>
        <v>8.9718498694498834</v>
      </c>
      <c r="S117" s="152">
        <f t="shared" si="17"/>
        <v>7.4916828441064496</v>
      </c>
      <c r="T117" s="152">
        <f t="shared" si="17"/>
        <v>5.5103546321742538</v>
      </c>
      <c r="U117" s="152">
        <f t="shared" si="17"/>
        <v>3.1841213796578702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7"/>
        <v>14.728751057322802</v>
      </c>
      <c r="L118" s="143">
        <f t="shared" si="17"/>
        <v>14.590607563503937</v>
      </c>
      <c r="M118" s="143">
        <f t="shared" si="17"/>
        <v>14.655909499566011</v>
      </c>
      <c r="N118" s="143">
        <f t="shared" si="17"/>
        <v>13.96819021395253</v>
      </c>
      <c r="O118" s="194">
        <f t="shared" si="17"/>
        <v>11.991187432786498</v>
      </c>
      <c r="P118" s="194">
        <f t="shared" si="17"/>
        <v>10.965118353204891</v>
      </c>
      <c r="Q118" s="195">
        <f t="shared" si="17"/>
        <v>10.067900403722263</v>
      </c>
      <c r="R118" s="204">
        <f t="shared" si="17"/>
        <v>10.130481503139386</v>
      </c>
      <c r="S118" s="142">
        <f t="shared" si="17"/>
        <v>8.7184512274077992</v>
      </c>
      <c r="T118" s="142">
        <f t="shared" si="17"/>
        <v>7.4781533886572804</v>
      </c>
      <c r="U118" s="142">
        <f t="shared" si="17"/>
        <v>6.6809543062291228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7"/>
        <v>4.1662438541122002</v>
      </c>
      <c r="L119" s="153">
        <f t="shared" si="17"/>
        <v>3.5385647120853463</v>
      </c>
      <c r="M119" s="153">
        <f t="shared" si="17"/>
        <v>3.5037459105955362</v>
      </c>
      <c r="N119" s="153">
        <f t="shared" si="17"/>
        <v>3.7119013861557955</v>
      </c>
      <c r="O119" s="197">
        <f t="shared" si="17"/>
        <v>4.4791481636219235</v>
      </c>
      <c r="P119" s="197">
        <f t="shared" si="17"/>
        <v>5.2078821495321623</v>
      </c>
      <c r="Q119" s="198">
        <f t="shared" si="17"/>
        <v>6.7663529391411616</v>
      </c>
      <c r="R119" s="203">
        <f t="shared" si="17"/>
        <v>7.304635266774568</v>
      </c>
      <c r="S119" s="152">
        <f t="shared" si="17"/>
        <v>7.7789936651968405</v>
      </c>
      <c r="T119" s="152">
        <f t="shared" si="17"/>
        <v>7.9119514469333492</v>
      </c>
      <c r="U119" s="152">
        <f t="shared" si="17"/>
        <v>7.6914746485594945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7"/>
        <v>14.265127056463431</v>
      </c>
      <c r="L120" s="143">
        <f t="shared" si="17"/>
        <v>14.200843663893352</v>
      </c>
      <c r="M120" s="143">
        <f t="shared" si="17"/>
        <v>13.431662773741593</v>
      </c>
      <c r="N120" s="143">
        <f t="shared" si="17"/>
        <v>13.154839858149927</v>
      </c>
      <c r="O120" s="194">
        <f t="shared" si="17"/>
        <v>13.106250617919272</v>
      </c>
      <c r="P120" s="194">
        <f t="shared" si="17"/>
        <v>12.65975212925358</v>
      </c>
      <c r="Q120" s="195">
        <f t="shared" si="17"/>
        <v>10.951431725415031</v>
      </c>
      <c r="R120" s="204">
        <f t="shared" si="17"/>
        <v>9.456617958320706</v>
      </c>
      <c r="S120" s="142">
        <f t="shared" si="17"/>
        <v>7.143840005613713</v>
      </c>
      <c r="T120" s="142">
        <f t="shared" si="17"/>
        <v>4.8752784815667054</v>
      </c>
      <c r="U120" s="142">
        <f t="shared" si="17"/>
        <v>4.3722059944509333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7"/>
        <v>5.7764426413330359</v>
      </c>
      <c r="L121" s="153">
        <f t="shared" si="17"/>
        <v>5.6821266827642134</v>
      </c>
      <c r="M121" s="153">
        <f t="shared" si="17"/>
        <v>5.6126714373874433</v>
      </c>
      <c r="N121" s="153">
        <f t="shared" si="17"/>
        <v>5.9106950790179171</v>
      </c>
      <c r="O121" s="197">
        <f t="shared" si="17"/>
        <v>5.8376716421554109</v>
      </c>
      <c r="P121" s="197">
        <f t="shared" si="17"/>
        <v>5.5237817946672845</v>
      </c>
      <c r="Q121" s="198">
        <f t="shared" si="17"/>
        <v>5.2580011165271223</v>
      </c>
      <c r="R121" s="203">
        <f t="shared" si="17"/>
        <v>5.4417963984113928</v>
      </c>
      <c r="S121" s="152">
        <f t="shared" si="17"/>
        <v>5.2035395437793337</v>
      </c>
      <c r="T121" s="152">
        <f t="shared" si="17"/>
        <v>4.8226466534853829</v>
      </c>
      <c r="U121" s="152">
        <f t="shared" si="17"/>
        <v>4.7581757899488917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7"/>
        <v>9.4853122517978683</v>
      </c>
      <c r="L122" s="143">
        <f t="shared" si="17"/>
        <v>10.138409787488289</v>
      </c>
      <c r="M122" s="143">
        <f t="shared" si="17"/>
        <v>10.240576784436012</v>
      </c>
      <c r="N122" s="143">
        <f t="shared" si="17"/>
        <v>10.326765502168318</v>
      </c>
      <c r="O122" s="194">
        <f t="shared" si="17"/>
        <v>9.5116543086004235</v>
      </c>
      <c r="P122" s="194">
        <f t="shared" si="17"/>
        <v>8.3408071256730771</v>
      </c>
      <c r="Q122" s="195">
        <f t="shared" si="17"/>
        <v>6.8044777669881542</v>
      </c>
      <c r="R122" s="204">
        <f t="shared" si="17"/>
        <v>0.348478605053198</v>
      </c>
      <c r="S122" s="142">
        <f t="shared" si="17"/>
        <v>-0.20288571196635971</v>
      </c>
      <c r="T122" s="142">
        <f t="shared" si="17"/>
        <v>-1.3697546261340743</v>
      </c>
      <c r="U122" s="142">
        <f t="shared" si="17"/>
        <v>-1.798392686434068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7"/>
        <v>8.8971104026705738</v>
      </c>
      <c r="L123" s="153">
        <f t="shared" si="17"/>
        <v>8.7885571103854243</v>
      </c>
      <c r="M123" s="153">
        <f t="shared" si="17"/>
        <v>8.5465574056181364</v>
      </c>
      <c r="N123" s="153">
        <f t="shared" si="17"/>
        <v>8.6932031122114815</v>
      </c>
      <c r="O123" s="197">
        <f t="shared" si="17"/>
        <v>9.0370028364230475</v>
      </c>
      <c r="P123" s="197">
        <f t="shared" si="17"/>
        <v>8.7565618221505996</v>
      </c>
      <c r="Q123" s="198">
        <f t="shared" si="17"/>
        <v>8.9800945323978034</v>
      </c>
      <c r="R123" s="203">
        <f t="shared" si="17"/>
        <v>9.592290829546501</v>
      </c>
      <c r="S123" s="152">
        <f t="shared" si="17"/>
        <v>9.2679969877597301</v>
      </c>
      <c r="T123" s="152">
        <f t="shared" si="17"/>
        <v>8.9746013609221382</v>
      </c>
      <c r="U123" s="152">
        <f t="shared" si="17"/>
        <v>9.6145927272063965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7"/>
        <v>5.9452607203503494</v>
      </c>
      <c r="L124" s="143">
        <f t="shared" si="17"/>
        <v>5.4097528975939237</v>
      </c>
      <c r="M124" s="143">
        <f t="shared" si="17"/>
        <v>4.8729810684644228</v>
      </c>
      <c r="N124" s="143">
        <f t="shared" si="17"/>
        <v>4.7158898284871427</v>
      </c>
      <c r="O124" s="194">
        <f t="shared" si="17"/>
        <v>4.1054074282936721</v>
      </c>
      <c r="P124" s="194">
        <f t="shared" si="17"/>
        <v>3.6316030022032399</v>
      </c>
      <c r="Q124" s="195">
        <f t="shared" si="17"/>
        <v>-0.80795380473764455</v>
      </c>
      <c r="R124" s="204">
        <f t="shared" si="17"/>
        <v>-1.2775479462395407</v>
      </c>
      <c r="S124" s="142">
        <f t="shared" si="17"/>
        <v>-2.2779730972946424</v>
      </c>
      <c r="T124" s="142">
        <f t="shared" si="17"/>
        <v>-2.1843389495014947</v>
      </c>
      <c r="U124" s="142">
        <f t="shared" si="17"/>
        <v>-2.2098869336483693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7"/>
        <v>7.3254814580038978</v>
      </c>
      <c r="L125" s="153">
        <f t="shared" si="17"/>
        <v>7.5487868693540747</v>
      </c>
      <c r="M125" s="153">
        <f t="shared" si="17"/>
        <v>7.2821407572273529</v>
      </c>
      <c r="N125" s="153">
        <f t="shared" si="17"/>
        <v>6.5411554224882806</v>
      </c>
      <c r="O125" s="197">
        <f t="shared" si="17"/>
        <v>5.6366590571174218</v>
      </c>
      <c r="P125" s="197">
        <f t="shared" si="17"/>
        <v>5.3933470861719792</v>
      </c>
      <c r="Q125" s="198">
        <f t="shared" si="17"/>
        <v>3.9519705037650565</v>
      </c>
      <c r="R125" s="203">
        <f t="shared" si="17"/>
        <v>3.1861850436997221</v>
      </c>
      <c r="S125" s="152">
        <f t="shared" si="17"/>
        <v>2.8281850324700475</v>
      </c>
      <c r="T125" s="152">
        <f t="shared" si="17"/>
        <v>2.8227195993136687</v>
      </c>
      <c r="U125" s="152">
        <f t="shared" si="17"/>
        <v>3.2619322821638592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7"/>
        <v>11.214876179583353</v>
      </c>
      <c r="L126" s="143">
        <f t="shared" si="17"/>
        <v>10.980446447007806</v>
      </c>
      <c r="M126" s="143">
        <f t="shared" si="17"/>
        <v>10.715429073890871</v>
      </c>
      <c r="N126" s="143">
        <f t="shared" si="17"/>
        <v>10.351936302210936</v>
      </c>
      <c r="O126" s="194">
        <f t="shared" si="17"/>
        <v>9.308360182741346</v>
      </c>
      <c r="P126" s="194">
        <f t="shared" si="17"/>
        <v>8.5570369932008852</v>
      </c>
      <c r="Q126" s="195">
        <f t="shared" si="17"/>
        <v>7.3811146622688923</v>
      </c>
      <c r="R126" s="204">
        <f t="shared" si="17"/>
        <v>6.5961927009393353</v>
      </c>
      <c r="S126" s="142">
        <f t="shared" si="17"/>
        <v>5.4430249424881119</v>
      </c>
      <c r="T126" s="142">
        <f t="shared" si="17"/>
        <v>4.8525189750755686</v>
      </c>
      <c r="U126" s="142">
        <f t="shared" si="17"/>
        <v>4.4219843885668242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7"/>
        <v>6.1719177849218791</v>
      </c>
      <c r="L127" s="153">
        <f t="shared" si="17"/>
        <v>6.4957301672114296</v>
      </c>
      <c r="M127" s="153">
        <f t="shared" si="17"/>
        <v>6.7572725174059611</v>
      </c>
      <c r="N127" s="153">
        <f t="shared" si="17"/>
        <v>6.81747715971993</v>
      </c>
      <c r="O127" s="197">
        <f t="shared" si="17"/>
        <v>6.5831353759692606</v>
      </c>
      <c r="P127" s="197">
        <f t="shared" si="17"/>
        <v>6.4929958677507882</v>
      </c>
      <c r="Q127" s="198">
        <f t="shared" si="17"/>
        <v>6.9093415054763963</v>
      </c>
      <c r="R127" s="203">
        <f t="shared" si="17"/>
        <v>7.5676881642494296</v>
      </c>
      <c r="S127" s="152">
        <f t="shared" si="17"/>
        <v>7.7748721894507087</v>
      </c>
      <c r="T127" s="152">
        <f t="shared" si="17"/>
        <v>8.3882404382596736</v>
      </c>
      <c r="U127" s="152">
        <f t="shared" si="17"/>
        <v>8.1616328980537194</v>
      </c>
      <c r="V127" s="156" t="s">
        <v>203</v>
      </c>
      <c r="W127" s="147"/>
    </row>
    <row r="128" spans="1:28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6.293409594831517</v>
      </c>
      <c r="L128" s="143">
        <f>(SUM(C40:L40)/9)</f>
        <v>5.9467722738295983</v>
      </c>
      <c r="M128" s="143">
        <f>(SUM(D40:M40)/9)</f>
        <v>5.689440580700845</v>
      </c>
      <c r="N128" s="143">
        <f t="shared" ref="N128:U137" si="18">(SUM(E40:N40)/10)</f>
        <v>4.896807424983681</v>
      </c>
      <c r="O128" s="194">
        <f t="shared" si="18"/>
        <v>5.2206607441623785</v>
      </c>
      <c r="P128" s="194">
        <f t="shared" si="18"/>
        <v>5.3501009830628998</v>
      </c>
      <c r="Q128" s="195">
        <f t="shared" si="18"/>
        <v>5.0263774659353277</v>
      </c>
      <c r="R128" s="204">
        <f t="shared" si="18"/>
        <v>4.9215901628341809</v>
      </c>
      <c r="S128" s="142">
        <f t="shared" si="18"/>
        <v>4.470646060768324</v>
      </c>
      <c r="T128" s="142">
        <f t="shared" si="18"/>
        <v>4.4762420149620352</v>
      </c>
      <c r="U128" s="142">
        <f t="shared" si="18"/>
        <v>4.172367255832782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19">(SUM(B41:K41)/10)</f>
        <v>13.637656738770286</v>
      </c>
      <c r="L129" s="153">
        <f t="shared" si="19"/>
        <v>14.199824197376987</v>
      </c>
      <c r="M129" s="153">
        <f t="shared" si="19"/>
        <v>14.722324692833379</v>
      </c>
      <c r="N129" s="153">
        <f t="shared" si="18"/>
        <v>15.250793831389203</v>
      </c>
      <c r="O129" s="197">
        <f t="shared" si="18"/>
        <v>15.399991356059866</v>
      </c>
      <c r="P129" s="197">
        <f t="shared" si="18"/>
        <v>15.097068744682725</v>
      </c>
      <c r="Q129" s="198">
        <f t="shared" si="18"/>
        <v>14.699162468308179</v>
      </c>
      <c r="R129" s="203">
        <f t="shared" si="18"/>
        <v>13.818875477748628</v>
      </c>
      <c r="S129" s="152">
        <f t="shared" si="18"/>
        <v>12.542618168662523</v>
      </c>
      <c r="T129" s="152">
        <f t="shared" si="18"/>
        <v>12.39885393492429</v>
      </c>
      <c r="U129" s="152">
        <f t="shared" si="18"/>
        <v>12.016338706208359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9"/>
        <v>8.3249595307168054</v>
      </c>
      <c r="L130" s="143">
        <f t="shared" si="19"/>
        <v>8.4768026646808696</v>
      </c>
      <c r="M130" s="143">
        <f t="shared" si="19"/>
        <v>8.2876978885859494</v>
      </c>
      <c r="N130" s="143">
        <f t="shared" si="18"/>
        <v>8.1201640603757834</v>
      </c>
      <c r="O130" s="194">
        <f t="shared" si="18"/>
        <v>8.2125586813148406</v>
      </c>
      <c r="P130" s="194">
        <f t="shared" si="18"/>
        <v>8.085860887043788</v>
      </c>
      <c r="Q130" s="195">
        <f t="shared" si="18"/>
        <v>7.3234064204580465</v>
      </c>
      <c r="R130" s="204">
        <f t="shared" si="18"/>
        <v>6.8918950374393066</v>
      </c>
      <c r="S130" s="142">
        <f t="shared" si="18"/>
        <v>5.6534266897044265</v>
      </c>
      <c r="T130" s="142">
        <f t="shared" si="18"/>
        <v>4.8025446569392924</v>
      </c>
      <c r="U130" s="142">
        <f t="shared" si="18"/>
        <v>5.145903259587274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9"/>
        <v>7.8272605440855214</v>
      </c>
      <c r="L131" s="153">
        <f t="shared" si="19"/>
        <v>8.1945906908324915</v>
      </c>
      <c r="M131" s="153">
        <f t="shared" si="19"/>
        <v>8.242454594095431</v>
      </c>
      <c r="N131" s="153">
        <f t="shared" si="18"/>
        <v>7.9547836762836424</v>
      </c>
      <c r="O131" s="197">
        <f t="shared" si="18"/>
        <v>7.2659003781955409</v>
      </c>
      <c r="P131" s="197">
        <f t="shared" si="18"/>
        <v>6.7219190231338448</v>
      </c>
      <c r="Q131" s="198">
        <f t="shared" si="18"/>
        <v>7.6360716484941946</v>
      </c>
      <c r="R131" s="203">
        <f t="shared" si="18"/>
        <v>8.1085910420594942</v>
      </c>
      <c r="S131" s="152">
        <f t="shared" si="18"/>
        <v>7.7358334298528275</v>
      </c>
      <c r="T131" s="152">
        <f t="shared" si="18"/>
        <v>7.3378289666194689</v>
      </c>
      <c r="U131" s="152">
        <f t="shared" si="18"/>
        <v>6.7291598444447134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9"/>
        <v>4.9221010350513739</v>
      </c>
      <c r="L132" s="143">
        <f t="shared" si="19"/>
        <v>4.4255957487196644</v>
      </c>
      <c r="M132" s="143">
        <f t="shared" si="19"/>
        <v>3.7755380589729866</v>
      </c>
      <c r="N132" s="143">
        <f t="shared" si="18"/>
        <v>3.5142392799067914</v>
      </c>
      <c r="O132" s="194">
        <f t="shared" si="18"/>
        <v>3.1037697139583456</v>
      </c>
      <c r="P132" s="194">
        <f t="shared" si="18"/>
        <v>3.2264062859949112</v>
      </c>
      <c r="Q132" s="195">
        <f t="shared" si="18"/>
        <v>3.8009364316302494</v>
      </c>
      <c r="R132" s="204">
        <f t="shared" si="18"/>
        <v>4.1796276458503367</v>
      </c>
      <c r="S132" s="142">
        <f t="shared" si="18"/>
        <v>4.5330773456782341</v>
      </c>
      <c r="T132" s="142">
        <f t="shared" si="18"/>
        <v>4.8086021385930087</v>
      </c>
      <c r="U132" s="142">
        <f t="shared" si="18"/>
        <v>4.9188101456977922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9"/>
        <v>4.7201054377452945</v>
      </c>
      <c r="L133" s="153">
        <f t="shared" si="19"/>
        <v>6.2756474131398683</v>
      </c>
      <c r="M133" s="153">
        <f t="shared" si="19"/>
        <v>7.7432460996866563</v>
      </c>
      <c r="N133" s="153">
        <f t="shared" si="18"/>
        <v>8.3035564877756904</v>
      </c>
      <c r="O133" s="197">
        <f t="shared" si="18"/>
        <v>8.5690067865162227</v>
      </c>
      <c r="P133" s="197">
        <f t="shared" si="18"/>
        <v>9.113524168563961</v>
      </c>
      <c r="Q133" s="198">
        <f t="shared" si="18"/>
        <v>9.5751450144505075</v>
      </c>
      <c r="R133" s="203">
        <f t="shared" si="18"/>
        <v>9.8601303082057576</v>
      </c>
      <c r="S133" s="152">
        <f t="shared" si="18"/>
        <v>9.560359495417508</v>
      </c>
      <c r="T133" s="152">
        <f t="shared" si="18"/>
        <v>8.8846054193723223</v>
      </c>
      <c r="U133" s="152">
        <f t="shared" si="18"/>
        <v>7.9923576345681457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9"/>
        <v>11.64421773046071</v>
      </c>
      <c r="L134" s="143">
        <f t="shared" si="19"/>
        <v>11.255437156361506</v>
      </c>
      <c r="M134" s="143">
        <f t="shared" si="19"/>
        <v>11.546843974555225</v>
      </c>
      <c r="N134" s="143">
        <f t="shared" si="18"/>
        <v>11.560547602911594</v>
      </c>
      <c r="O134" s="194">
        <f t="shared" si="18"/>
        <v>11.201308013725042</v>
      </c>
      <c r="P134" s="194">
        <f t="shared" si="18"/>
        <v>10.577038234658646</v>
      </c>
      <c r="Q134" s="195">
        <f t="shared" si="18"/>
        <v>9.7144260705043912</v>
      </c>
      <c r="R134" s="204">
        <f t="shared" si="18"/>
        <v>9.2914899272481719</v>
      </c>
      <c r="S134" s="142">
        <f t="shared" si="18"/>
        <v>8.7207320073032761</v>
      </c>
      <c r="T134" s="142">
        <f t="shared" si="18"/>
        <v>8.0176295330506218</v>
      </c>
      <c r="U134" s="142">
        <f t="shared" si="18"/>
        <v>8.1013241342678732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9"/>
        <v>3.4363668187922953</v>
      </c>
      <c r="L135" s="153">
        <f t="shared" si="19"/>
        <v>3.3412022477618399</v>
      </c>
      <c r="M135" s="153">
        <f t="shared" si="19"/>
        <v>3.1784436483844409</v>
      </c>
      <c r="N135" s="153">
        <f t="shared" si="18"/>
        <v>3.1243914763489387</v>
      </c>
      <c r="O135" s="197">
        <f t="shared" si="18"/>
        <v>3.0423815902708609</v>
      </c>
      <c r="P135" s="197">
        <f t="shared" si="18"/>
        <v>1.9881026975789884</v>
      </c>
      <c r="Q135" s="198">
        <f t="shared" si="18"/>
        <v>2.3463195690984264</v>
      </c>
      <c r="R135" s="203">
        <f t="shared" si="18"/>
        <v>2.6268296402337779</v>
      </c>
      <c r="S135" s="152">
        <f t="shared" si="18"/>
        <v>1.9490235788925065</v>
      </c>
      <c r="T135" s="152">
        <f t="shared" si="18"/>
        <v>1.4333158784117317</v>
      </c>
      <c r="U135" s="152">
        <f t="shared" si="18"/>
        <v>0.89383721947141803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9"/>
        <v>3.205497671451468</v>
      </c>
      <c r="L136" s="143">
        <f t="shared" si="19"/>
        <v>3.1655587869227411</v>
      </c>
      <c r="M136" s="143">
        <f t="shared" si="19"/>
        <v>3.065871863341767</v>
      </c>
      <c r="N136" s="143">
        <f t="shared" si="18"/>
        <v>2.9981395773736708</v>
      </c>
      <c r="O136" s="194">
        <f t="shared" si="18"/>
        <v>3.0012150706818876</v>
      </c>
      <c r="P136" s="194">
        <f t="shared" si="18"/>
        <v>5.329735644063919</v>
      </c>
      <c r="Q136" s="195">
        <f t="shared" si="18"/>
        <v>6.7279231563539001</v>
      </c>
      <c r="R136" s="204">
        <f t="shared" si="18"/>
        <v>7.752913402580508</v>
      </c>
      <c r="S136" s="142">
        <f t="shared" si="18"/>
        <v>7.7967553204225908</v>
      </c>
      <c r="T136" s="142">
        <f t="shared" si="18"/>
        <v>6.6901103474334347</v>
      </c>
      <c r="U136" s="142">
        <f t="shared" si="18"/>
        <v>5.9768124373080296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9"/>
        <v>6.5870523646076249</v>
      </c>
      <c r="L137" s="153">
        <f t="shared" si="19"/>
        <v>6.4842306722627798</v>
      </c>
      <c r="M137" s="153">
        <f t="shared" si="19"/>
        <v>6.1122883193864599</v>
      </c>
      <c r="N137" s="153">
        <f t="shared" si="18"/>
        <v>6.3357094360975328</v>
      </c>
      <c r="O137" s="197">
        <f t="shared" si="18"/>
        <v>6.2487985983503274</v>
      </c>
      <c r="P137" s="197">
        <f t="shared" si="18"/>
        <v>6.3587634551299352</v>
      </c>
      <c r="Q137" s="198">
        <f t="shared" si="18"/>
        <v>4.9702311897528864</v>
      </c>
      <c r="R137" s="203">
        <f t="shared" si="18"/>
        <v>5.2632526108917839</v>
      </c>
      <c r="S137" s="152">
        <f t="shared" si="18"/>
        <v>5.3499106490538733</v>
      </c>
      <c r="T137" s="152">
        <f t="shared" si="18"/>
        <v>5.1350718697828999</v>
      </c>
      <c r="U137" s="152">
        <f t="shared" si="18"/>
        <v>4.9087345622611487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0">MIN(K112:K137)</f>
        <v>3.205497671451468</v>
      </c>
      <c r="L138" s="220">
        <f t="shared" si="20"/>
        <v>3.1655587869227411</v>
      </c>
      <c r="M138" s="261">
        <f t="shared" si="20"/>
        <v>3.065871863341767</v>
      </c>
      <c r="N138" s="262">
        <f t="shared" si="20"/>
        <v>2.9981395773736708</v>
      </c>
      <c r="O138" s="263">
        <f t="shared" si="20"/>
        <v>3.0012150706818876</v>
      </c>
      <c r="P138" s="264">
        <f t="shared" si="20"/>
        <v>1.9881026975789884</v>
      </c>
      <c r="Q138" s="250">
        <f>MIN(Q112:Q137)</f>
        <v>-0.80795380473764455</v>
      </c>
      <c r="R138" s="251">
        <f>MIN(R112:R137)</f>
        <v>-1.2775479462395407</v>
      </c>
      <c r="S138" s="248">
        <f>MIN(S112:S137)</f>
        <v>-2.2779730972946424</v>
      </c>
      <c r="T138" s="248">
        <f>MIN(T112:T137)</f>
        <v>-2.1843389495014947</v>
      </c>
      <c r="U138" s="248">
        <f>MIN(U112:U137)</f>
        <v>-2.2098869336483693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1">MAX(K112:K137)</f>
        <v>14.728751057322802</v>
      </c>
      <c r="L139" s="226">
        <f t="shared" si="21"/>
        <v>14.590607563503937</v>
      </c>
      <c r="M139" s="265">
        <f t="shared" si="21"/>
        <v>14.722324692833379</v>
      </c>
      <c r="N139" s="266">
        <f t="shared" si="21"/>
        <v>15.250793831389203</v>
      </c>
      <c r="O139" s="267">
        <f t="shared" si="21"/>
        <v>15.399991356059866</v>
      </c>
      <c r="P139" s="268">
        <f t="shared" si="21"/>
        <v>15.097068744682725</v>
      </c>
      <c r="Q139" s="254">
        <f>MAX(Q112:Q137)</f>
        <v>14.699162468308179</v>
      </c>
      <c r="R139" s="255">
        <f>MAX(R112:R137)</f>
        <v>13.818875477748628</v>
      </c>
      <c r="S139" s="252">
        <f>MAX(S112:S137)</f>
        <v>12.542618168662523</v>
      </c>
      <c r="T139" s="252">
        <f>MAX(T112:T137)</f>
        <v>12.39885393492429</v>
      </c>
      <c r="U139" s="252">
        <f>MAX(U112:U137)</f>
        <v>12.016338706208359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2">MEDIAN(K112:K137)</f>
        <v>7.6004002357411338</v>
      </c>
      <c r="L140" s="160">
        <f t="shared" si="22"/>
        <v>7.4992475668408023</v>
      </c>
      <c r="M140" s="161">
        <f t="shared" si="22"/>
        <v>7.5340501384824599</v>
      </c>
      <c r="N140" s="234">
        <f t="shared" si="22"/>
        <v>7.6739932586345159</v>
      </c>
      <c r="O140" s="161">
        <f t="shared" si="22"/>
        <v>7.1771027051139598</v>
      </c>
      <c r="P140" s="207">
        <f t="shared" si="22"/>
        <v>6.8642879563822357</v>
      </c>
      <c r="Q140" s="208">
        <f>MEDIAN(Q112:Q137)</f>
        <v>6.9862134868367569</v>
      </c>
      <c r="R140" s="209">
        <f>MEDIAN(R112:R137)</f>
        <v>7.1945342283472042</v>
      </c>
      <c r="S140" s="172">
        <f>MEDIAN(S112:S137)</f>
        <v>7.0916799948758964</v>
      </c>
      <c r="T140" s="172">
        <f>MEDIAN(T112:T137)</f>
        <v>5.3227132509785768</v>
      </c>
      <c r="U140" s="172">
        <f>MEDIAN(U112:U137)</f>
        <v>5.0323567026425327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8.2348075724182319</v>
      </c>
      <c r="L141" s="160">
        <f t="shared" ref="L141:U141" si="23">AVERAGE(L112:L137)</f>
        <v>8.1628228062314516</v>
      </c>
      <c r="M141" s="161">
        <f t="shared" si="23"/>
        <v>8.0253187504261092</v>
      </c>
      <c r="N141" s="234">
        <f t="shared" si="23"/>
        <v>7.8214503408577238</v>
      </c>
      <c r="O141" s="161">
        <f t="shared" si="23"/>
        <v>7.5053972429447011</v>
      </c>
      <c r="P141" s="207">
        <f t="shared" si="23"/>
        <v>7.3653701027908607</v>
      </c>
      <c r="Q141" s="208">
        <f t="shared" si="23"/>
        <v>6.9214932043831761</v>
      </c>
      <c r="R141" s="209">
        <f t="shared" si="23"/>
        <v>6.7370739497022685</v>
      </c>
      <c r="S141" s="172">
        <f t="shared" si="23"/>
        <v>6.1639589712781895</v>
      </c>
      <c r="T141" s="172">
        <f t="shared" si="23"/>
        <v>5.5877031333204279</v>
      </c>
      <c r="U141" s="172">
        <f t="shared" si="23"/>
        <v>5.2232286655009315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4">(SUM(B54:K54)/10)</f>
        <v>7.2140000000000004</v>
      </c>
      <c r="L142" s="175">
        <f t="shared" si="24"/>
        <v>7.206999999999999</v>
      </c>
      <c r="M142" s="176">
        <f t="shared" si="24"/>
        <v>7.1570000000000009</v>
      </c>
      <c r="N142" s="177">
        <f t="shared" si="24"/>
        <v>6.9080000000000013</v>
      </c>
      <c r="O142" s="176">
        <f t="shared" si="24"/>
        <v>6.7189999999999994</v>
      </c>
      <c r="P142" s="205">
        <f t="shared" si="24"/>
        <v>6.9030000000000005</v>
      </c>
      <c r="Q142" s="179">
        <f t="shared" si="24"/>
        <v>6.8250000000000002</v>
      </c>
      <c r="R142" s="206">
        <f t="shared" si="24"/>
        <v>6.7960000000000012</v>
      </c>
      <c r="S142" s="178">
        <f t="shared" si="24"/>
        <v>6.4260000000000002</v>
      </c>
      <c r="T142" s="178">
        <f t="shared" si="24"/>
        <v>5.8710000000000004</v>
      </c>
      <c r="U142" s="178">
        <f t="shared" si="24"/>
        <v>5.5999203475133505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4"/>
        <v>9.7420093785402493</v>
      </c>
      <c r="L143" s="182">
        <f t="shared" si="24"/>
        <v>11.202847238753151</v>
      </c>
      <c r="M143" s="183">
        <f t="shared" si="24"/>
        <v>11.086401716901744</v>
      </c>
      <c r="N143" s="269">
        <f t="shared" si="24"/>
        <v>11.761906356985721</v>
      </c>
      <c r="O143" s="183">
        <f t="shared" si="24"/>
        <v>12.479565871112587</v>
      </c>
      <c r="P143" s="210">
        <f t="shared" si="24"/>
        <v>13.315121746626531</v>
      </c>
      <c r="Q143" s="211">
        <f t="shared" si="24"/>
        <v>13.832108839656868</v>
      </c>
      <c r="R143" s="212">
        <f t="shared" si="24"/>
        <v>14.129050522215319</v>
      </c>
      <c r="S143" s="213">
        <f t="shared" si="24"/>
        <v>13.980158790852347</v>
      </c>
      <c r="T143" s="213">
        <f t="shared" si="24"/>
        <v>13.893801084784858</v>
      </c>
      <c r="U143" s="213">
        <f t="shared" si="24"/>
        <v>13.83569564138865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B9:I9"/>
    <mergeCell ref="B10:I10"/>
    <mergeCell ref="B11:I11"/>
    <mergeCell ref="B12:I12"/>
    <mergeCell ref="A16:V16"/>
    <mergeCell ref="A17:H17"/>
    <mergeCell ref="A2:V2"/>
    <mergeCell ref="A3:H3"/>
    <mergeCell ref="A4:V4"/>
    <mergeCell ref="A5:H5"/>
    <mergeCell ref="B7:I7"/>
    <mergeCell ref="B8:I8"/>
  </mergeCells>
  <conditionalFormatting sqref="E68:P93">
    <cfRule type="cellIs" dxfId="119" priority="23" stopIfTrue="1" operator="equal">
      <formula>E$94</formula>
    </cfRule>
    <cfRule type="cellIs" dxfId="118" priority="24" stopIfTrue="1" operator="equal">
      <formula>E$95</formula>
    </cfRule>
  </conditionalFormatting>
  <conditionalFormatting sqref="D68:D93">
    <cfRule type="cellIs" dxfId="117" priority="19" stopIfTrue="1" operator="equal">
      <formula>D$94</formula>
    </cfRule>
    <cfRule type="cellIs" dxfId="116" priority="20" stopIfTrue="1" operator="equal">
      <formula>D$95</formula>
    </cfRule>
  </conditionalFormatting>
  <conditionalFormatting sqref="K112:P137">
    <cfRule type="cellIs" dxfId="115" priority="21" stopIfTrue="1" operator="equal">
      <formula>K$139</formula>
    </cfRule>
    <cfRule type="cellIs" dxfId="114" priority="22" stopIfTrue="1" operator="equal">
      <formula>K$138</formula>
    </cfRule>
  </conditionalFormatting>
  <conditionalFormatting sqref="Q112:S137">
    <cfRule type="cellIs" dxfId="113" priority="17" stopIfTrue="1" operator="equal">
      <formula>Q$139</formula>
    </cfRule>
    <cfRule type="cellIs" dxfId="112" priority="18" stopIfTrue="1" operator="equal">
      <formula>Q$138</formula>
    </cfRule>
  </conditionalFormatting>
  <conditionalFormatting sqref="Q68:S93">
    <cfRule type="cellIs" dxfId="111" priority="15" stopIfTrue="1" operator="equal">
      <formula>Q$94</formula>
    </cfRule>
    <cfRule type="cellIs" dxfId="110" priority="16" stopIfTrue="1" operator="equal">
      <formula>Q$95</formula>
    </cfRule>
  </conditionalFormatting>
  <conditionalFormatting sqref="T24:T49">
    <cfRule type="cellIs" dxfId="109" priority="13" stopIfTrue="1" operator="equal">
      <formula>T$50</formula>
    </cfRule>
    <cfRule type="cellIs" dxfId="108" priority="14" stopIfTrue="1" operator="equal">
      <formula>T$51</formula>
    </cfRule>
  </conditionalFormatting>
  <conditionalFormatting sqref="T112:T137">
    <cfRule type="cellIs" dxfId="107" priority="11" stopIfTrue="1" operator="equal">
      <formula>T$139</formula>
    </cfRule>
    <cfRule type="cellIs" dxfId="106" priority="12" stopIfTrue="1" operator="equal">
      <formula>T$138</formula>
    </cfRule>
  </conditionalFormatting>
  <conditionalFormatting sqref="T68:T93">
    <cfRule type="cellIs" dxfId="105" priority="9" stopIfTrue="1" operator="equal">
      <formula>T$94</formula>
    </cfRule>
    <cfRule type="cellIs" dxfId="104" priority="10" stopIfTrue="1" operator="equal">
      <formula>T$95</formula>
    </cfRule>
  </conditionalFormatting>
  <conditionalFormatting sqref="B24:S49">
    <cfRule type="cellIs" dxfId="103" priority="7" stopIfTrue="1" operator="equal">
      <formula>B$50</formula>
    </cfRule>
    <cfRule type="cellIs" dxfId="102" priority="8" stopIfTrue="1" operator="equal">
      <formula>B$51</formula>
    </cfRule>
  </conditionalFormatting>
  <conditionalFormatting sqref="U24:U49">
    <cfRule type="cellIs" dxfId="101" priority="5" stopIfTrue="1" operator="equal">
      <formula>U$50</formula>
    </cfRule>
    <cfRule type="cellIs" dxfId="100" priority="6" stopIfTrue="1" operator="equal">
      <formula>U$51</formula>
    </cfRule>
  </conditionalFormatting>
  <conditionalFormatting sqref="U112:U137">
    <cfRule type="cellIs" dxfId="99" priority="3" stopIfTrue="1" operator="equal">
      <formula>U$139</formula>
    </cfRule>
    <cfRule type="cellIs" dxfId="98" priority="4" stopIfTrue="1" operator="equal">
      <formula>U$138</formula>
    </cfRule>
  </conditionalFormatting>
  <conditionalFormatting sqref="U68:U93">
    <cfRule type="cellIs" dxfId="97" priority="1" stopIfTrue="1" operator="equal">
      <formula>U$94</formula>
    </cfRule>
    <cfRule type="cellIs" dxfId="96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V56" location="K11_I11!A1" display=" &gt;&gt;&gt; Top"/>
    <hyperlink ref="V100" location="K11_I11!A1" display=" &gt;&gt;&gt; Top"/>
    <hyperlink ref="V144" location="K11_I11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'!E26</f>
        <v>K12/I12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43788.624696412036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'!C26</f>
        <v>Zinsbelastungsanteil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318</v>
      </c>
      <c r="B3" s="289"/>
      <c r="C3" s="289"/>
      <c r="D3" s="289"/>
      <c r="E3" s="289"/>
      <c r="F3" s="289"/>
      <c r="G3" s="289"/>
      <c r="H3" s="289"/>
      <c r="I3" s="281"/>
      <c r="J3" s="281" t="s">
        <v>122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104">
        <f>Gewichtung_Pondération!F13</f>
        <v>1</v>
      </c>
    </row>
    <row r="4" spans="1:28" ht="14.1" customHeight="1" thickTop="1" x14ac:dyDescent="0.2">
      <c r="A4" s="290" t="str">
        <f>'Intro '!D26</f>
        <v>Part des charges d'intérêts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319</v>
      </c>
      <c r="B5" s="289"/>
      <c r="C5" s="289"/>
      <c r="D5" s="289"/>
      <c r="E5" s="289"/>
      <c r="F5" s="289"/>
      <c r="G5" s="289"/>
      <c r="H5" s="289"/>
      <c r="I5" s="281"/>
      <c r="J5" s="281" t="s">
        <v>123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104">
        <f>Gewichtung_Pondération!F13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K12/I12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43788.624696412036</v>
      </c>
      <c r="O15" s="108">
        <v>100</v>
      </c>
      <c r="V15" s="109"/>
      <c r="W15" s="110"/>
    </row>
    <row r="16" spans="1:28" s="108" customFormat="1" ht="14.1" customHeight="1" x14ac:dyDescent="0.2">
      <c r="A16" s="290" t="str">
        <f>+$A$2</f>
        <v>Zinsbelastungsanteil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Nettozinsen in % des laufenden Ertrags</v>
      </c>
      <c r="B17" s="289"/>
      <c r="C17" s="289"/>
      <c r="D17" s="289"/>
      <c r="E17" s="289"/>
      <c r="F17" s="289"/>
      <c r="G17" s="289"/>
      <c r="H17" s="289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Part des charges d'intérêts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Intérêts nets en % des revenus courants</v>
      </c>
      <c r="B19" s="289"/>
      <c r="C19" s="289"/>
      <c r="D19" s="289"/>
      <c r="E19" s="289"/>
      <c r="F19" s="289"/>
      <c r="G19" s="289"/>
      <c r="H19" s="289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4.1146962697336997</v>
      </c>
      <c r="C24" s="141">
        <v>2.9559320017723238</v>
      </c>
      <c r="D24" s="141">
        <v>2.6269134013324833</v>
      </c>
      <c r="E24" s="141">
        <v>2.6342917916373167</v>
      </c>
      <c r="F24" s="141">
        <v>2.6707480569075988</v>
      </c>
      <c r="G24" s="141">
        <v>2.3353912716032066</v>
      </c>
      <c r="H24" s="141">
        <v>2.1933198295394836</v>
      </c>
      <c r="I24" s="141">
        <v>1.6302825955010474</v>
      </c>
      <c r="J24" s="141">
        <v>1.3736973120754565</v>
      </c>
      <c r="K24" s="141">
        <v>1.0465694266730763</v>
      </c>
      <c r="L24" s="141">
        <v>0.81837565037094007</v>
      </c>
      <c r="M24" s="141">
        <v>0.641717080641661</v>
      </c>
      <c r="N24" s="141">
        <v>0.60352342594234465</v>
      </c>
      <c r="O24" s="141">
        <v>0.61105647371433491</v>
      </c>
      <c r="P24" s="141">
        <v>0.64608407094784348</v>
      </c>
      <c r="Q24" s="141">
        <v>0.58211644860784451</v>
      </c>
      <c r="R24" s="141">
        <v>0.65525112173394073</v>
      </c>
      <c r="S24" s="141">
        <v>0.44346436613621215</v>
      </c>
      <c r="T24" s="141">
        <v>0.47734949930225667</v>
      </c>
      <c r="U24" s="141">
        <v>0.29786666395975492</v>
      </c>
      <c r="V24" s="146" t="s">
        <v>177</v>
      </c>
      <c r="W24" s="147"/>
      <c r="X24" s="238">
        <f t="shared" ref="X24:AE55" si="1">AVEDEV(C24:L24)</f>
        <v>0.64905671006893051</v>
      </c>
      <c r="Y24" s="238">
        <f t="shared" si="1"/>
        <v>0.69500222857579075</v>
      </c>
      <c r="Z24" s="238">
        <f t="shared" si="1"/>
        <v>0.69801506494851739</v>
      </c>
      <c r="AA24" s="238">
        <f t="shared" si="1"/>
        <v>0.65197386087273523</v>
      </c>
      <c r="AB24" s="239">
        <f t="shared" si="1"/>
        <v>0.55453683078308735</v>
      </c>
      <c r="AC24" s="239">
        <f t="shared" si="1"/>
        <v>0.43703444763669019</v>
      </c>
      <c r="AD24" s="239">
        <f t="shared" si="1"/>
        <v>0.29358945047740659</v>
      </c>
      <c r="AE24" s="239">
        <f t="shared" si="1"/>
        <v>0.20241715521327527</v>
      </c>
    </row>
    <row r="25" spans="1:31" ht="14.1" customHeight="1" x14ac:dyDescent="0.2">
      <c r="A25" s="150" t="s">
        <v>20</v>
      </c>
      <c r="B25" s="151">
        <v>4.8228156258702537</v>
      </c>
      <c r="C25" s="151">
        <v>4.4241156424926924</v>
      </c>
      <c r="D25" s="151">
        <v>4.2467854780938961</v>
      </c>
      <c r="E25" s="151">
        <v>3.4452420940925892</v>
      </c>
      <c r="F25" s="151">
        <v>2.7876162191922349</v>
      </c>
      <c r="G25" s="151">
        <v>2.3434606253054802</v>
      </c>
      <c r="H25" s="151">
        <v>1.5519757596932227</v>
      </c>
      <c r="I25" s="151">
        <v>0.98506795309958717</v>
      </c>
      <c r="J25" s="151">
        <v>0.66468343811481512</v>
      </c>
      <c r="K25" s="151">
        <v>0.38786963513869605</v>
      </c>
      <c r="L25" s="151">
        <v>0.3639726481919649</v>
      </c>
      <c r="M25" s="151">
        <v>0.35157025420894206</v>
      </c>
      <c r="N25" s="151">
        <v>0.18783619739558582</v>
      </c>
      <c r="O25" s="151">
        <v>0.56794077784660879</v>
      </c>
      <c r="P25" s="151">
        <v>0.49767462833051029</v>
      </c>
      <c r="Q25" s="151">
        <v>0.4590223800621504</v>
      </c>
      <c r="R25" s="151">
        <v>0.42991827606690453</v>
      </c>
      <c r="S25" s="151">
        <v>0.39957013509642941</v>
      </c>
      <c r="T25" s="151">
        <v>0.76949882593000674</v>
      </c>
      <c r="U25" s="151">
        <v>0.69349747726152977</v>
      </c>
      <c r="V25" s="156" t="s">
        <v>178</v>
      </c>
      <c r="W25" s="147"/>
      <c r="X25" s="240">
        <f t="shared" si="1"/>
        <v>1.3293650624938607</v>
      </c>
      <c r="Y25" s="240">
        <f t="shared" si="1"/>
        <v>1.1943613549263259</v>
      </c>
      <c r="Z25" s="240">
        <f t="shared" si="1"/>
        <v>0.98011535370205594</v>
      </c>
      <c r="AA25" s="241">
        <f t="shared" si="1"/>
        <v>0.72509091034695916</v>
      </c>
      <c r="AB25" s="241">
        <f t="shared" si="1"/>
        <v>0.50197775258013322</v>
      </c>
      <c r="AC25" s="241">
        <f t="shared" si="1"/>
        <v>0.27928860985659998</v>
      </c>
      <c r="AD25" s="241">
        <f t="shared" si="1"/>
        <v>0.15142886440184306</v>
      </c>
      <c r="AE25" s="241">
        <f t="shared" si="1"/>
        <v>9.3059575234608338E-2</v>
      </c>
    </row>
    <row r="26" spans="1:31" ht="14.1" customHeight="1" x14ac:dyDescent="0.2">
      <c r="A26" s="140" t="s">
        <v>23</v>
      </c>
      <c r="B26" s="141">
        <v>4.4648660033679564</v>
      </c>
      <c r="C26" s="141">
        <v>4.1647791637482179</v>
      </c>
      <c r="D26" s="141">
        <v>3.2448210263823967</v>
      </c>
      <c r="E26" s="141">
        <v>2.3977846864506418</v>
      </c>
      <c r="F26" s="141">
        <v>2.7488028510508484</v>
      </c>
      <c r="G26" s="141">
        <v>1.6393902491330361</v>
      </c>
      <c r="H26" s="141">
        <v>1.4292122662824875</v>
      </c>
      <c r="I26" s="141">
        <v>1.0343542717698511</v>
      </c>
      <c r="J26" s="141">
        <v>0.9540349136022972</v>
      </c>
      <c r="K26" s="141">
        <v>0.84420519367819025</v>
      </c>
      <c r="L26" s="141">
        <v>0.75754983360624906</v>
      </c>
      <c r="M26" s="141">
        <v>0.55350303345652296</v>
      </c>
      <c r="N26" s="141">
        <v>0.53121868774469783</v>
      </c>
      <c r="O26" s="141">
        <v>1.0195789672882529</v>
      </c>
      <c r="P26" s="141">
        <v>0.88583944736325826</v>
      </c>
      <c r="Q26" s="141">
        <v>0.80603110568107772</v>
      </c>
      <c r="R26" s="141">
        <v>0.74369582799261913</v>
      </c>
      <c r="S26" s="141">
        <v>0.710774008753988</v>
      </c>
      <c r="T26" s="141">
        <v>0.6193350594381567</v>
      </c>
      <c r="U26" s="141">
        <v>0.50862739529518386</v>
      </c>
      <c r="V26" s="146" t="s">
        <v>179</v>
      </c>
      <c r="W26" s="147"/>
      <c r="X26" s="238">
        <f t="shared" si="1"/>
        <v>0.97404278907008357</v>
      </c>
      <c r="Y26" s="238">
        <f t="shared" si="1"/>
        <v>0.75786709657038287</v>
      </c>
      <c r="Z26" s="238">
        <f t="shared" si="1"/>
        <v>0.61183353164141696</v>
      </c>
      <c r="AA26" s="239">
        <f t="shared" si="1"/>
        <v>0.47277005723652843</v>
      </c>
      <c r="AB26" s="239">
        <f t="shared" si="1"/>
        <v>0.25259620178073811</v>
      </c>
      <c r="AC26" s="239">
        <f t="shared" si="1"/>
        <v>0.18305120121394092</v>
      </c>
      <c r="AD26" s="239">
        <f t="shared" si="1"/>
        <v>0.13460143052206833</v>
      </c>
      <c r="AE26" s="239">
        <f t="shared" si="1"/>
        <v>0.12129482360589994</v>
      </c>
    </row>
    <row r="27" spans="1:31" ht="14.1" customHeight="1" x14ac:dyDescent="0.2">
      <c r="A27" s="150" t="s">
        <v>180</v>
      </c>
      <c r="B27" s="151">
        <v>2.128484460546634</v>
      </c>
      <c r="C27" s="151">
        <v>2.418095407871907</v>
      </c>
      <c r="D27" s="151">
        <v>2.1842565732513695</v>
      </c>
      <c r="E27" s="151">
        <v>2.4569840631225279</v>
      </c>
      <c r="F27" s="151">
        <v>2.4254751371162424</v>
      </c>
      <c r="G27" s="151">
        <v>2.409809803275734</v>
      </c>
      <c r="H27" s="151">
        <v>1.8603921332814066</v>
      </c>
      <c r="I27" s="151">
        <v>1.624260948346258</v>
      </c>
      <c r="J27" s="151">
        <v>0.9711371730174797</v>
      </c>
      <c r="K27" s="151">
        <v>0.70188484483458102</v>
      </c>
      <c r="L27" s="151">
        <v>0.8925193895065443</v>
      </c>
      <c r="M27" s="151">
        <v>0.69227179443449471</v>
      </c>
      <c r="N27" s="151">
        <v>0.51161657187657583</v>
      </c>
      <c r="O27" s="151">
        <v>0.51566176763607141</v>
      </c>
      <c r="P27" s="151">
        <v>0.3940741649096654</v>
      </c>
      <c r="Q27" s="151">
        <v>0.29868157035568288</v>
      </c>
      <c r="R27" s="151">
        <v>0.22032310490572382</v>
      </c>
      <c r="S27" s="151">
        <v>0.10221155949506189</v>
      </c>
      <c r="T27" s="151">
        <v>8.6454539646022344E-2</v>
      </c>
      <c r="U27" s="151">
        <v>6.0614982266997505E-2</v>
      </c>
      <c r="V27" s="156" t="s">
        <v>181</v>
      </c>
      <c r="W27" s="147"/>
      <c r="X27" s="240">
        <f t="shared" si="1"/>
        <v>0.59762476674895149</v>
      </c>
      <c r="Y27" s="240">
        <f t="shared" si="1"/>
        <v>0.64595670845631104</v>
      </c>
      <c r="Z27" s="240">
        <f t="shared" si="1"/>
        <v>0.7007492311472493</v>
      </c>
      <c r="AA27" s="241">
        <f t="shared" si="1"/>
        <v>0.65558523933789714</v>
      </c>
      <c r="AB27" s="241">
        <f t="shared" si="1"/>
        <v>0.54447486151355107</v>
      </c>
      <c r="AC27" s="241">
        <f t="shared" si="1"/>
        <v>0.39266190017443686</v>
      </c>
      <c r="AD27" s="241">
        <f t="shared" si="1"/>
        <v>0.29417169704556378</v>
      </c>
      <c r="AE27" s="241">
        <f t="shared" si="1"/>
        <v>0.22753208508086945</v>
      </c>
    </row>
    <row r="28" spans="1:31" ht="14.1" customHeight="1" x14ac:dyDescent="0.2">
      <c r="A28" s="140" t="s">
        <v>182</v>
      </c>
      <c r="B28" s="141">
        <v>1.2951813440692301</v>
      </c>
      <c r="C28" s="141">
        <v>0.11712687387398066</v>
      </c>
      <c r="D28" s="141">
        <v>-0.61713437606506483</v>
      </c>
      <c r="E28" s="141">
        <v>0.45161986103326013</v>
      </c>
      <c r="F28" s="141">
        <v>0.78992417261098036</v>
      </c>
      <c r="G28" s="141">
        <v>1.1217885933964384</v>
      </c>
      <c r="H28" s="141">
        <v>0.69398922650132633</v>
      </c>
      <c r="I28" s="141">
        <v>1.7939443429583857E-2</v>
      </c>
      <c r="J28" s="141">
        <v>-0.63452145877244137</v>
      </c>
      <c r="K28" s="141">
        <v>-1.3428158405946007</v>
      </c>
      <c r="L28" s="141">
        <v>-0.41758045523990017</v>
      </c>
      <c r="M28" s="141">
        <v>-0.23833188737010558</v>
      </c>
      <c r="N28" s="141">
        <v>0.14425919723303696</v>
      </c>
      <c r="O28" s="141">
        <v>0.22622762640402164</v>
      </c>
      <c r="P28" s="141">
        <v>0.35593491485730155</v>
      </c>
      <c r="Q28" s="141">
        <v>0.38894726820943204</v>
      </c>
      <c r="R28" s="141">
        <v>0.23127107395138724</v>
      </c>
      <c r="S28" s="141">
        <v>-2.0678544545680588E-2</v>
      </c>
      <c r="T28" s="141">
        <v>6.2132353596326316E-2</v>
      </c>
      <c r="U28" s="141">
        <v>3.8644501461613856E-2</v>
      </c>
      <c r="V28" s="146" t="s">
        <v>183</v>
      </c>
      <c r="W28" s="147"/>
      <c r="X28" s="238">
        <f t="shared" si="1"/>
        <v>0.61685614146584089</v>
      </c>
      <c r="Y28" s="238">
        <f t="shared" si="1"/>
        <v>0.63256453150137015</v>
      </c>
      <c r="Z28" s="238">
        <f t="shared" si="1"/>
        <v>0.58168912493225056</v>
      </c>
      <c r="AA28" s="239">
        <f t="shared" si="1"/>
        <v>0.55914990146932664</v>
      </c>
      <c r="AB28" s="239">
        <f t="shared" si="1"/>
        <v>0.52080107718298252</v>
      </c>
      <c r="AC28" s="239">
        <f t="shared" si="1"/>
        <v>0.46217377116802183</v>
      </c>
      <c r="AD28" s="239">
        <f t="shared" si="1"/>
        <v>0.42515631896402678</v>
      </c>
      <c r="AE28" s="239">
        <f t="shared" si="1"/>
        <v>0.42206687992600572</v>
      </c>
    </row>
    <row r="29" spans="1:31" ht="14.1" customHeight="1" x14ac:dyDescent="0.2">
      <c r="A29" s="150" t="s">
        <v>184</v>
      </c>
      <c r="B29" s="151">
        <v>3.3708112244013897</v>
      </c>
      <c r="C29" s="151">
        <v>3.5884532647458416</v>
      </c>
      <c r="D29" s="151">
        <v>2.8989105209292854</v>
      </c>
      <c r="E29" s="151">
        <v>2.4987114948485116</v>
      </c>
      <c r="F29" s="151">
        <v>2.3030715035259086</v>
      </c>
      <c r="G29" s="151">
        <v>1.9923746728424612</v>
      </c>
      <c r="H29" s="151">
        <v>1.0370023628736282</v>
      </c>
      <c r="I29" s="151">
        <v>9.7672809089452889E-2</v>
      </c>
      <c r="J29" s="151">
        <v>-0.44930220253266939</v>
      </c>
      <c r="K29" s="151">
        <v>-1.0515627832933223</v>
      </c>
      <c r="L29" s="151">
        <v>-0.9026845933055595</v>
      </c>
      <c r="M29" s="151">
        <v>-1.2467606174640089</v>
      </c>
      <c r="N29" s="151">
        <v>-0.97647016070656867</v>
      </c>
      <c r="O29" s="151">
        <v>-0.94164368898304129</v>
      </c>
      <c r="P29" s="151">
        <v>-0.60669720184521503</v>
      </c>
      <c r="Q29" s="151">
        <v>-0.44285592635229354</v>
      </c>
      <c r="R29" s="151">
        <v>-0.25316267270228837</v>
      </c>
      <c r="S29" s="151">
        <v>-0.29164939882715973</v>
      </c>
      <c r="T29" s="151">
        <v>-0.21019934841645399</v>
      </c>
      <c r="U29" s="151">
        <v>-0.2041505286049535</v>
      </c>
      <c r="V29" s="156" t="s">
        <v>185</v>
      </c>
      <c r="W29" s="147"/>
      <c r="X29" s="240">
        <f t="shared" si="1"/>
        <v>1.4550395864060479</v>
      </c>
      <c r="Y29" s="240">
        <f t="shared" si="1"/>
        <v>1.4282707942525901</v>
      </c>
      <c r="Z29" s="240">
        <f t="shared" si="1"/>
        <v>1.3020678079478751</v>
      </c>
      <c r="AA29" s="241">
        <f t="shared" si="1"/>
        <v>1.0970884855025878</v>
      </c>
      <c r="AB29" s="241">
        <f t="shared" si="1"/>
        <v>0.808294253160599</v>
      </c>
      <c r="AC29" s="241">
        <f t="shared" si="1"/>
        <v>0.48716756881719159</v>
      </c>
      <c r="AD29" s="241">
        <f t="shared" si="1"/>
        <v>0.34647766494094867</v>
      </c>
      <c r="AE29" s="241">
        <f t="shared" si="1"/>
        <v>0.30754544414928747</v>
      </c>
    </row>
    <row r="30" spans="1:31" ht="14.1" customHeight="1" x14ac:dyDescent="0.2">
      <c r="A30" s="140" t="s">
        <v>186</v>
      </c>
      <c r="B30" s="141">
        <v>3.6174752668607377</v>
      </c>
      <c r="C30" s="141">
        <v>3.105254573983744</v>
      </c>
      <c r="D30" s="141">
        <v>2.6032130101823219</v>
      </c>
      <c r="E30" s="141">
        <v>2.3325845902605771</v>
      </c>
      <c r="F30" s="141">
        <v>2.5385345551826912</v>
      </c>
      <c r="G30" s="141">
        <v>2.2155388564570822</v>
      </c>
      <c r="H30" s="141">
        <v>1.7502168852938114</v>
      </c>
      <c r="I30" s="141">
        <v>0.92567134501849602</v>
      </c>
      <c r="J30" s="141">
        <v>0.25221869912671613</v>
      </c>
      <c r="K30" s="141">
        <v>-0.12820220496967033</v>
      </c>
      <c r="L30" s="141">
        <v>0.43616378397049937</v>
      </c>
      <c r="M30" s="141">
        <v>0.1363785364507771</v>
      </c>
      <c r="N30" s="141">
        <v>0.32536377791172749</v>
      </c>
      <c r="O30" s="141">
        <v>0.28234412812522697</v>
      </c>
      <c r="P30" s="141">
        <v>0.28986209605018742</v>
      </c>
      <c r="Q30" s="141">
        <v>0.25764467735669622</v>
      </c>
      <c r="R30" s="141">
        <v>0.17101269727744589</v>
      </c>
      <c r="S30" s="141">
        <v>0.33886130750017412</v>
      </c>
      <c r="T30" s="141">
        <v>0.18785326355445384</v>
      </c>
      <c r="U30" s="141">
        <v>-3.904456236614031E-2</v>
      </c>
      <c r="V30" s="146" t="s">
        <v>187</v>
      </c>
      <c r="W30" s="147"/>
      <c r="X30" s="238">
        <f t="shared" si="1"/>
        <v>0.98532520293129333</v>
      </c>
      <c r="Y30" s="238">
        <f t="shared" si="1"/>
        <v>0.98178577377796672</v>
      </c>
      <c r="Z30" s="238">
        <f t="shared" si="1"/>
        <v>0.90461747146261584</v>
      </c>
      <c r="AA30" s="239">
        <f t="shared" si="1"/>
        <v>0.78725405938502746</v>
      </c>
      <c r="AB30" s="239">
        <f t="shared" si="1"/>
        <v>0.58915206314778668</v>
      </c>
      <c r="AC30" s="239">
        <f t="shared" si="1"/>
        <v>0.3540711770890827</v>
      </c>
      <c r="AD30" s="239">
        <f t="shared" si="1"/>
        <v>0.16053232920105845</v>
      </c>
      <c r="AE30" s="239">
        <f t="shared" si="1"/>
        <v>0.10586104417627629</v>
      </c>
    </row>
    <row r="31" spans="1:31" ht="14.1" customHeight="1" x14ac:dyDescent="0.2">
      <c r="A31" s="150" t="s">
        <v>188</v>
      </c>
      <c r="B31" s="151">
        <v>0.27057038833342634</v>
      </c>
      <c r="C31" s="151">
        <v>-0.17098098105087825</v>
      </c>
      <c r="D31" s="151">
        <v>-0.34304176513423196</v>
      </c>
      <c r="E31" s="151">
        <v>0.40156262979328178</v>
      </c>
      <c r="F31" s="151">
        <v>0.51288343203184461</v>
      </c>
      <c r="G31" s="151">
        <v>0.78652231324704958</v>
      </c>
      <c r="H31" s="151">
        <v>8.5676053173236441E-2</v>
      </c>
      <c r="I31" s="151">
        <v>0.51738591989510119</v>
      </c>
      <c r="J31" s="151">
        <v>-0.39155397326853136</v>
      </c>
      <c r="K31" s="151">
        <v>-0.59192563448476287</v>
      </c>
      <c r="L31" s="151">
        <v>-1.5071150694424476</v>
      </c>
      <c r="M31" s="151">
        <v>-1.9589467492790118</v>
      </c>
      <c r="N31" s="151">
        <v>-1.1660626721684977</v>
      </c>
      <c r="O31" s="151">
        <v>-1.3940211954950974</v>
      </c>
      <c r="P31" s="151">
        <v>-1.5659927878901088</v>
      </c>
      <c r="Q31" s="151">
        <v>-1.5788736501359035</v>
      </c>
      <c r="R31" s="151">
        <v>0.184967254199711</v>
      </c>
      <c r="S31" s="151">
        <v>-3.4566655709462992</v>
      </c>
      <c r="T31" s="151">
        <v>-1.5910720692710263</v>
      </c>
      <c r="U31" s="151">
        <v>-1.6528542366053438</v>
      </c>
      <c r="V31" s="156" t="s">
        <v>189</v>
      </c>
      <c r="W31" s="147"/>
      <c r="X31" s="240">
        <f t="shared" si="1"/>
        <v>0.53086477715213654</v>
      </c>
      <c r="Y31" s="240">
        <f t="shared" si="1"/>
        <v>0.70966135397494978</v>
      </c>
      <c r="Z31" s="240">
        <f t="shared" si="1"/>
        <v>0.79196344467837676</v>
      </c>
      <c r="AA31" s="241">
        <f t="shared" si="1"/>
        <v>0.81289850659485163</v>
      </c>
      <c r="AB31" s="241">
        <f t="shared" si="1"/>
        <v>0.79982431528372555</v>
      </c>
      <c r="AC31" s="241">
        <f t="shared" si="1"/>
        <v>0.6880308537906904</v>
      </c>
      <c r="AD31" s="241">
        <f t="shared" si="1"/>
        <v>0.69994579791386735</v>
      </c>
      <c r="AE31" s="241">
        <f t="shared" si="1"/>
        <v>0.68118019876845959</v>
      </c>
    </row>
    <row r="32" spans="1:31" ht="14.1" customHeight="1" x14ac:dyDescent="0.2">
      <c r="A32" s="140" t="s">
        <v>190</v>
      </c>
      <c r="B32" s="141">
        <v>-1.882473793641247E-2</v>
      </c>
      <c r="C32" s="141">
        <v>-0.36755174171685734</v>
      </c>
      <c r="D32" s="141">
        <v>-0.44248086186336755</v>
      </c>
      <c r="E32" s="141">
        <v>5.7421190895913271E-2</v>
      </c>
      <c r="F32" s="141">
        <v>0.38971816089241673</v>
      </c>
      <c r="G32" s="141">
        <v>0.4557038475780405</v>
      </c>
      <c r="H32" s="141">
        <v>0.25454087737478237</v>
      </c>
      <c r="I32" s="141">
        <v>-9.9631783714102626E-2</v>
      </c>
      <c r="J32" s="141">
        <v>-1.0505114714537058</v>
      </c>
      <c r="K32" s="141">
        <v>-1.6840978430842941</v>
      </c>
      <c r="L32" s="141">
        <v>-0.77600700290282343</v>
      </c>
      <c r="M32" s="141">
        <v>-0.28343240654262342</v>
      </c>
      <c r="N32" s="141">
        <v>2.144232094492788E-2</v>
      </c>
      <c r="O32" s="141">
        <v>-0.70983483462006258</v>
      </c>
      <c r="P32" s="141">
        <v>-0.60347639602898429</v>
      </c>
      <c r="Q32" s="141">
        <v>-0.4320875944088548</v>
      </c>
      <c r="R32" s="141">
        <v>-0.22186543385279375</v>
      </c>
      <c r="S32" s="141">
        <v>-0.10665300006706764</v>
      </c>
      <c r="T32" s="141">
        <v>-1.378137597555432E-2</v>
      </c>
      <c r="U32" s="141">
        <v>-1.704079261783319E-2</v>
      </c>
      <c r="V32" s="146" t="s">
        <v>191</v>
      </c>
      <c r="W32" s="147"/>
      <c r="X32" s="238">
        <f t="shared" si="1"/>
        <v>0.53784012140480975</v>
      </c>
      <c r="Y32" s="238">
        <f t="shared" si="1"/>
        <v>0.53631725243525707</v>
      </c>
      <c r="Z32" s="238">
        <f t="shared" si="1"/>
        <v>0.54162141599577196</v>
      </c>
      <c r="AA32" s="239">
        <f t="shared" si="1"/>
        <v>0.56552141956998159</v>
      </c>
      <c r="AB32" s="239">
        <f t="shared" si="1"/>
        <v>0.51725504037308956</v>
      </c>
      <c r="AC32" s="239">
        <f t="shared" si="1"/>
        <v>0.42847589617440002</v>
      </c>
      <c r="AD32" s="239">
        <f t="shared" si="1"/>
        <v>0.38083526505164234</v>
      </c>
      <c r="AE32" s="239">
        <f t="shared" si="1"/>
        <v>0.38013314341634591</v>
      </c>
    </row>
    <row r="33" spans="1:31" ht="14.1" customHeight="1" x14ac:dyDescent="0.2">
      <c r="A33" s="150" t="s">
        <v>21</v>
      </c>
      <c r="B33" s="151">
        <v>1.7547272355155279</v>
      </c>
      <c r="C33" s="151">
        <v>1.7335760842536279</v>
      </c>
      <c r="D33" s="151">
        <v>1.7448468166849449</v>
      </c>
      <c r="E33" s="151">
        <v>1.709504853231927</v>
      </c>
      <c r="F33" s="151">
        <v>1.5173752392010178</v>
      </c>
      <c r="G33" s="151">
        <v>1.2903925511821592</v>
      </c>
      <c r="H33" s="151">
        <v>0.63993865323986909</v>
      </c>
      <c r="I33" s="151">
        <v>4.1729975916502779E-2</v>
      </c>
      <c r="J33" s="151">
        <v>-0.35147192446885139</v>
      </c>
      <c r="K33" s="151">
        <v>-0.65952076391682757</v>
      </c>
      <c r="L33" s="151">
        <v>-0.48767280920356865</v>
      </c>
      <c r="M33" s="151">
        <v>-0.28304568965067123</v>
      </c>
      <c r="N33" s="151">
        <v>-0.25847993197876967</v>
      </c>
      <c r="O33" s="151">
        <v>-0.20926848493434858</v>
      </c>
      <c r="P33" s="151">
        <v>-0.20733997237409621</v>
      </c>
      <c r="Q33" s="151">
        <v>-0.28470038477540527</v>
      </c>
      <c r="R33" s="151">
        <v>-0.24315795568397081</v>
      </c>
      <c r="S33" s="151">
        <v>-0.21081187974739315</v>
      </c>
      <c r="T33" s="151">
        <v>-0.2208670730650687</v>
      </c>
      <c r="U33" s="151">
        <v>-0.22013953854866883</v>
      </c>
      <c r="V33" s="156" t="s">
        <v>192</v>
      </c>
      <c r="W33" s="147"/>
      <c r="X33" s="240">
        <f t="shared" si="1"/>
        <v>0.88126924129865514</v>
      </c>
      <c r="Y33" s="240">
        <f t="shared" si="1"/>
        <v>0.86420393248633354</v>
      </c>
      <c r="Z33" s="240">
        <f t="shared" si="1"/>
        <v>0.77874224708677153</v>
      </c>
      <c r="AA33" s="241">
        <f t="shared" si="1"/>
        <v>0.61514267980141857</v>
      </c>
      <c r="AB33" s="241">
        <f t="shared" si="1"/>
        <v>0.42349653983902236</v>
      </c>
      <c r="AC33" s="241">
        <f t="shared" si="1"/>
        <v>0.21872697911712108</v>
      </c>
      <c r="AD33" s="241">
        <f t="shared" si="1"/>
        <v>0.12315742305364914</v>
      </c>
      <c r="AE33" s="241">
        <f t="shared" si="1"/>
        <v>0.10800491171381536</v>
      </c>
    </row>
    <row r="34" spans="1:31" ht="14.1" customHeight="1" x14ac:dyDescent="0.2">
      <c r="A34" s="140" t="s">
        <v>193</v>
      </c>
      <c r="B34" s="141">
        <v>4.0064338669109869</v>
      </c>
      <c r="C34" s="141">
        <v>3.9325614111787499</v>
      </c>
      <c r="D34" s="141">
        <v>3.7442499069205324</v>
      </c>
      <c r="E34" s="141">
        <v>3.4252963321152685</v>
      </c>
      <c r="F34" s="141">
        <v>3.1364340745200421</v>
      </c>
      <c r="G34" s="141">
        <v>3.0189348101121003</v>
      </c>
      <c r="H34" s="141">
        <v>2.2185643273475129</v>
      </c>
      <c r="I34" s="141">
        <v>1.7744751314440124</v>
      </c>
      <c r="J34" s="141">
        <v>1.3037080284680129</v>
      </c>
      <c r="K34" s="141">
        <v>0.87903612734287018</v>
      </c>
      <c r="L34" s="141">
        <v>0.76659408550585084</v>
      </c>
      <c r="M34" s="141">
        <v>0.57393008308606375</v>
      </c>
      <c r="N34" s="141">
        <v>0.31398425167669297</v>
      </c>
      <c r="O34" s="141">
        <v>-1.5154529177601605E-2</v>
      </c>
      <c r="P34" s="141">
        <v>-3.0178923271473073E-2</v>
      </c>
      <c r="Q34" s="141">
        <v>1.3055632696877699E-2</v>
      </c>
      <c r="R34" s="141">
        <v>1.3154890912873767</v>
      </c>
      <c r="S34" s="141">
        <v>0.77718391899603378</v>
      </c>
      <c r="T34" s="141">
        <v>0.60085339520163572</v>
      </c>
      <c r="U34" s="141">
        <v>0.62837267343834469</v>
      </c>
      <c r="V34" s="146" t="s">
        <v>194</v>
      </c>
      <c r="W34" s="147"/>
      <c r="X34" s="238">
        <f t="shared" si="1"/>
        <v>1.0315098834738434</v>
      </c>
      <c r="Y34" s="238">
        <f t="shared" si="1"/>
        <v>1.0245735995168643</v>
      </c>
      <c r="Z34" s="238">
        <f t="shared" si="1"/>
        <v>0.97364520994594472</v>
      </c>
      <c r="AA34" s="239">
        <f t="shared" si="1"/>
        <v>0.91204115745868886</v>
      </c>
      <c r="AB34" s="239">
        <f t="shared" si="1"/>
        <v>0.7988249880716044</v>
      </c>
      <c r="AC34" s="239">
        <f t="shared" si="1"/>
        <v>0.61131558571097622</v>
      </c>
      <c r="AD34" s="239">
        <f t="shared" si="1"/>
        <v>0.51836659490375625</v>
      </c>
      <c r="AE34" s="239">
        <f t="shared" si="1"/>
        <v>0.41863747365895848</v>
      </c>
    </row>
    <row r="35" spans="1:31" ht="14.1" customHeight="1" x14ac:dyDescent="0.2">
      <c r="A35" s="150" t="s">
        <v>195</v>
      </c>
      <c r="B35" s="151">
        <v>5.554336770505258</v>
      </c>
      <c r="C35" s="151">
        <v>4.1555544238699857</v>
      </c>
      <c r="D35" s="151">
        <v>4.1186266401440941</v>
      </c>
      <c r="E35" s="151">
        <v>3.363297086291555</v>
      </c>
      <c r="F35" s="151">
        <v>2.8720726387710802</v>
      </c>
      <c r="G35" s="151">
        <v>3.1267245546047624</v>
      </c>
      <c r="H35" s="151">
        <v>2.7714710737625414</v>
      </c>
      <c r="I35" s="151">
        <v>2.3894736562157388</v>
      </c>
      <c r="J35" s="151">
        <v>1.6242735737776248</v>
      </c>
      <c r="K35" s="151">
        <v>2.05118611153115</v>
      </c>
      <c r="L35" s="151">
        <v>1.7785099977067491</v>
      </c>
      <c r="M35" s="151">
        <v>1.3967276513661515</v>
      </c>
      <c r="N35" s="151">
        <v>1.3937788795741348</v>
      </c>
      <c r="O35" s="151">
        <v>1.396623366308799</v>
      </c>
      <c r="P35" s="151">
        <v>1.0282854627090701</v>
      </c>
      <c r="Q35" s="151">
        <v>0.65963391216382727</v>
      </c>
      <c r="R35" s="151">
        <v>0.21673385301640299</v>
      </c>
      <c r="S35" s="151">
        <v>-0.23411499040537648</v>
      </c>
      <c r="T35" s="151">
        <v>0.19709405118213003</v>
      </c>
      <c r="U35" s="151">
        <v>0.10836928263401224</v>
      </c>
      <c r="V35" s="156" t="s">
        <v>196</v>
      </c>
      <c r="W35" s="147"/>
      <c r="X35" s="240">
        <f t="shared" si="1"/>
        <v>0.70213609306876734</v>
      </c>
      <c r="Y35" s="240">
        <f t="shared" si="1"/>
        <v>0.70120210029766183</v>
      </c>
      <c r="Z35" s="240">
        <f t="shared" si="1"/>
        <v>0.62785627956898682</v>
      </c>
      <c r="AA35" s="241">
        <f t="shared" si="1"/>
        <v>0.56788106438132613</v>
      </c>
      <c r="AB35" s="241">
        <f t="shared" si="1"/>
        <v>0.55120673301830081</v>
      </c>
      <c r="AC35" s="241">
        <f t="shared" si="1"/>
        <v>0.47893107303397298</v>
      </c>
      <c r="AD35" s="241">
        <f t="shared" si="1"/>
        <v>0.45518294228431894</v>
      </c>
      <c r="AE35" s="241">
        <f t="shared" si="1"/>
        <v>0.5708233779230979</v>
      </c>
    </row>
    <row r="36" spans="1:31" ht="14.1" customHeight="1" x14ac:dyDescent="0.2">
      <c r="A36" s="140" t="s">
        <v>197</v>
      </c>
      <c r="B36" s="141">
        <v>2.6297595243597356</v>
      </c>
      <c r="C36" s="141">
        <v>2.197456764518563</v>
      </c>
      <c r="D36" s="141">
        <v>1.929602330620541</v>
      </c>
      <c r="E36" s="141">
        <v>2.3376994031180947</v>
      </c>
      <c r="F36" s="141">
        <v>1.6397485401549827</v>
      </c>
      <c r="G36" s="141">
        <v>1.3531241990224077</v>
      </c>
      <c r="H36" s="141">
        <v>1.3379384994870289</v>
      </c>
      <c r="I36" s="141">
        <v>0.5003277183612781</v>
      </c>
      <c r="J36" s="141">
        <v>0.40214611503702669</v>
      </c>
      <c r="K36" s="141">
        <v>0.3214342908098492</v>
      </c>
      <c r="L36" s="141">
        <v>0.63272622941609358</v>
      </c>
      <c r="M36" s="141">
        <v>0.19269397580469005</v>
      </c>
      <c r="N36" s="141">
        <v>0.27650052408467224</v>
      </c>
      <c r="O36" s="141">
        <v>0.47065980079232994</v>
      </c>
      <c r="P36" s="141">
        <v>0.25436619400571309</v>
      </c>
      <c r="Q36" s="141">
        <v>0.2871507246466537</v>
      </c>
      <c r="R36" s="141">
        <v>0.75844031092743458</v>
      </c>
      <c r="S36" s="141">
        <v>0.98498452882796161</v>
      </c>
      <c r="T36" s="141">
        <v>2.3846906471717308</v>
      </c>
      <c r="U36" s="141">
        <v>0.57302599472391624</v>
      </c>
      <c r="V36" s="146" t="s">
        <v>198</v>
      </c>
      <c r="W36" s="147"/>
      <c r="X36" s="238">
        <f t="shared" si="1"/>
        <v>0.64084945651881964</v>
      </c>
      <c r="Y36" s="238">
        <f t="shared" si="1"/>
        <v>0.65487846429741159</v>
      </c>
      <c r="Z36" s="238">
        <f t="shared" si="1"/>
        <v>0.61415496873281294</v>
      </c>
      <c r="AA36" s="239">
        <f t="shared" si="1"/>
        <v>0.43852425415466234</v>
      </c>
      <c r="AB36" s="239">
        <f t="shared" si="1"/>
        <v>0.32024273277584064</v>
      </c>
      <c r="AC36" s="239">
        <f t="shared" si="1"/>
        <v>0.21425492381571926</v>
      </c>
      <c r="AD36" s="239">
        <f t="shared" si="1"/>
        <v>0.14471514118856793</v>
      </c>
      <c r="AE36" s="239">
        <f t="shared" si="1"/>
        <v>0.20287395844456996</v>
      </c>
    </row>
    <row r="37" spans="1:31" ht="14.1" customHeight="1" x14ac:dyDescent="0.2">
      <c r="A37" s="150" t="s">
        <v>25</v>
      </c>
      <c r="B37" s="151">
        <v>3.9443451858290617</v>
      </c>
      <c r="C37" s="151">
        <v>3.7372975370098329</v>
      </c>
      <c r="D37" s="151">
        <v>3.2167686389623631</v>
      </c>
      <c r="E37" s="151">
        <v>2.6668745583647882</v>
      </c>
      <c r="F37" s="151">
        <v>2.2718394400045923</v>
      </c>
      <c r="G37" s="151">
        <v>1.9799237415292801</v>
      </c>
      <c r="H37" s="151">
        <v>1.6178897446476155</v>
      </c>
      <c r="I37" s="151">
        <v>0.77373599346246791</v>
      </c>
      <c r="J37" s="151">
        <v>0.7513319194764172</v>
      </c>
      <c r="K37" s="151">
        <v>0.69835070998320314</v>
      </c>
      <c r="L37" s="151">
        <v>1.0020472557368036</v>
      </c>
      <c r="M37" s="151">
        <v>0.44577481667616148</v>
      </c>
      <c r="N37" s="151">
        <v>-0.18610445692798291</v>
      </c>
      <c r="O37" s="151">
        <v>-0.16892683728047814</v>
      </c>
      <c r="P37" s="151">
        <v>-5.9667059155813842E-2</v>
      </c>
      <c r="Q37" s="151">
        <v>-3.9512454747621481E-2</v>
      </c>
      <c r="R37" s="151">
        <v>0.11822538917537712</v>
      </c>
      <c r="S37" s="151">
        <v>-0.32746281859202342</v>
      </c>
      <c r="T37" s="151">
        <v>-0.21756049234315641</v>
      </c>
      <c r="U37" s="151">
        <v>6.5728052332799422E-2</v>
      </c>
      <c r="V37" s="156" t="s">
        <v>199</v>
      </c>
      <c r="W37" s="147"/>
      <c r="X37" s="240">
        <f t="shared" si="1"/>
        <v>0.90293482925643487</v>
      </c>
      <c r="Y37" s="240">
        <f t="shared" si="1"/>
        <v>0.80820554281735857</v>
      </c>
      <c r="Z37" s="240">
        <f t="shared" si="1"/>
        <v>0.74557239907298745</v>
      </c>
      <c r="AA37" s="241">
        <f t="shared" si="1"/>
        <v>0.63947105019901196</v>
      </c>
      <c r="AB37" s="241">
        <f t="shared" si="1"/>
        <v>0.54213317358943658</v>
      </c>
      <c r="AC37" s="241">
        <f t="shared" si="1"/>
        <v>0.48517916147422424</v>
      </c>
      <c r="AD37" s="241">
        <f t="shared" si="1"/>
        <v>0.40072261142715726</v>
      </c>
      <c r="AE37" s="241">
        <f t="shared" si="1"/>
        <v>0.40077642322699364</v>
      </c>
    </row>
    <row r="38" spans="1:31" ht="14.1" customHeight="1" x14ac:dyDescent="0.2">
      <c r="A38" s="140" t="s">
        <v>200</v>
      </c>
      <c r="B38" s="141">
        <v>2.7260061176405186</v>
      </c>
      <c r="C38" s="141">
        <v>2.3285044633420986</v>
      </c>
      <c r="D38" s="141">
        <v>1.7751098474807798</v>
      </c>
      <c r="E38" s="141">
        <v>1.5148421747010445</v>
      </c>
      <c r="F38" s="141">
        <v>1.2436819789254245</v>
      </c>
      <c r="G38" s="141">
        <v>0.70931362256646402</v>
      </c>
      <c r="H38" s="141">
        <v>0.4381959989510964</v>
      </c>
      <c r="I38" s="141">
        <v>-0.13866944942475357</v>
      </c>
      <c r="J38" s="141">
        <v>-0.56460811198674765</v>
      </c>
      <c r="K38" s="141">
        <v>-0.20624271509038583</v>
      </c>
      <c r="L38" s="141">
        <v>9.6443537751487229E-2</v>
      </c>
      <c r="M38" s="141">
        <v>-1.3646350403367277E-2</v>
      </c>
      <c r="N38" s="141">
        <v>-2.2828348611571469E-2</v>
      </c>
      <c r="O38" s="141">
        <v>5.1279630725817989E-2</v>
      </c>
      <c r="P38" s="141">
        <v>-3.966806945548597E-4</v>
      </c>
      <c r="Q38" s="141">
        <v>5.439561477058201E-2</v>
      </c>
      <c r="R38" s="141">
        <v>6.9214020904375451E-2</v>
      </c>
      <c r="S38" s="141">
        <v>6.5120889948638308E-2</v>
      </c>
      <c r="T38" s="141">
        <v>4.6183785585779222E-2</v>
      </c>
      <c r="U38" s="141">
        <v>0.20027267992556388</v>
      </c>
      <c r="V38" s="146" t="s">
        <v>201</v>
      </c>
      <c r="W38" s="147"/>
      <c r="X38" s="238">
        <f t="shared" si="1"/>
        <v>0.79670198511254886</v>
      </c>
      <c r="Y38" s="238">
        <f t="shared" si="1"/>
        <v>0.6602358820570593</v>
      </c>
      <c r="Z38" s="238">
        <f t="shared" si="1"/>
        <v>0.53668816803851072</v>
      </c>
      <c r="AA38" s="239">
        <f t="shared" si="1"/>
        <v>0.3826631324843891</v>
      </c>
      <c r="AB38" s="239">
        <f t="shared" si="1"/>
        <v>0.23113926729629433</v>
      </c>
      <c r="AC38" s="239">
        <f t="shared" si="1"/>
        <v>0.16353944285963357</v>
      </c>
      <c r="AD38" s="239">
        <f t="shared" si="1"/>
        <v>0.14140052417683033</v>
      </c>
      <c r="AE38" s="239">
        <f t="shared" si="1"/>
        <v>0.13531942490799767</v>
      </c>
    </row>
    <row r="39" spans="1:31" ht="14.1" customHeight="1" x14ac:dyDescent="0.2">
      <c r="A39" s="150" t="s">
        <v>202</v>
      </c>
      <c r="B39" s="151">
        <v>0.11077113277217124</v>
      </c>
      <c r="C39" s="151">
        <v>0.17729348457328914</v>
      </c>
      <c r="D39" s="151">
        <v>-0.29785912905808548</v>
      </c>
      <c r="E39" s="151">
        <v>0.13944180501477779</v>
      </c>
      <c r="F39" s="151">
        <v>-0.25055110690551236</v>
      </c>
      <c r="G39" s="151">
        <v>-0.36262323756782555</v>
      </c>
      <c r="H39" s="151">
        <v>-0.37014302918793862</v>
      </c>
      <c r="I39" s="151">
        <v>-0.86855321529449181</v>
      </c>
      <c r="J39" s="151">
        <v>-0.95331475596635362</v>
      </c>
      <c r="K39" s="151">
        <v>-1.0842633100273706</v>
      </c>
      <c r="L39" s="151">
        <v>-0.63872948952664599</v>
      </c>
      <c r="M39" s="151">
        <v>-0.77743398441495337</v>
      </c>
      <c r="N39" s="151">
        <v>-0.70572242704339061</v>
      </c>
      <c r="O39" s="151">
        <v>-0.58947405988907087</v>
      </c>
      <c r="P39" s="151">
        <v>-0.75863010434275113</v>
      </c>
      <c r="Q39" s="151">
        <v>-0.9549878690709146</v>
      </c>
      <c r="R39" s="151">
        <v>-0.19596597271123767</v>
      </c>
      <c r="S39" s="151">
        <v>-0.15156081776876756</v>
      </c>
      <c r="T39" s="151">
        <v>-0.2405647148453707</v>
      </c>
      <c r="U39" s="151">
        <v>-0.17282222971549249</v>
      </c>
      <c r="V39" s="156" t="s">
        <v>203</v>
      </c>
      <c r="W39" s="147"/>
      <c r="X39" s="240">
        <f t="shared" si="1"/>
        <v>0.34822799544727984</v>
      </c>
      <c r="Y39" s="240">
        <f t="shared" si="1"/>
        <v>0.31805600575252313</v>
      </c>
      <c r="Z39" s="240">
        <f t="shared" si="1"/>
        <v>0.30097630634427663</v>
      </c>
      <c r="AA39" s="241">
        <f t="shared" si="1"/>
        <v>0.21777667696695668</v>
      </c>
      <c r="AB39" s="241">
        <f t="shared" si="1"/>
        <v>0.17755031268310489</v>
      </c>
      <c r="AC39" s="241">
        <f t="shared" si="1"/>
        <v>0.15758540247842867</v>
      </c>
      <c r="AD39" s="241">
        <f t="shared" si="1"/>
        <v>0.17618762522890538</v>
      </c>
      <c r="AE39" s="241">
        <f t="shared" si="1"/>
        <v>0.22966055528177201</v>
      </c>
    </row>
    <row r="40" spans="1:31" ht="14.1" customHeight="1" x14ac:dyDescent="0.2">
      <c r="A40" s="140" t="s">
        <v>236</v>
      </c>
      <c r="B40" s="141">
        <v>1.417805233726225</v>
      </c>
      <c r="C40" s="141">
        <v>1.0531890601902849</v>
      </c>
      <c r="D40" s="141">
        <v>-0.11134831166433103</v>
      </c>
      <c r="E40" s="141">
        <v>0.57063141747724222</v>
      </c>
      <c r="F40" s="141">
        <v>0.72990937812265522</v>
      </c>
      <c r="G40" s="141">
        <v>0.6434144136080201</v>
      </c>
      <c r="H40" s="141">
        <v>0.55744818973900201</v>
      </c>
      <c r="I40" s="141">
        <v>6.1640932328295733E-2</v>
      </c>
      <c r="J40" s="141">
        <v>-0.49808908364385285</v>
      </c>
      <c r="K40" s="141">
        <v>-0.80393500100092408</v>
      </c>
      <c r="L40" s="141">
        <v>-0.33279541350756658</v>
      </c>
      <c r="M40" s="141">
        <v>-0.19292926849953082</v>
      </c>
      <c r="N40" s="141">
        <v>-0.11262820444015073</v>
      </c>
      <c r="O40" s="141">
        <v>0.10055348781241023</v>
      </c>
      <c r="P40" s="141">
        <v>0.29679216499454736</v>
      </c>
      <c r="Q40" s="141">
        <v>0.57227175659667329</v>
      </c>
      <c r="R40" s="141">
        <v>0.49456416154780269</v>
      </c>
      <c r="S40" s="141">
        <v>0.52397710275458553</v>
      </c>
      <c r="T40" s="141">
        <v>0.46623754593093325</v>
      </c>
      <c r="U40" s="141">
        <v>0.32341638049032173</v>
      </c>
      <c r="V40" s="146" t="s">
        <v>204</v>
      </c>
      <c r="W40" s="147"/>
      <c r="X40" s="238">
        <f t="shared" si="1"/>
        <v>0.52391193366255839</v>
      </c>
      <c r="Y40" s="238">
        <f t="shared" si="1"/>
        <v>0.45036489955266318</v>
      </c>
      <c r="Z40" s="238">
        <f t="shared" si="1"/>
        <v>0.45046729097472865</v>
      </c>
      <c r="AA40" s="239">
        <f t="shared" si="1"/>
        <v>0.40333433727024082</v>
      </c>
      <c r="AB40" s="239">
        <f t="shared" si="1"/>
        <v>0.36002261595742996</v>
      </c>
      <c r="AC40" s="239">
        <f t="shared" si="1"/>
        <v>0.35290835025629541</v>
      </c>
      <c r="AD40" s="239">
        <f t="shared" si="1"/>
        <v>0.3466199474371755</v>
      </c>
      <c r="AE40" s="239">
        <f t="shared" si="1"/>
        <v>0.39285356447980435</v>
      </c>
    </row>
    <row r="41" spans="1:31" ht="14.1" customHeight="1" x14ac:dyDescent="0.2">
      <c r="A41" s="150" t="s">
        <v>205</v>
      </c>
      <c r="B41" s="151">
        <v>0.46380127994266857</v>
      </c>
      <c r="C41" s="151">
        <v>0.63110432919049564</v>
      </c>
      <c r="D41" s="151">
        <v>0.67834966547163766</v>
      </c>
      <c r="E41" s="151">
        <v>0.64605196977129786</v>
      </c>
      <c r="F41" s="151">
        <v>0.96594069420032524</v>
      </c>
      <c r="G41" s="151">
        <v>0.91845928941651955</v>
      </c>
      <c r="H41" s="151">
        <v>1.288117868623575</v>
      </c>
      <c r="I41" s="151">
        <v>5.4093711295034992E-2</v>
      </c>
      <c r="J41" s="151">
        <v>-0.49176406652847482</v>
      </c>
      <c r="K41" s="151">
        <v>-0.52990851409922457</v>
      </c>
      <c r="L41" s="151">
        <v>-0.84083314974485668</v>
      </c>
      <c r="M41" s="151">
        <v>-1.381261308834653</v>
      </c>
      <c r="N41" s="151">
        <v>-1.3904471276828432</v>
      </c>
      <c r="O41" s="151">
        <v>-1.3123954836575984</v>
      </c>
      <c r="P41" s="151">
        <v>-0.27242998264698537</v>
      </c>
      <c r="Q41" s="151">
        <v>-0.26876525222689462</v>
      </c>
      <c r="R41" s="151">
        <v>-0.11978657253690053</v>
      </c>
      <c r="S41" s="151">
        <v>-0.14416781523908401</v>
      </c>
      <c r="T41" s="151">
        <v>-0.15287107087737703</v>
      </c>
      <c r="U41" s="151">
        <v>-0.32358264492050304</v>
      </c>
      <c r="V41" s="156" t="s">
        <v>206</v>
      </c>
      <c r="W41" s="147"/>
      <c r="X41" s="240">
        <f t="shared" si="1"/>
        <v>0.62725134762321066</v>
      </c>
      <c r="Y41" s="240">
        <f t="shared" si="1"/>
        <v>0.76865928153955287</v>
      </c>
      <c r="Z41" s="240">
        <f t="shared" si="1"/>
        <v>0.85068777001968032</v>
      </c>
      <c r="AA41" s="241">
        <f t="shared" si="1"/>
        <v>0.86292215966806651</v>
      </c>
      <c r="AB41" s="241">
        <f t="shared" si="1"/>
        <v>0.71431767844638938</v>
      </c>
      <c r="AC41" s="241">
        <f t="shared" si="1"/>
        <v>0.57640978625354311</v>
      </c>
      <c r="AD41" s="241">
        <f t="shared" si="1"/>
        <v>0.46070759425091856</v>
      </c>
      <c r="AE41" s="241">
        <f t="shared" si="1"/>
        <v>0.44484667212818907</v>
      </c>
    </row>
    <row r="42" spans="1:31" ht="14.1" customHeight="1" x14ac:dyDescent="0.2">
      <c r="A42" s="140" t="s">
        <v>207</v>
      </c>
      <c r="B42" s="141">
        <v>1.5650483521487173</v>
      </c>
      <c r="C42" s="141">
        <v>1.6519924507597463</v>
      </c>
      <c r="D42" s="141">
        <v>1.8126766400385605</v>
      </c>
      <c r="E42" s="141">
        <v>1.7649448845846862</v>
      </c>
      <c r="F42" s="141">
        <v>1.4962692984673625</v>
      </c>
      <c r="G42" s="141">
        <v>1.9534228467576724</v>
      </c>
      <c r="H42" s="141">
        <v>1.7479672406462046</v>
      </c>
      <c r="I42" s="141">
        <v>1.2444187918373364</v>
      </c>
      <c r="J42" s="141">
        <v>0.84252169509299812</v>
      </c>
      <c r="K42" s="141">
        <v>1.444102739459852</v>
      </c>
      <c r="L42" s="141">
        <v>1.5489696210674371</v>
      </c>
      <c r="M42" s="141">
        <v>1.4639196924917581</v>
      </c>
      <c r="N42" s="141">
        <v>1.0153830061536913</v>
      </c>
      <c r="O42" s="141">
        <v>0.96536454701356078</v>
      </c>
      <c r="P42" s="141">
        <v>0.75167507105308795</v>
      </c>
      <c r="Q42" s="141">
        <v>0.7143616119775833</v>
      </c>
      <c r="R42" s="141">
        <v>0.53363525821400914</v>
      </c>
      <c r="S42" s="141">
        <v>0.37921951849862112</v>
      </c>
      <c r="T42" s="141">
        <v>0.30948633328113462</v>
      </c>
      <c r="U42" s="141">
        <v>0.20755623427763883</v>
      </c>
      <c r="V42" s="146" t="s">
        <v>208</v>
      </c>
      <c r="W42" s="147"/>
      <c r="X42" s="238">
        <f t="shared" si="1"/>
        <v>0.23547219168618844</v>
      </c>
      <c r="Y42" s="238">
        <f t="shared" si="1"/>
        <v>0.23367490157452542</v>
      </c>
      <c r="Z42" s="238">
        <f t="shared" si="1"/>
        <v>0.25246833881594438</v>
      </c>
      <c r="AA42" s="239">
        <f t="shared" si="1"/>
        <v>0.2842495502995126</v>
      </c>
      <c r="AB42" s="239">
        <f t="shared" si="1"/>
        <v>0.33390190292722499</v>
      </c>
      <c r="AC42" s="239">
        <f t="shared" si="1"/>
        <v>0.31600721542116667</v>
      </c>
      <c r="AD42" s="239">
        <f t="shared" si="1"/>
        <v>0.29833400622237161</v>
      </c>
      <c r="AE42" s="239">
        <f t="shared" si="1"/>
        <v>0.32174279095273978</v>
      </c>
    </row>
    <row r="43" spans="1:31" ht="14.1" customHeight="1" x14ac:dyDescent="0.2">
      <c r="A43" s="150" t="s">
        <v>209</v>
      </c>
      <c r="B43" s="151">
        <v>4.6824627725998162</v>
      </c>
      <c r="C43" s="151">
        <v>4.7766221950324947</v>
      </c>
      <c r="D43" s="151">
        <v>3.8533729922013737</v>
      </c>
      <c r="E43" s="151">
        <v>3.514911494214533</v>
      </c>
      <c r="F43" s="151">
        <v>3.2007792751845434</v>
      </c>
      <c r="G43" s="151">
        <v>2.7439863596972889</v>
      </c>
      <c r="H43" s="151">
        <v>2.3715280593126895</v>
      </c>
      <c r="I43" s="151">
        <v>1.0374845992411232</v>
      </c>
      <c r="J43" s="151">
        <v>1.1018858115444488</v>
      </c>
      <c r="K43" s="151">
        <v>0.57113134059230997</v>
      </c>
      <c r="L43" s="151">
        <v>0.32104666100544654</v>
      </c>
      <c r="M43" s="151">
        <v>9.2277889383460127E-3</v>
      </c>
      <c r="N43" s="151">
        <v>3.4697410038081765E-2</v>
      </c>
      <c r="O43" s="151">
        <v>-0.15529790250039358</v>
      </c>
      <c r="P43" s="151">
        <v>-0.21704816766089458</v>
      </c>
      <c r="Q43" s="151">
        <v>-0.22093060308617762</v>
      </c>
      <c r="R43" s="151">
        <v>-0.26436748738041704</v>
      </c>
      <c r="S43" s="151">
        <v>-0.21854540769581868</v>
      </c>
      <c r="T43" s="151">
        <v>-0.24624872131927233</v>
      </c>
      <c r="U43" s="151">
        <v>-0.20396516748882565</v>
      </c>
      <c r="V43" s="156" t="s">
        <v>210</v>
      </c>
      <c r="W43" s="147"/>
      <c r="X43" s="240">
        <f t="shared" si="1"/>
        <v>1.2731102205654345</v>
      </c>
      <c r="Y43" s="240">
        <f t="shared" si="1"/>
        <v>1.2643801979288756</v>
      </c>
      <c r="Z43" s="240">
        <f t="shared" si="1"/>
        <v>1.173706733700306</v>
      </c>
      <c r="AA43" s="241">
        <f t="shared" si="1"/>
        <v>0.98907057465567139</v>
      </c>
      <c r="AB43" s="241">
        <f t="shared" si="1"/>
        <v>0.82548560914243441</v>
      </c>
      <c r="AC43" s="241">
        <f t="shared" si="1"/>
        <v>0.62810796234411592</v>
      </c>
      <c r="AD43" s="241">
        <f t="shared" si="1"/>
        <v>0.42888332641811583</v>
      </c>
      <c r="AE43" s="241">
        <f t="shared" si="1"/>
        <v>0.34110479600074517</v>
      </c>
    </row>
    <row r="44" spans="1:31" ht="14.1" customHeight="1" x14ac:dyDescent="0.2">
      <c r="A44" s="140" t="s">
        <v>211</v>
      </c>
      <c r="B44" s="141">
        <v>1.6203489346957884</v>
      </c>
      <c r="C44" s="141">
        <v>1.2856312606551754</v>
      </c>
      <c r="D44" s="141">
        <v>0.97105971133054136</v>
      </c>
      <c r="E44" s="141">
        <v>1.2192052618015794</v>
      </c>
      <c r="F44" s="141">
        <v>1.5418125377555931</v>
      </c>
      <c r="G44" s="141">
        <v>1.9516034771275126</v>
      </c>
      <c r="H44" s="141">
        <v>2.1222130764504166</v>
      </c>
      <c r="I44" s="141">
        <v>1.5981658460498607</v>
      </c>
      <c r="J44" s="141">
        <v>1.3801999016845281</v>
      </c>
      <c r="K44" s="141">
        <v>1.256778330245687</v>
      </c>
      <c r="L44" s="141">
        <v>1.3404014713169592</v>
      </c>
      <c r="M44" s="141">
        <v>1.3691190412349197</v>
      </c>
      <c r="N44" s="141">
        <v>1.2999701925561697</v>
      </c>
      <c r="O44" s="141">
        <v>1.1907291040190107</v>
      </c>
      <c r="P44" s="141">
        <v>1.2897472672783854</v>
      </c>
      <c r="Q44" s="141">
        <v>0.89397509016126941</v>
      </c>
      <c r="R44" s="141">
        <v>0.77917476586690848</v>
      </c>
      <c r="S44" s="141">
        <v>0.65125735923829964</v>
      </c>
      <c r="T44" s="141">
        <v>0.36520052602440745</v>
      </c>
      <c r="U44" s="141">
        <v>0.36069387918051382</v>
      </c>
      <c r="V44" s="146" t="s">
        <v>212</v>
      </c>
      <c r="W44" s="147"/>
      <c r="X44" s="238">
        <f t="shared" si="1"/>
        <v>0.2693933175232483</v>
      </c>
      <c r="Y44" s="238">
        <f t="shared" si="1"/>
        <v>0.26271429507686878</v>
      </c>
      <c r="Z44" s="238">
        <f t="shared" si="1"/>
        <v>0.23640145657881853</v>
      </c>
      <c r="AA44" s="239">
        <f t="shared" si="1"/>
        <v>0.23867954920142403</v>
      </c>
      <c r="AB44" s="239">
        <f t="shared" si="1"/>
        <v>0.246460817447751</v>
      </c>
      <c r="AC44" s="239">
        <f t="shared" si="1"/>
        <v>0.1956378055771287</v>
      </c>
      <c r="AD44" s="239">
        <f t="shared" si="1"/>
        <v>0.17111986861538422</v>
      </c>
      <c r="AE44" s="239">
        <f t="shared" si="1"/>
        <v>0.2221997083628327</v>
      </c>
    </row>
    <row r="45" spans="1:31" ht="14.1" customHeight="1" x14ac:dyDescent="0.2">
      <c r="A45" s="150" t="s">
        <v>213</v>
      </c>
      <c r="B45" s="151">
        <v>5.7882576065287532</v>
      </c>
      <c r="C45" s="151">
        <v>6.713904975350439</v>
      </c>
      <c r="D45" s="151">
        <v>5.6364375697238609</v>
      </c>
      <c r="E45" s="151">
        <v>4.9624980269825727</v>
      </c>
      <c r="F45" s="151">
        <v>4.2090333613308264</v>
      </c>
      <c r="G45" s="151">
        <v>4.1586771874373758</v>
      </c>
      <c r="H45" s="151">
        <v>3.4789911797551656</v>
      </c>
      <c r="I45" s="151">
        <v>2.5243384571833971</v>
      </c>
      <c r="J45" s="151">
        <v>2.0624772324035567</v>
      </c>
      <c r="K45" s="151">
        <v>1.1534268719082346</v>
      </c>
      <c r="L45" s="151">
        <v>0.76912978811550059</v>
      </c>
      <c r="M45" s="151">
        <v>0.48398624473162805</v>
      </c>
      <c r="N45" s="151">
        <v>0.1082206611351911</v>
      </c>
      <c r="O45" s="151">
        <v>-0.10330727225829552</v>
      </c>
      <c r="P45" s="151">
        <v>-0.16652478355909048</v>
      </c>
      <c r="Q45" s="151">
        <v>-0.40258095047215997</v>
      </c>
      <c r="R45" s="151">
        <v>-0.20467156855949756</v>
      </c>
      <c r="S45" s="151">
        <v>-0.25121765416443681</v>
      </c>
      <c r="T45" s="151">
        <v>-0.21788718039252897</v>
      </c>
      <c r="U45" s="151">
        <v>-0.31175698943594587</v>
      </c>
      <c r="V45" s="156" t="s">
        <v>214</v>
      </c>
      <c r="W45" s="147"/>
      <c r="X45" s="240">
        <f t="shared" si="1"/>
        <v>1.5692187591459221</v>
      </c>
      <c r="Y45" s="240">
        <f t="shared" si="1"/>
        <v>1.5452278730887483</v>
      </c>
      <c r="Z45" s="240">
        <f t="shared" si="1"/>
        <v>1.4756297414395225</v>
      </c>
      <c r="AA45" s="241">
        <f t="shared" si="1"/>
        <v>1.4022061124478065</v>
      </c>
      <c r="AB45" s="241">
        <f t="shared" si="1"/>
        <v>1.287343566007686</v>
      </c>
      <c r="AC45" s="241">
        <f t="shared" si="1"/>
        <v>1.0511941539346206</v>
      </c>
      <c r="AD45" s="241">
        <f t="shared" si="1"/>
        <v>0.80391489547186068</v>
      </c>
      <c r="AE45" s="241">
        <f t="shared" si="1"/>
        <v>0.61788894188933341</v>
      </c>
    </row>
    <row r="46" spans="1:31" ht="14.1" customHeight="1" x14ac:dyDescent="0.2">
      <c r="A46" s="140" t="s">
        <v>215</v>
      </c>
      <c r="B46" s="141">
        <v>3.1121536811681483</v>
      </c>
      <c r="C46" s="141">
        <v>3.325198702493521</v>
      </c>
      <c r="D46" s="141">
        <v>3.0161957809962936</v>
      </c>
      <c r="E46" s="141">
        <v>3.4562471123093235</v>
      </c>
      <c r="F46" s="141">
        <v>3.0415758540529563</v>
      </c>
      <c r="G46" s="141">
        <v>2.8258097222960714</v>
      </c>
      <c r="H46" s="141">
        <v>2.2022789561904936</v>
      </c>
      <c r="I46" s="141">
        <v>1.2424668977206295</v>
      </c>
      <c r="J46" s="141">
        <v>0.84468071753117191</v>
      </c>
      <c r="K46" s="141">
        <v>0.41169176495172483</v>
      </c>
      <c r="L46" s="141">
        <v>0.51027343855685747</v>
      </c>
      <c r="M46" s="141">
        <v>0.34239396252170246</v>
      </c>
      <c r="N46" s="141">
        <v>0.32083387470208713</v>
      </c>
      <c r="O46" s="141">
        <v>0.90489939893901206</v>
      </c>
      <c r="P46" s="141">
        <v>0.89195409145006976</v>
      </c>
      <c r="Q46" s="141">
        <v>0.89515438705329609</v>
      </c>
      <c r="R46" s="141">
        <v>0.72893406394682214</v>
      </c>
      <c r="S46" s="141">
        <v>0.66649481584908121</v>
      </c>
      <c r="T46" s="141">
        <v>0.46892002296564761</v>
      </c>
      <c r="U46" s="141">
        <v>0.50452078648375787</v>
      </c>
      <c r="V46" s="146" t="s">
        <v>216</v>
      </c>
      <c r="W46" s="147"/>
      <c r="X46" s="238">
        <f t="shared" si="1"/>
        <v>1.0682909520158466</v>
      </c>
      <c r="Y46" s="238">
        <f t="shared" si="1"/>
        <v>1.1190600644563051</v>
      </c>
      <c r="Z46" s="238">
        <f t="shared" si="1"/>
        <v>1.0893221449031276</v>
      </c>
      <c r="AA46" s="239">
        <f t="shared" si="1"/>
        <v>0.85511863126014198</v>
      </c>
      <c r="AB46" s="239">
        <f t="shared" si="1"/>
        <v>0.62427414574984974</v>
      </c>
      <c r="AC46" s="239">
        <f t="shared" si="1"/>
        <v>0.37068799730899571</v>
      </c>
      <c r="AD46" s="239">
        <f t="shared" si="1"/>
        <v>0.25042399964339546</v>
      </c>
      <c r="AE46" s="239">
        <f t="shared" si="1"/>
        <v>0.20434623309367161</v>
      </c>
    </row>
    <row r="47" spans="1:31" s="108" customFormat="1" ht="14.1" customHeight="1" x14ac:dyDescent="0.2">
      <c r="A47" s="150" t="s">
        <v>24</v>
      </c>
      <c r="B47" s="151">
        <v>5.0841643930685949</v>
      </c>
      <c r="C47" s="151">
        <v>4.5597653361356825</v>
      </c>
      <c r="D47" s="151">
        <v>4.4669220360817405</v>
      </c>
      <c r="E47" s="151">
        <v>4.327579606630807</v>
      </c>
      <c r="F47" s="151">
        <v>3.9872774979476553</v>
      </c>
      <c r="G47" s="151">
        <v>3.951672132864148</v>
      </c>
      <c r="H47" s="151">
        <v>3.4386638888792307</v>
      </c>
      <c r="I47" s="151">
        <v>2.7303874368001142</v>
      </c>
      <c r="J47" s="151">
        <v>2.0788865284825016</v>
      </c>
      <c r="K47" s="151">
        <v>1.7950484754159126</v>
      </c>
      <c r="L47" s="151">
        <v>1.8915356527702556</v>
      </c>
      <c r="M47" s="151">
        <v>1.545477946574872</v>
      </c>
      <c r="N47" s="151">
        <v>1.2328932170458173</v>
      </c>
      <c r="O47" s="151">
        <v>1.0994801581922957</v>
      </c>
      <c r="P47" s="151">
        <v>0.98952318813034412</v>
      </c>
      <c r="Q47" s="151">
        <v>0.9284226323982202</v>
      </c>
      <c r="R47" s="151">
        <v>0.94563723989099269</v>
      </c>
      <c r="S47" s="151">
        <v>1.0032464454068395</v>
      </c>
      <c r="T47" s="151">
        <v>0.82240346366081951</v>
      </c>
      <c r="U47" s="151">
        <v>0.6485895555537351</v>
      </c>
      <c r="V47" s="156" t="s">
        <v>217</v>
      </c>
      <c r="W47" s="147"/>
      <c r="X47" s="240">
        <f t="shared" si="1"/>
        <v>0.95904746866688684</v>
      </c>
      <c r="Y47" s="240">
        <f t="shared" si="1"/>
        <v>1.0130779122359925</v>
      </c>
      <c r="Z47" s="240">
        <f t="shared" si="1"/>
        <v>0.98917387428325954</v>
      </c>
      <c r="AA47" s="241">
        <f t="shared" si="1"/>
        <v>0.92149435650040556</v>
      </c>
      <c r="AB47" s="241">
        <f t="shared" si="1"/>
        <v>0.77963650739275947</v>
      </c>
      <c r="AC47" s="241">
        <f t="shared" si="1"/>
        <v>0.61387248400064653</v>
      </c>
      <c r="AD47" s="241">
        <f t="shared" si="1"/>
        <v>0.4845379604385987</v>
      </c>
      <c r="AE47" s="241">
        <f t="shared" si="1"/>
        <v>0.38137760190406422</v>
      </c>
    </row>
    <row r="48" spans="1:31" s="108" customFormat="1" ht="14.1" customHeight="1" x14ac:dyDescent="0.2">
      <c r="A48" s="140" t="s">
        <v>22</v>
      </c>
      <c r="B48" s="141">
        <v>6.4262817035195168</v>
      </c>
      <c r="C48" s="141">
        <v>6.7083152968241873</v>
      </c>
      <c r="D48" s="141">
        <v>5.864789246005377</v>
      </c>
      <c r="E48" s="141">
        <v>5.0298113367761923</v>
      </c>
      <c r="F48" s="141">
        <v>4.6623119059591236</v>
      </c>
      <c r="G48" s="141">
        <v>4.9443094879077343</v>
      </c>
      <c r="H48" s="141">
        <v>5.5079003325959492</v>
      </c>
      <c r="I48" s="141">
        <v>4.9191180160481363</v>
      </c>
      <c r="J48" s="141">
        <v>4.1293600399962083</v>
      </c>
      <c r="K48" s="141">
        <v>3.3765434873053382</v>
      </c>
      <c r="L48" s="141">
        <v>2.4569871723757042</v>
      </c>
      <c r="M48" s="141">
        <v>2.5950967280594917</v>
      </c>
      <c r="N48" s="141">
        <v>2.4945050666846389</v>
      </c>
      <c r="O48" s="141">
        <v>2.1339079095893396</v>
      </c>
      <c r="P48" s="141">
        <v>1.4126050591129156</v>
      </c>
      <c r="Q48" s="141">
        <v>1.83551203096799</v>
      </c>
      <c r="R48" s="141">
        <v>1.4353916413977346</v>
      </c>
      <c r="S48" s="141">
        <v>0.85258930796966514</v>
      </c>
      <c r="T48" s="141">
        <v>0.82822577416799825</v>
      </c>
      <c r="U48" s="141">
        <v>0.79499147931981629</v>
      </c>
      <c r="V48" s="146" t="s">
        <v>218</v>
      </c>
      <c r="W48" s="147"/>
      <c r="X48" s="238">
        <f t="shared" si="1"/>
        <v>0.88291518461624108</v>
      </c>
      <c r="Y48" s="238">
        <f t="shared" si="1"/>
        <v>0.967300734694992</v>
      </c>
      <c r="Z48" s="238">
        <f t="shared" si="1"/>
        <v>1.0246489950116469</v>
      </c>
      <c r="AA48" s="239">
        <f t="shared" si="1"/>
        <v>1.1105959418492639</v>
      </c>
      <c r="AB48" s="239">
        <f t="shared" si="1"/>
        <v>1.182510911335569</v>
      </c>
      <c r="AC48" s="239">
        <f t="shared" si="1"/>
        <v>1.1176615077702696</v>
      </c>
      <c r="AD48" s="239">
        <f t="shared" si="1"/>
        <v>0.87766267957768673</v>
      </c>
      <c r="AE48" s="239">
        <f t="shared" si="1"/>
        <v>0.73824865453837363</v>
      </c>
    </row>
    <row r="49" spans="1:31" s="108" customFormat="1" ht="14.1" customHeight="1" x14ac:dyDescent="0.2">
      <c r="A49" s="150" t="s">
        <v>219</v>
      </c>
      <c r="B49" s="151">
        <v>3.970539068273232</v>
      </c>
      <c r="C49" s="151">
        <v>3.7190868555598491</v>
      </c>
      <c r="D49" s="151">
        <v>3.7073895397851975</v>
      </c>
      <c r="E49" s="151">
        <v>2.8646171725501577</v>
      </c>
      <c r="F49" s="151">
        <v>2.4433597061607091</v>
      </c>
      <c r="G49" s="151">
        <v>1.7969429869368421</v>
      </c>
      <c r="H49" s="151">
        <v>1.8718144368836225</v>
      </c>
      <c r="I49" s="151">
        <v>1.1511253451593999</v>
      </c>
      <c r="J49" s="151">
        <v>0.77071873388217393</v>
      </c>
      <c r="K49" s="151">
        <v>0.6489191348098623</v>
      </c>
      <c r="L49" s="151">
        <v>0.53219097271037186</v>
      </c>
      <c r="M49" s="151">
        <v>0.2936870580555811</v>
      </c>
      <c r="N49" s="151">
        <v>0.1265673336345681</v>
      </c>
      <c r="O49" s="151">
        <v>0.42380635951211021</v>
      </c>
      <c r="P49" s="151">
        <v>0.25662114380560674</v>
      </c>
      <c r="Q49" s="151">
        <v>0.43834862691749488</v>
      </c>
      <c r="R49" s="151">
        <v>0.48145915659741245</v>
      </c>
      <c r="S49" s="151">
        <v>0.49177922247270156</v>
      </c>
      <c r="T49" s="151">
        <v>0.44416669237802064</v>
      </c>
      <c r="U49" s="151">
        <v>0.38157217420304407</v>
      </c>
      <c r="V49" s="156" t="s">
        <v>220</v>
      </c>
      <c r="W49" s="147"/>
      <c r="X49" s="240">
        <f t="shared" si="1"/>
        <v>0.98639746405612772</v>
      </c>
      <c r="Y49" s="240">
        <f t="shared" si="1"/>
        <v>0.92874825976991393</v>
      </c>
      <c r="Z49" s="240">
        <f t="shared" si="1"/>
        <v>0.79535143004360331</v>
      </c>
      <c r="AA49" s="241">
        <f t="shared" si="1"/>
        <v>0.64791792960849559</v>
      </c>
      <c r="AB49" s="241">
        <f t="shared" si="1"/>
        <v>0.49163294347256459</v>
      </c>
      <c r="AC49" s="241">
        <f t="shared" si="1"/>
        <v>0.36790375446279167</v>
      </c>
      <c r="AD49" s="241">
        <f t="shared" si="1"/>
        <v>0.21071532810559507</v>
      </c>
      <c r="AE49" s="241">
        <f t="shared" si="1"/>
        <v>0.13860366985471612</v>
      </c>
    </row>
    <row r="50" spans="1:31" s="108" customFormat="1" ht="14.1" customHeight="1" x14ac:dyDescent="0.2">
      <c r="A50" s="219" t="s">
        <v>16</v>
      </c>
      <c r="B50" s="220">
        <v>-1.882473793641247E-2</v>
      </c>
      <c r="C50" s="220">
        <v>-0.36755174171685734</v>
      </c>
      <c r="D50" s="220">
        <v>-0.61713437606506483</v>
      </c>
      <c r="E50" s="220">
        <v>5.7421190895913271E-2</v>
      </c>
      <c r="F50" s="220">
        <v>-0.25055110690551236</v>
      </c>
      <c r="G50" s="220">
        <v>-0.36262323756782555</v>
      </c>
      <c r="H50" s="220">
        <v>-0.37014302918793862</v>
      </c>
      <c r="I50" s="220">
        <v>-0.86855321529449181</v>
      </c>
      <c r="J50" s="220">
        <v>-1.0505114714537058</v>
      </c>
      <c r="K50" s="220">
        <v>-1.6840978430842941</v>
      </c>
      <c r="L50" s="220">
        <v>-1.5071150694424476</v>
      </c>
      <c r="M50" s="220">
        <v>-1.9589467492790118</v>
      </c>
      <c r="N50" s="221">
        <v>-1.3904471276828432</v>
      </c>
      <c r="O50" s="221">
        <v>-1.3940211954950974</v>
      </c>
      <c r="P50" s="221">
        <v>-1.5659927878901088</v>
      </c>
      <c r="Q50" s="221">
        <v>-1.5788736501359035</v>
      </c>
      <c r="R50" s="221">
        <v>-0.26436748738041704</v>
      </c>
      <c r="S50" s="221">
        <v>-3.4566655709462992</v>
      </c>
      <c r="T50" s="221">
        <v>-1.5910720692710263</v>
      </c>
      <c r="U50" s="221">
        <v>-1.6528542366053438</v>
      </c>
      <c r="V50" s="222" t="str">
        <f>+A50</f>
        <v>Minimum</v>
      </c>
      <c r="W50" s="147"/>
      <c r="X50" s="223">
        <f t="shared" si="1"/>
        <v>0.46038672786920987</v>
      </c>
      <c r="Y50" s="223">
        <f t="shared" si="1"/>
        <v>0.55261937897235236</v>
      </c>
      <c r="Z50" s="223">
        <f t="shared" si="1"/>
        <v>0.57966688628824481</v>
      </c>
      <c r="AA50" s="223">
        <f t="shared" si="1"/>
        <v>0.5032245924574219</v>
      </c>
      <c r="AB50" s="242">
        <f t="shared" si="1"/>
        <v>0.44182994740942882</v>
      </c>
      <c r="AC50" s="242">
        <f t="shared" si="1"/>
        <v>0.34428058514952325</v>
      </c>
      <c r="AD50" s="224">
        <f t="shared" si="1"/>
        <v>0.35908916100257637</v>
      </c>
      <c r="AE50" s="224">
        <f t="shared" si="1"/>
        <v>0.46887969549451319</v>
      </c>
    </row>
    <row r="51" spans="1:31" s="108" customFormat="1" ht="14.1" customHeight="1" x14ac:dyDescent="0.2">
      <c r="A51" s="225" t="s">
        <v>17</v>
      </c>
      <c r="B51" s="226">
        <v>6.4262817035195168</v>
      </c>
      <c r="C51" s="226">
        <v>6.713904975350439</v>
      </c>
      <c r="D51" s="226">
        <v>5.864789246005377</v>
      </c>
      <c r="E51" s="226">
        <v>5.0298113367761923</v>
      </c>
      <c r="F51" s="226">
        <v>4.6623119059591236</v>
      </c>
      <c r="G51" s="226">
        <v>4.9443094879077343</v>
      </c>
      <c r="H51" s="226">
        <v>5.5079003325959492</v>
      </c>
      <c r="I51" s="226">
        <v>4.9191180160481363</v>
      </c>
      <c r="J51" s="226">
        <v>4.1293600399962083</v>
      </c>
      <c r="K51" s="226">
        <v>3.3765434873053382</v>
      </c>
      <c r="L51" s="226">
        <v>2.4569871723757042</v>
      </c>
      <c r="M51" s="226">
        <v>2.5950967280594917</v>
      </c>
      <c r="N51" s="227">
        <v>2.4945050666846389</v>
      </c>
      <c r="O51" s="227">
        <v>2.1339079095893396</v>
      </c>
      <c r="P51" s="227">
        <v>1.4126050591129156</v>
      </c>
      <c r="Q51" s="227">
        <v>1.83551203096799</v>
      </c>
      <c r="R51" s="227">
        <v>1.4353916413977346</v>
      </c>
      <c r="S51" s="227">
        <v>1.0032464454068395</v>
      </c>
      <c r="T51" s="227">
        <v>2.3846906471717308</v>
      </c>
      <c r="U51" s="227">
        <v>0.79499147931981629</v>
      </c>
      <c r="V51" s="228" t="str">
        <f>+A51</f>
        <v>Maximum</v>
      </c>
      <c r="W51" s="147"/>
      <c r="X51" s="229">
        <f t="shared" si="1"/>
        <v>0.88336235889834125</v>
      </c>
      <c r="Y51" s="229">
        <f t="shared" si="1"/>
        <v>0.967300734694992</v>
      </c>
      <c r="Z51" s="229">
        <f t="shared" si="1"/>
        <v>1.0246489950116469</v>
      </c>
      <c r="AA51" s="229">
        <f t="shared" si="1"/>
        <v>1.1105959418492639</v>
      </c>
      <c r="AB51" s="243">
        <f t="shared" si="1"/>
        <v>1.182510911335569</v>
      </c>
      <c r="AC51" s="243">
        <f t="shared" si="1"/>
        <v>1.1176615077702696</v>
      </c>
      <c r="AD51" s="230">
        <f t="shared" si="1"/>
        <v>0.87766267957768673</v>
      </c>
      <c r="AE51" s="230">
        <f t="shared" si="1"/>
        <v>0.72318294079465628</v>
      </c>
    </row>
    <row r="52" spans="1:31" s="108" customFormat="1" ht="14.1" customHeight="1" x14ac:dyDescent="0.2">
      <c r="A52" s="159" t="s">
        <v>221</v>
      </c>
      <c r="B52" s="160">
        <v>3.2414824527847692</v>
      </c>
      <c r="C52" s="160">
        <v>3.0305932878780339</v>
      </c>
      <c r="D52" s="160">
        <v>2.6150632057574024</v>
      </c>
      <c r="E52" s="160">
        <v>2.4273843747865849</v>
      </c>
      <c r="F52" s="160">
        <v>2.3642733203210753</v>
      </c>
      <c r="G52" s="160">
        <v>1.9666732941434764</v>
      </c>
      <c r="H52" s="160">
        <v>1.6829284926469099</v>
      </c>
      <c r="I52" s="160">
        <v>1.0097111124347191</v>
      </c>
      <c r="J52" s="160">
        <v>0.76102532667929557</v>
      </c>
      <c r="K52" s="160">
        <v>0.49141155277201742</v>
      </c>
      <c r="L52" s="160">
        <v>0.52123220563361472</v>
      </c>
      <c r="M52" s="160">
        <v>0.31804051028864178</v>
      </c>
      <c r="N52" s="209">
        <v>0.1660476973143114</v>
      </c>
      <c r="O52" s="209">
        <v>0.25428587726462432</v>
      </c>
      <c r="P52" s="172">
        <v>0.27324161992789708</v>
      </c>
      <c r="Q52" s="160">
        <v>0.29291614750116829</v>
      </c>
      <c r="R52" s="209">
        <v>0.22579708942855553</v>
      </c>
      <c r="S52" s="209">
        <v>0.22053643349761801</v>
      </c>
      <c r="T52" s="209">
        <v>0.19247365736829192</v>
      </c>
      <c r="U52" s="209">
        <v>0.15432098127978805</v>
      </c>
      <c r="V52" s="173" t="str">
        <f>+A52</f>
        <v>Médiane</v>
      </c>
      <c r="X52" s="166">
        <f t="shared" si="1"/>
        <v>0.79376787927200154</v>
      </c>
      <c r="Y52" s="166">
        <f t="shared" si="1"/>
        <v>0.79549019798471599</v>
      </c>
      <c r="Z52" s="166">
        <f t="shared" si="1"/>
        <v>0.75155366541795754</v>
      </c>
      <c r="AA52" s="166">
        <f t="shared" si="1"/>
        <v>0.64186689274934117</v>
      </c>
      <c r="AB52" s="169">
        <f t="shared" si="1"/>
        <v>0.48849983005243952</v>
      </c>
      <c r="AC52" s="169">
        <f t="shared" si="1"/>
        <v>0.34448255380439285</v>
      </c>
      <c r="AD52" s="168">
        <f t="shared" si="1"/>
        <v>0.21157930836434174</v>
      </c>
      <c r="AE52" s="168">
        <f t="shared" si="1"/>
        <v>0.14326174939852088</v>
      </c>
    </row>
    <row r="53" spans="1:31" s="108" customFormat="1" ht="14.1" customHeight="1" thickBot="1" x14ac:dyDescent="0.25">
      <c r="A53" s="159" t="s">
        <v>237</v>
      </c>
      <c r="B53" s="160">
        <v>3.0355122578635241</v>
      </c>
      <c r="C53" s="160">
        <v>2.8047030321791917</v>
      </c>
      <c r="D53" s="160">
        <v>2.4049781895705582</v>
      </c>
      <c r="E53" s="160">
        <v>2.3149868037719403</v>
      </c>
      <c r="F53" s="160">
        <v>2.1490632462447747</v>
      </c>
      <c r="G53" s="160">
        <v>2.0116949376283486</v>
      </c>
      <c r="H53" s="160">
        <v>1.6960424573591335</v>
      </c>
      <c r="I53" s="160">
        <v>1.0680293594915138</v>
      </c>
      <c r="J53" s="160">
        <v>0.62010864556506939</v>
      </c>
      <c r="K53" s="160">
        <v>0.36560399515842901</v>
      </c>
      <c r="L53" s="160">
        <v>0.42353920026185948</v>
      </c>
      <c r="M53" s="160">
        <v>0.25814182408749375</v>
      </c>
      <c r="N53" s="209">
        <v>0.23553274102980259</v>
      </c>
      <c r="O53" s="209">
        <v>0.24464573904320061</v>
      </c>
      <c r="P53" s="172">
        <v>0.22125603482802075</v>
      </c>
      <c r="Q53" s="160">
        <v>0.20997810712873566</v>
      </c>
      <c r="R53" s="209">
        <v>0.34655233251820283</v>
      </c>
      <c r="S53" s="209">
        <v>0.11450794572866099</v>
      </c>
      <c r="T53" s="209">
        <v>0.23173206663506349</v>
      </c>
      <c r="U53" s="209">
        <v>0.12503859625018607</v>
      </c>
      <c r="V53" s="173" t="str">
        <f>+A53</f>
        <v>Moyenne</v>
      </c>
      <c r="X53" s="166">
        <f t="shared" si="1"/>
        <v>0.77324374928309114</v>
      </c>
      <c r="Y53" s="166">
        <f t="shared" si="1"/>
        <v>0.784134261001039</v>
      </c>
      <c r="Z53" s="166">
        <f t="shared" si="1"/>
        <v>0.74293803215297027</v>
      </c>
      <c r="AA53" s="166">
        <f t="shared" si="1"/>
        <v>0.65917382847518413</v>
      </c>
      <c r="AB53" s="169">
        <f t="shared" si="1"/>
        <v>0.52647765482862674</v>
      </c>
      <c r="AC53" s="169">
        <f t="shared" si="1"/>
        <v>0.35626340624594782</v>
      </c>
      <c r="AD53" s="168">
        <f t="shared" si="1"/>
        <v>0.18273216231694883</v>
      </c>
      <c r="AE53" s="168">
        <f t="shared" si="1"/>
        <v>0.10797150947275411</v>
      </c>
    </row>
    <row r="54" spans="1:31" s="108" customFormat="1" ht="14.1" customHeight="1" thickBot="1" x14ac:dyDescent="0.25">
      <c r="A54" s="159" t="s">
        <v>222</v>
      </c>
      <c r="B54" s="182">
        <v>3.9593830681974125</v>
      </c>
      <c r="C54" s="182">
        <v>3.6386028857581749</v>
      </c>
      <c r="D54" s="182">
        <v>3.227582441086621</v>
      </c>
      <c r="E54" s="182">
        <v>2.9554362697139522</v>
      </c>
      <c r="F54" s="182">
        <v>2.699602227534041</v>
      </c>
      <c r="G54" s="182">
        <v>2.5810376182014436</v>
      </c>
      <c r="H54" s="182">
        <v>2.3014194784023685</v>
      </c>
      <c r="I54" s="182">
        <v>1.6885882349345844</v>
      </c>
      <c r="J54" s="182">
        <v>1.2823672204685892</v>
      </c>
      <c r="K54" s="182">
        <v>0.97353547106784166</v>
      </c>
      <c r="L54" s="182">
        <v>0.83736342431716371</v>
      </c>
      <c r="M54" s="182">
        <v>0.71496064296599537</v>
      </c>
      <c r="N54" s="182">
        <v>0.60707719238330149</v>
      </c>
      <c r="O54" s="182">
        <v>0.62614791979285156</v>
      </c>
      <c r="P54" s="182">
        <v>0.53587475662854145</v>
      </c>
      <c r="Q54" s="182">
        <v>0.49232351968205934</v>
      </c>
      <c r="R54" s="182">
        <v>0.49401502349948301</v>
      </c>
      <c r="S54" s="182">
        <v>0.33184488825027908</v>
      </c>
      <c r="T54" s="182">
        <v>0.42913525222856019</v>
      </c>
      <c r="U54" s="182">
        <v>0.29142928018373898</v>
      </c>
      <c r="V54" s="164" t="s">
        <v>222</v>
      </c>
      <c r="X54" s="166">
        <f t="shared" si="1"/>
        <v>0.8184719515611466</v>
      </c>
      <c r="Y54" s="166">
        <f t="shared" si="1"/>
        <v>0.82682630411842517</v>
      </c>
      <c r="Z54" s="166">
        <f t="shared" si="1"/>
        <v>0.7810779877583498</v>
      </c>
      <c r="AA54" s="166">
        <f t="shared" si="1"/>
        <v>0.70916155740903308</v>
      </c>
      <c r="AB54" s="169">
        <f t="shared" si="1"/>
        <v>0.59881275366838271</v>
      </c>
      <c r="AC54" s="169">
        <f t="shared" si="1"/>
        <v>0.45089551512251058</v>
      </c>
      <c r="AD54" s="168">
        <f t="shared" si="1"/>
        <v>0.29619059769840295</v>
      </c>
      <c r="AE54" s="168">
        <f t="shared" si="1"/>
        <v>0.21000454703942947</v>
      </c>
    </row>
    <row r="55" spans="1:31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5.0237283100412986</v>
      </c>
      <c r="K55" s="182">
        <v>4.1566214782759321</v>
      </c>
      <c r="L55" s="182">
        <v>3.9340274858027433</v>
      </c>
      <c r="M55" s="182">
        <v>3.958226634798935</v>
      </c>
      <c r="N55" s="182">
        <v>3.5009457262042418</v>
      </c>
      <c r="O55" s="182">
        <v>3.1600139652127388</v>
      </c>
      <c r="P55" s="182">
        <v>2.85484588093356</v>
      </c>
      <c r="Q55" s="182">
        <v>2.662438454238151</v>
      </c>
      <c r="R55" s="182">
        <v>2.3572665370655095</v>
      </c>
      <c r="S55" s="182">
        <v>1.8908561663156034</v>
      </c>
      <c r="T55" s="182">
        <v>1.4333572317460448</v>
      </c>
      <c r="U55" s="182">
        <v>1.1115969099733418</v>
      </c>
      <c r="V55" s="184" t="s">
        <v>224</v>
      </c>
      <c r="X55" s="185">
        <f t="shared" si="1"/>
        <v>0.43484614577864927</v>
      </c>
      <c r="Y55" s="185">
        <f t="shared" si="1"/>
        <v>0.37778866640578546</v>
      </c>
      <c r="Z55" s="185">
        <f t="shared" si="1"/>
        <v>0.38037197370718812</v>
      </c>
      <c r="AA55" s="185">
        <f t="shared" si="1"/>
        <v>0.42393154098274027</v>
      </c>
      <c r="AB55" s="169">
        <f t="shared" si="1"/>
        <v>0.53692201785120675</v>
      </c>
      <c r="AC55" s="169">
        <f t="shared" si="1"/>
        <v>0.61179498529127718</v>
      </c>
      <c r="AD55" s="231">
        <f t="shared" si="1"/>
        <v>0.67212289604883302</v>
      </c>
      <c r="AE55" s="168">
        <f t="shared" ref="AE55" si="2">AVEDEV(J55:S55)</f>
        <v>0.7648128631357588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K12/I12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43788.624696412036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Zinsbelastungsanteil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Nettozinsen in % des laufenden Ertrags</v>
      </c>
      <c r="B61" s="289"/>
      <c r="C61" s="289"/>
      <c r="D61" s="289"/>
      <c r="E61" s="289"/>
      <c r="F61" s="289"/>
      <c r="G61" s="289"/>
      <c r="H61" s="289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Part des charges d'intérêts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Intérêts nets en % des revenus courants</v>
      </c>
      <c r="B63" s="289"/>
      <c r="C63" s="289"/>
      <c r="D63" s="289"/>
      <c r="E63" s="289"/>
      <c r="F63" s="289"/>
      <c r="G63" s="289"/>
      <c r="H63" s="289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D83" si="3">(SUM(B24:D24)/3)</f>
        <v>3.2325138909461693</v>
      </c>
      <c r="E68" s="141">
        <f t="shared" ref="E68:E83" si="4">(SUM(C24:E24)/3)</f>
        <v>2.739045731580708</v>
      </c>
      <c r="F68" s="141">
        <f t="shared" ref="F68:U83" si="5">(SUM(D24:F24)/3)</f>
        <v>2.6439844166257997</v>
      </c>
      <c r="G68" s="141">
        <f t="shared" si="5"/>
        <v>2.5468103733827072</v>
      </c>
      <c r="H68" s="141">
        <f t="shared" si="5"/>
        <v>2.3998197193500963</v>
      </c>
      <c r="I68" s="141">
        <f t="shared" si="5"/>
        <v>2.0529978988812458</v>
      </c>
      <c r="J68" s="141">
        <f t="shared" si="5"/>
        <v>1.7324332457053291</v>
      </c>
      <c r="K68" s="141">
        <f t="shared" si="5"/>
        <v>1.3501831114165268</v>
      </c>
      <c r="L68" s="141">
        <f t="shared" si="5"/>
        <v>1.0795474630398243</v>
      </c>
      <c r="M68" s="141">
        <f t="shared" si="5"/>
        <v>0.83555405256189241</v>
      </c>
      <c r="N68" s="141">
        <f t="shared" si="5"/>
        <v>0.68787205231831516</v>
      </c>
      <c r="O68" s="142">
        <f t="shared" si="5"/>
        <v>0.61876566009944689</v>
      </c>
      <c r="P68" s="246">
        <f t="shared" si="5"/>
        <v>0.62022132353484094</v>
      </c>
      <c r="Q68" s="195">
        <f t="shared" si="5"/>
        <v>0.613085664423341</v>
      </c>
      <c r="R68" s="142">
        <f t="shared" si="5"/>
        <v>0.62781721376320954</v>
      </c>
      <c r="S68" s="246">
        <f t="shared" si="5"/>
        <v>0.56027731215933241</v>
      </c>
      <c r="T68" s="246">
        <f t="shared" si="5"/>
        <v>0.52535499572413646</v>
      </c>
      <c r="U68" s="246">
        <f t="shared" si="5"/>
        <v>0.40622684313274121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si="3"/>
        <v>4.4979055821522804</v>
      </c>
      <c r="E69" s="151">
        <f t="shared" si="4"/>
        <v>4.0387144048930592</v>
      </c>
      <c r="F69" s="151">
        <f t="shared" si="5"/>
        <v>3.4932145971262401</v>
      </c>
      <c r="G69" s="151">
        <f t="shared" si="5"/>
        <v>2.8587729795301016</v>
      </c>
      <c r="H69" s="151">
        <f t="shared" si="5"/>
        <v>2.2276842013969791</v>
      </c>
      <c r="I69" s="151">
        <f t="shared" si="5"/>
        <v>1.6268347793660967</v>
      </c>
      <c r="J69" s="151">
        <f t="shared" si="5"/>
        <v>1.0672423836358751</v>
      </c>
      <c r="K69" s="151">
        <f t="shared" si="5"/>
        <v>0.67920700878436613</v>
      </c>
      <c r="L69" s="151">
        <f t="shared" si="5"/>
        <v>0.47217524048182535</v>
      </c>
      <c r="M69" s="151">
        <f t="shared" si="5"/>
        <v>0.36780417917986769</v>
      </c>
      <c r="N69" s="151">
        <f t="shared" si="5"/>
        <v>0.30112636659883091</v>
      </c>
      <c r="O69" s="197">
        <f t="shared" si="5"/>
        <v>0.36911574315037887</v>
      </c>
      <c r="P69" s="247">
        <f t="shared" si="5"/>
        <v>0.4178172011909016</v>
      </c>
      <c r="Q69" s="197">
        <f t="shared" si="5"/>
        <v>0.50821259541308983</v>
      </c>
      <c r="R69" s="198">
        <f t="shared" si="5"/>
        <v>0.46220509481985506</v>
      </c>
      <c r="S69" s="151">
        <f t="shared" si="5"/>
        <v>0.42950359707516145</v>
      </c>
      <c r="T69" s="151">
        <f t="shared" si="5"/>
        <v>0.53299574569778019</v>
      </c>
      <c r="U69" s="151">
        <f t="shared" si="5"/>
        <v>0.62085547942932207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3"/>
        <v>3.9581553978328565</v>
      </c>
      <c r="E70" s="141">
        <f t="shared" si="4"/>
        <v>3.2691282921937521</v>
      </c>
      <c r="F70" s="141">
        <f t="shared" si="5"/>
        <v>2.7971361879612959</v>
      </c>
      <c r="G70" s="141">
        <f t="shared" si="5"/>
        <v>2.2619925955448426</v>
      </c>
      <c r="H70" s="141">
        <f t="shared" si="5"/>
        <v>1.9391351221554574</v>
      </c>
      <c r="I70" s="141">
        <f t="shared" si="5"/>
        <v>1.3676522623951251</v>
      </c>
      <c r="J70" s="141">
        <f t="shared" si="5"/>
        <v>1.1392004838848786</v>
      </c>
      <c r="K70" s="141">
        <f t="shared" si="5"/>
        <v>0.9441981263501128</v>
      </c>
      <c r="L70" s="141">
        <f t="shared" si="5"/>
        <v>0.85192998029557876</v>
      </c>
      <c r="M70" s="141">
        <f t="shared" si="5"/>
        <v>0.71841935358032083</v>
      </c>
      <c r="N70" s="141">
        <f t="shared" si="5"/>
        <v>0.61409051826915662</v>
      </c>
      <c r="O70" s="194">
        <f t="shared" si="5"/>
        <v>0.70143356282982461</v>
      </c>
      <c r="P70" s="246">
        <f t="shared" si="5"/>
        <v>0.81221236746540304</v>
      </c>
      <c r="Q70" s="194">
        <f t="shared" si="5"/>
        <v>0.90381650677752967</v>
      </c>
      <c r="R70" s="195">
        <f t="shared" si="5"/>
        <v>0.8118554603456517</v>
      </c>
      <c r="S70" s="199">
        <f t="shared" si="5"/>
        <v>0.75350031414256158</v>
      </c>
      <c r="T70" s="199">
        <f t="shared" si="5"/>
        <v>0.69126829872825457</v>
      </c>
      <c r="U70" s="199">
        <f t="shared" si="5"/>
        <v>0.61291215449577618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3"/>
        <v>2.2436121472233035</v>
      </c>
      <c r="E71" s="151">
        <f t="shared" si="4"/>
        <v>2.3531120147486013</v>
      </c>
      <c r="F71" s="151">
        <f t="shared" si="5"/>
        <v>2.3555719244967133</v>
      </c>
      <c r="G71" s="151">
        <f t="shared" si="5"/>
        <v>2.4307563345048346</v>
      </c>
      <c r="H71" s="151">
        <f t="shared" si="5"/>
        <v>2.2318923578911276</v>
      </c>
      <c r="I71" s="151">
        <f t="shared" si="5"/>
        <v>1.9648209616344661</v>
      </c>
      <c r="J71" s="151">
        <f t="shared" si="5"/>
        <v>1.4852634182150481</v>
      </c>
      <c r="K71" s="151">
        <f t="shared" si="5"/>
        <v>1.0990943220661062</v>
      </c>
      <c r="L71" s="151">
        <f t="shared" si="5"/>
        <v>0.85518046911953505</v>
      </c>
      <c r="M71" s="151">
        <f t="shared" si="5"/>
        <v>0.76222534292520672</v>
      </c>
      <c r="N71" s="151">
        <f t="shared" si="5"/>
        <v>0.69880258527253825</v>
      </c>
      <c r="O71" s="197">
        <f t="shared" si="5"/>
        <v>0.57318337798238062</v>
      </c>
      <c r="P71" s="247">
        <f t="shared" si="5"/>
        <v>0.47378416814077084</v>
      </c>
      <c r="Q71" s="198">
        <f t="shared" si="5"/>
        <v>0.40280583430047323</v>
      </c>
      <c r="R71" s="152">
        <f t="shared" si="5"/>
        <v>0.30435961339035739</v>
      </c>
      <c r="S71" s="201">
        <f t="shared" si="5"/>
        <v>0.20707207825215621</v>
      </c>
      <c r="T71" s="201">
        <f t="shared" si="5"/>
        <v>0.13632973468226936</v>
      </c>
      <c r="U71" s="201">
        <f t="shared" si="5"/>
        <v>8.3093693802693921E-2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3"/>
        <v>0.26505794729271531</v>
      </c>
      <c r="E72" s="141">
        <f t="shared" si="4"/>
        <v>-1.6129213719274671E-2</v>
      </c>
      <c r="F72" s="141">
        <f t="shared" si="5"/>
        <v>0.20813655252639188</v>
      </c>
      <c r="G72" s="141">
        <f t="shared" si="5"/>
        <v>0.7877775423468929</v>
      </c>
      <c r="H72" s="141">
        <f t="shared" si="5"/>
        <v>0.86856733083624837</v>
      </c>
      <c r="I72" s="141">
        <f t="shared" si="5"/>
        <v>0.61123908777578284</v>
      </c>
      <c r="J72" s="141">
        <f t="shared" si="5"/>
        <v>2.5802403719489608E-2</v>
      </c>
      <c r="K72" s="141">
        <f t="shared" si="5"/>
        <v>-0.6531326186458194</v>
      </c>
      <c r="L72" s="141">
        <f t="shared" si="5"/>
        <v>-0.79830591820231411</v>
      </c>
      <c r="M72" s="141">
        <f t="shared" si="5"/>
        <v>-0.66624272773486881</v>
      </c>
      <c r="N72" s="141">
        <f t="shared" si="5"/>
        <v>-0.17055104845898961</v>
      </c>
      <c r="O72" s="194">
        <f t="shared" si="5"/>
        <v>4.4051645422317674E-2</v>
      </c>
      <c r="P72" s="246">
        <f t="shared" si="5"/>
        <v>0.24214057949812004</v>
      </c>
      <c r="Q72" s="195">
        <f t="shared" si="5"/>
        <v>0.32370326982358505</v>
      </c>
      <c r="R72" s="142">
        <f t="shared" si="5"/>
        <v>0.32538441900604026</v>
      </c>
      <c r="S72" s="202">
        <f t="shared" si="5"/>
        <v>0.19984659920504622</v>
      </c>
      <c r="T72" s="202">
        <f t="shared" si="5"/>
        <v>9.0908294334010986E-2</v>
      </c>
      <c r="U72" s="202">
        <f t="shared" si="5"/>
        <v>2.6699436837419863E-2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3"/>
        <v>3.2860583366921721</v>
      </c>
      <c r="E73" s="151">
        <f t="shared" si="4"/>
        <v>2.995358426841213</v>
      </c>
      <c r="F73" s="151">
        <f t="shared" si="5"/>
        <v>2.5668978397679019</v>
      </c>
      <c r="G73" s="151">
        <f t="shared" si="5"/>
        <v>2.2647192237389606</v>
      </c>
      <c r="H73" s="151">
        <f t="shared" si="5"/>
        <v>1.7774828464139993</v>
      </c>
      <c r="I73" s="151">
        <f t="shared" si="5"/>
        <v>1.0423499482685141</v>
      </c>
      <c r="J73" s="151">
        <f t="shared" si="5"/>
        <v>0.22845765647680394</v>
      </c>
      <c r="K73" s="151">
        <f t="shared" si="5"/>
        <v>-0.46773072557884632</v>
      </c>
      <c r="L73" s="151">
        <f t="shared" si="5"/>
        <v>-0.80118319304385033</v>
      </c>
      <c r="M73" s="151">
        <f t="shared" si="5"/>
        <v>-1.0670026646876303</v>
      </c>
      <c r="N73" s="151">
        <f t="shared" si="5"/>
        <v>-1.0419717904920456</v>
      </c>
      <c r="O73" s="197">
        <f t="shared" si="5"/>
        <v>-1.0549581557178731</v>
      </c>
      <c r="P73" s="247">
        <f t="shared" si="5"/>
        <v>-0.84160368384494166</v>
      </c>
      <c r="Q73" s="198">
        <f t="shared" si="5"/>
        <v>-0.66373227239351662</v>
      </c>
      <c r="R73" s="203">
        <f t="shared" si="5"/>
        <v>-0.43423860029993233</v>
      </c>
      <c r="S73" s="151">
        <f t="shared" si="5"/>
        <v>-0.32922266596058058</v>
      </c>
      <c r="T73" s="151">
        <f t="shared" si="5"/>
        <v>-0.25167047331530074</v>
      </c>
      <c r="U73" s="151">
        <f t="shared" si="5"/>
        <v>-0.23533309194952243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3"/>
        <v>3.1086476170089341</v>
      </c>
      <c r="E74" s="141">
        <f t="shared" si="4"/>
        <v>2.6803507248088807</v>
      </c>
      <c r="F74" s="141">
        <f t="shared" si="5"/>
        <v>2.4914440518751966</v>
      </c>
      <c r="G74" s="141">
        <f t="shared" si="5"/>
        <v>2.3622193339667832</v>
      </c>
      <c r="H74" s="141">
        <f t="shared" si="5"/>
        <v>2.168096765644528</v>
      </c>
      <c r="I74" s="141">
        <f t="shared" si="5"/>
        <v>1.6304756955897963</v>
      </c>
      <c r="J74" s="141">
        <f t="shared" si="5"/>
        <v>0.97603564314634117</v>
      </c>
      <c r="K74" s="141">
        <f t="shared" si="5"/>
        <v>0.34989594639184723</v>
      </c>
      <c r="L74" s="141">
        <f t="shared" si="5"/>
        <v>0.18672675937584837</v>
      </c>
      <c r="M74" s="141">
        <f t="shared" si="5"/>
        <v>0.14811337181720205</v>
      </c>
      <c r="N74" s="141">
        <f t="shared" si="5"/>
        <v>0.29930203277766804</v>
      </c>
      <c r="O74" s="194">
        <f t="shared" si="5"/>
        <v>0.24802881416257719</v>
      </c>
      <c r="P74" s="246">
        <f t="shared" si="5"/>
        <v>0.29919000069571394</v>
      </c>
      <c r="Q74" s="195">
        <f t="shared" si="5"/>
        <v>0.27661696717737022</v>
      </c>
      <c r="R74" s="195">
        <f t="shared" si="5"/>
        <v>0.23950649022810988</v>
      </c>
      <c r="S74" s="195">
        <f t="shared" si="5"/>
        <v>0.25583956071143876</v>
      </c>
      <c r="T74" s="195">
        <f t="shared" si="5"/>
        <v>0.23257575611069128</v>
      </c>
      <c r="U74" s="195">
        <f t="shared" si="5"/>
        <v>0.16255666956282921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3"/>
        <v>-8.1150785950561286E-2</v>
      </c>
      <c r="E75" s="151">
        <f t="shared" si="4"/>
        <v>-3.7486705463942817E-2</v>
      </c>
      <c r="F75" s="151">
        <f t="shared" si="5"/>
        <v>0.19046809889696481</v>
      </c>
      <c r="G75" s="151">
        <f t="shared" si="5"/>
        <v>0.56698945835739201</v>
      </c>
      <c r="H75" s="151">
        <f t="shared" si="5"/>
        <v>0.46169393281737686</v>
      </c>
      <c r="I75" s="151">
        <f t="shared" si="5"/>
        <v>0.46319476210512905</v>
      </c>
      <c r="J75" s="151">
        <f t="shared" si="5"/>
        <v>7.0502666599935426E-2</v>
      </c>
      <c r="K75" s="151">
        <f t="shared" si="5"/>
        <v>-0.15536456261939768</v>
      </c>
      <c r="L75" s="151">
        <f t="shared" si="5"/>
        <v>-0.83019822573191393</v>
      </c>
      <c r="M75" s="151">
        <f t="shared" si="5"/>
        <v>-1.3526624844020738</v>
      </c>
      <c r="N75" s="151">
        <f t="shared" si="5"/>
        <v>-1.5440414969633192</v>
      </c>
      <c r="O75" s="197">
        <f t="shared" si="5"/>
        <v>-1.5063435389808688</v>
      </c>
      <c r="P75" s="247">
        <f t="shared" si="5"/>
        <v>-1.3753588851845677</v>
      </c>
      <c r="Q75" s="198">
        <f t="shared" si="5"/>
        <v>-1.5129625445070367</v>
      </c>
      <c r="R75" s="203">
        <f t="shared" si="5"/>
        <v>-0.98663306127543382</v>
      </c>
      <c r="S75" s="151">
        <f t="shared" si="5"/>
        <v>-1.616857322294164</v>
      </c>
      <c r="T75" s="151">
        <f t="shared" si="5"/>
        <v>-1.6209234620058715</v>
      </c>
      <c r="U75" s="151">
        <f t="shared" si="5"/>
        <v>-2.2335306256075564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3"/>
        <v>-0.27628578050554581</v>
      </c>
      <c r="E76" s="141">
        <f t="shared" si="4"/>
        <v>-0.25087047089477055</v>
      </c>
      <c r="F76" s="141">
        <f t="shared" si="5"/>
        <v>1.5528299749874759E-3</v>
      </c>
      <c r="G76" s="141">
        <f t="shared" si="5"/>
        <v>0.30094773312212347</v>
      </c>
      <c r="H76" s="141">
        <f t="shared" si="5"/>
        <v>0.36665429528174648</v>
      </c>
      <c r="I76" s="141">
        <f t="shared" si="5"/>
        <v>0.20353764707957342</v>
      </c>
      <c r="J76" s="141">
        <f t="shared" si="5"/>
        <v>-0.2985341259310087</v>
      </c>
      <c r="K76" s="141">
        <f t="shared" si="5"/>
        <v>-0.94474703275070082</v>
      </c>
      <c r="L76" s="141">
        <f t="shared" si="5"/>
        <v>-1.1702054391469412</v>
      </c>
      <c r="M76" s="141">
        <f t="shared" si="5"/>
        <v>-0.91451241750991363</v>
      </c>
      <c r="N76" s="141">
        <f t="shared" si="5"/>
        <v>-0.34599902950017297</v>
      </c>
      <c r="O76" s="194">
        <f t="shared" si="5"/>
        <v>-0.32394164007258602</v>
      </c>
      <c r="P76" s="246">
        <f t="shared" si="5"/>
        <v>-0.430622969901373</v>
      </c>
      <c r="Q76" s="195">
        <f t="shared" si="5"/>
        <v>-0.58179960835263389</v>
      </c>
      <c r="R76" s="204">
        <f t="shared" si="5"/>
        <v>-0.41914314143021092</v>
      </c>
      <c r="S76" s="141">
        <f t="shared" si="5"/>
        <v>-0.25353534277623874</v>
      </c>
      <c r="T76" s="141">
        <f t="shared" si="5"/>
        <v>-0.11409993663180525</v>
      </c>
      <c r="U76" s="141">
        <f t="shared" si="5"/>
        <v>-4.5825056220151712E-2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3"/>
        <v>1.7443833788180336</v>
      </c>
      <c r="E77" s="151">
        <f t="shared" si="4"/>
        <v>1.7293092513901664</v>
      </c>
      <c r="F77" s="151">
        <f t="shared" si="5"/>
        <v>1.6572423030392966</v>
      </c>
      <c r="G77" s="151">
        <f t="shared" si="5"/>
        <v>1.5057575478717016</v>
      </c>
      <c r="H77" s="151">
        <f t="shared" si="5"/>
        <v>1.1492354812076819</v>
      </c>
      <c r="I77" s="151">
        <f t="shared" si="5"/>
        <v>0.65735372677951043</v>
      </c>
      <c r="J77" s="151">
        <f t="shared" si="5"/>
        <v>0.11006556822917347</v>
      </c>
      <c r="K77" s="151">
        <f t="shared" si="5"/>
        <v>-0.32308757082305872</v>
      </c>
      <c r="L77" s="151">
        <f t="shared" si="5"/>
        <v>-0.49955516586308257</v>
      </c>
      <c r="M77" s="151">
        <f t="shared" si="5"/>
        <v>-0.47674642092368913</v>
      </c>
      <c r="N77" s="151">
        <f t="shared" si="5"/>
        <v>-0.34306614361100318</v>
      </c>
      <c r="O77" s="197">
        <f t="shared" si="5"/>
        <v>-0.25026470218792979</v>
      </c>
      <c r="P77" s="247">
        <f t="shared" si="5"/>
        <v>-0.22502946309573815</v>
      </c>
      <c r="Q77" s="198">
        <f t="shared" si="5"/>
        <v>-0.23376961402795002</v>
      </c>
      <c r="R77" s="203">
        <f t="shared" si="5"/>
        <v>-0.24506610427782408</v>
      </c>
      <c r="S77" s="151">
        <f t="shared" si="5"/>
        <v>-0.24622340673558973</v>
      </c>
      <c r="T77" s="151">
        <f t="shared" si="5"/>
        <v>-0.22494563616547755</v>
      </c>
      <c r="U77" s="151">
        <f t="shared" si="5"/>
        <v>-0.21727283045371024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3"/>
        <v>3.8944150616700894</v>
      </c>
      <c r="E78" s="141">
        <f t="shared" si="4"/>
        <v>3.7007025500715169</v>
      </c>
      <c r="F78" s="141">
        <f t="shared" si="5"/>
        <v>3.4353267711852808</v>
      </c>
      <c r="G78" s="141">
        <f t="shared" si="5"/>
        <v>3.1935550722491368</v>
      </c>
      <c r="H78" s="141">
        <f t="shared" si="5"/>
        <v>2.7913110706598854</v>
      </c>
      <c r="I78" s="141">
        <f t="shared" si="5"/>
        <v>2.3373247563012085</v>
      </c>
      <c r="J78" s="141">
        <f t="shared" si="5"/>
        <v>1.7655824957531794</v>
      </c>
      <c r="K78" s="141">
        <f t="shared" si="5"/>
        <v>1.3190730957516317</v>
      </c>
      <c r="L78" s="141">
        <f t="shared" si="5"/>
        <v>0.98311274710557794</v>
      </c>
      <c r="M78" s="141">
        <f t="shared" si="5"/>
        <v>0.73985343197826159</v>
      </c>
      <c r="N78" s="141">
        <f t="shared" si="5"/>
        <v>0.55150280675620245</v>
      </c>
      <c r="O78" s="194">
        <f t="shared" si="5"/>
        <v>0.29091993519505172</v>
      </c>
      <c r="P78" s="246">
        <f t="shared" si="5"/>
        <v>8.9550266409206089E-2</v>
      </c>
      <c r="Q78" s="195">
        <f t="shared" si="5"/>
        <v>-1.0759273250732325E-2</v>
      </c>
      <c r="R78" s="204">
        <f t="shared" si="5"/>
        <v>0.4327886002375938</v>
      </c>
      <c r="S78" s="141">
        <f t="shared" si="5"/>
        <v>0.70190954766009606</v>
      </c>
      <c r="T78" s="141">
        <f t="shared" si="5"/>
        <v>0.8978421351616821</v>
      </c>
      <c r="U78" s="141">
        <f t="shared" si="5"/>
        <v>0.6688033292120048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3"/>
        <v>4.6095059448397793</v>
      </c>
      <c r="E79" s="151">
        <f t="shared" si="4"/>
        <v>3.8791593834352116</v>
      </c>
      <c r="F79" s="151">
        <f t="shared" si="5"/>
        <v>3.4513321217355766</v>
      </c>
      <c r="G79" s="151">
        <f t="shared" si="5"/>
        <v>3.1206980932224657</v>
      </c>
      <c r="H79" s="151">
        <f t="shared" si="5"/>
        <v>2.9234227557127945</v>
      </c>
      <c r="I79" s="151">
        <f t="shared" si="5"/>
        <v>2.7625564281943475</v>
      </c>
      <c r="J79" s="151">
        <f t="shared" si="5"/>
        <v>2.2617394345853019</v>
      </c>
      <c r="K79" s="151">
        <f t="shared" si="5"/>
        <v>2.0216444471748378</v>
      </c>
      <c r="L79" s="151">
        <f t="shared" si="5"/>
        <v>1.817989894338508</v>
      </c>
      <c r="M79" s="151">
        <f t="shared" si="5"/>
        <v>1.7421412535346834</v>
      </c>
      <c r="N79" s="151">
        <f t="shared" si="5"/>
        <v>1.5230055095490116</v>
      </c>
      <c r="O79" s="197">
        <f t="shared" si="5"/>
        <v>1.3957099657496952</v>
      </c>
      <c r="P79" s="247">
        <f t="shared" si="5"/>
        <v>1.2728959028640012</v>
      </c>
      <c r="Q79" s="198">
        <f t="shared" si="5"/>
        <v>1.0281809137272322</v>
      </c>
      <c r="R79" s="203">
        <f t="shared" si="5"/>
        <v>0.63488440929643342</v>
      </c>
      <c r="S79" s="151">
        <f t="shared" si="5"/>
        <v>0.21408425825828462</v>
      </c>
      <c r="T79" s="151">
        <f t="shared" si="5"/>
        <v>5.9904304597718845E-2</v>
      </c>
      <c r="U79" s="151">
        <f t="shared" si="5"/>
        <v>2.3782781136921931E-2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3"/>
        <v>2.2522728731662798</v>
      </c>
      <c r="E80" s="141">
        <f t="shared" si="4"/>
        <v>2.1549194994190661</v>
      </c>
      <c r="F80" s="141">
        <f t="shared" si="5"/>
        <v>1.9690167579645397</v>
      </c>
      <c r="G80" s="141">
        <f t="shared" si="5"/>
        <v>1.7768573807651615</v>
      </c>
      <c r="H80" s="141">
        <f t="shared" si="5"/>
        <v>1.4436037462214732</v>
      </c>
      <c r="I80" s="141">
        <f t="shared" si="5"/>
        <v>1.0637968056235716</v>
      </c>
      <c r="J80" s="141">
        <f t="shared" si="5"/>
        <v>0.7468041109617779</v>
      </c>
      <c r="K80" s="141">
        <f t="shared" si="5"/>
        <v>0.40796937473605133</v>
      </c>
      <c r="L80" s="141">
        <f t="shared" si="5"/>
        <v>0.45210221175432314</v>
      </c>
      <c r="M80" s="141">
        <f t="shared" si="5"/>
        <v>0.38228483201021096</v>
      </c>
      <c r="N80" s="141">
        <f t="shared" si="5"/>
        <v>0.36730690976848529</v>
      </c>
      <c r="O80" s="194">
        <f t="shared" si="5"/>
        <v>0.31328476689389739</v>
      </c>
      <c r="P80" s="246">
        <f t="shared" si="5"/>
        <v>0.33384217296090513</v>
      </c>
      <c r="Q80" s="195">
        <f t="shared" si="5"/>
        <v>0.33739223981489896</v>
      </c>
      <c r="R80" s="204">
        <f t="shared" si="5"/>
        <v>0.43331907652660046</v>
      </c>
      <c r="S80" s="141">
        <f t="shared" si="5"/>
        <v>0.67685852146734993</v>
      </c>
      <c r="T80" s="141">
        <f t="shared" si="5"/>
        <v>1.3760384956423757</v>
      </c>
      <c r="U80" s="141">
        <f t="shared" si="5"/>
        <v>1.3142337235745363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3"/>
        <v>3.6328037872670862</v>
      </c>
      <c r="E81" s="151">
        <f t="shared" si="4"/>
        <v>3.2069802447789946</v>
      </c>
      <c r="F81" s="151">
        <f t="shared" si="5"/>
        <v>2.7184942124439146</v>
      </c>
      <c r="G81" s="151">
        <f t="shared" si="5"/>
        <v>2.3062125799662199</v>
      </c>
      <c r="H81" s="151">
        <f t="shared" si="5"/>
        <v>1.9565509753938295</v>
      </c>
      <c r="I81" s="151">
        <f t="shared" si="5"/>
        <v>1.457183159879788</v>
      </c>
      <c r="J81" s="151">
        <f t="shared" si="5"/>
        <v>1.0476525525288336</v>
      </c>
      <c r="K81" s="151">
        <f t="shared" si="5"/>
        <v>0.74113954097402945</v>
      </c>
      <c r="L81" s="151">
        <f t="shared" si="5"/>
        <v>0.81724329506547466</v>
      </c>
      <c r="M81" s="151">
        <f t="shared" si="5"/>
        <v>0.71539092746538946</v>
      </c>
      <c r="N81" s="151">
        <f t="shared" si="5"/>
        <v>0.4205725384949941</v>
      </c>
      <c r="O81" s="197">
        <f t="shared" si="5"/>
        <v>3.0247840822566801E-2</v>
      </c>
      <c r="P81" s="247">
        <f t="shared" si="5"/>
        <v>-0.13823278445475828</v>
      </c>
      <c r="Q81" s="198">
        <f t="shared" si="5"/>
        <v>-8.9368783727971149E-2</v>
      </c>
      <c r="R81" s="203">
        <f t="shared" si="5"/>
        <v>6.3486250906472641E-3</v>
      </c>
      <c r="S81" s="151">
        <f t="shared" si="5"/>
        <v>-8.2916628054755928E-2</v>
      </c>
      <c r="T81" s="151">
        <f t="shared" si="5"/>
        <v>-0.14226597391993423</v>
      </c>
      <c r="U81" s="151">
        <f t="shared" si="5"/>
        <v>-0.15976508620079347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3"/>
        <v>2.276540142821132</v>
      </c>
      <c r="E82" s="141">
        <f t="shared" si="4"/>
        <v>1.8728188285079745</v>
      </c>
      <c r="F82" s="141">
        <f t="shared" si="5"/>
        <v>1.5112113337024162</v>
      </c>
      <c r="G82" s="141">
        <f t="shared" si="5"/>
        <v>1.1559459253976445</v>
      </c>
      <c r="H82" s="141">
        <f t="shared" si="5"/>
        <v>0.79706386681432839</v>
      </c>
      <c r="I82" s="141">
        <f t="shared" si="5"/>
        <v>0.33628005736426897</v>
      </c>
      <c r="J82" s="141">
        <f t="shared" si="5"/>
        <v>-8.8360520820134944E-2</v>
      </c>
      <c r="K82" s="141">
        <f t="shared" si="5"/>
        <v>-0.30317342550062903</v>
      </c>
      <c r="L82" s="141">
        <f t="shared" si="5"/>
        <v>-0.22480242977521545</v>
      </c>
      <c r="M82" s="141">
        <f t="shared" si="5"/>
        <v>-4.1148509247421958E-2</v>
      </c>
      <c r="N82" s="141">
        <f t="shared" si="5"/>
        <v>1.998961291218283E-2</v>
      </c>
      <c r="O82" s="194">
        <f t="shared" si="5"/>
        <v>4.9349772369597479E-3</v>
      </c>
      <c r="P82" s="246">
        <f t="shared" si="5"/>
        <v>9.3515338065638873E-3</v>
      </c>
      <c r="Q82" s="195">
        <f t="shared" si="5"/>
        <v>3.5092854933948377E-2</v>
      </c>
      <c r="R82" s="204">
        <f t="shared" si="5"/>
        <v>4.1070984993467535E-2</v>
      </c>
      <c r="S82" s="141">
        <f t="shared" si="5"/>
        <v>6.2910175207865252E-2</v>
      </c>
      <c r="T82" s="141">
        <f t="shared" si="5"/>
        <v>6.0172898812930996E-2</v>
      </c>
      <c r="U82" s="141">
        <f t="shared" si="5"/>
        <v>0.10385911848666048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3"/>
        <v>-3.2648372375416921E-3</v>
      </c>
      <c r="E83" s="151">
        <f t="shared" si="4"/>
        <v>6.2920535099938169E-3</v>
      </c>
      <c r="F83" s="151">
        <f t="shared" si="5"/>
        <v>-0.13632281031627336</v>
      </c>
      <c r="G83" s="151">
        <f t="shared" si="5"/>
        <v>-0.1579108464861867</v>
      </c>
      <c r="H83" s="151">
        <f t="shared" si="5"/>
        <v>-0.32777245788709219</v>
      </c>
      <c r="I83" s="151">
        <f t="shared" si="5"/>
        <v>-0.53377316068341862</v>
      </c>
      <c r="J83" s="151">
        <f t="shared" si="5"/>
        <v>-0.73067033348292798</v>
      </c>
      <c r="K83" s="151">
        <f t="shared" si="5"/>
        <v>-0.96871042709607202</v>
      </c>
      <c r="L83" s="151">
        <f t="shared" si="5"/>
        <v>-0.89210251850679001</v>
      </c>
      <c r="M83" s="151">
        <f t="shared" si="5"/>
        <v>-0.83347559465632326</v>
      </c>
      <c r="N83" s="151">
        <f t="shared" si="5"/>
        <v>-0.70729530032832999</v>
      </c>
      <c r="O83" s="197">
        <f t="shared" si="5"/>
        <v>-0.69087682378247151</v>
      </c>
      <c r="P83" s="247">
        <f t="shared" si="5"/>
        <v>-0.68460886375840424</v>
      </c>
      <c r="Q83" s="198">
        <f t="shared" si="5"/>
        <v>-0.76769734443424564</v>
      </c>
      <c r="R83" s="203">
        <f t="shared" si="5"/>
        <v>-0.63652798204163452</v>
      </c>
      <c r="S83" s="151">
        <f t="shared" si="5"/>
        <v>-0.43417155318363992</v>
      </c>
      <c r="T83" s="151">
        <f t="shared" si="5"/>
        <v>-0.19603050177512529</v>
      </c>
      <c r="U83" s="151">
        <f t="shared" ref="U83" si="6">(SUM(S39:U39)/3)</f>
        <v>-0.1883159207765436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141">
        <f>(SUM(B40:C40)/2)</f>
        <v>1.235497146958255</v>
      </c>
      <c r="E84" s="141">
        <f>(SUM(C40+E40)/2)</f>
        <v>0.81191023883376356</v>
      </c>
      <c r="F84" s="141">
        <f t="shared" ref="F84:F93" si="7">(SUM(D40:F40)/3)</f>
        <v>0.39639749464518886</v>
      </c>
      <c r="G84" s="141">
        <f t="shared" ref="G84:G93" si="8">(SUM(E40:G40)/3)</f>
        <v>0.64798506973597247</v>
      </c>
      <c r="H84" s="141">
        <f t="shared" ref="H84:U93" si="9">(SUM(F40:H40)/3)</f>
        <v>0.64359066048989244</v>
      </c>
      <c r="I84" s="141">
        <f t="shared" si="9"/>
        <v>0.42083451189177262</v>
      </c>
      <c r="J84" s="141">
        <f t="shared" si="9"/>
        <v>4.0333346141148287E-2</v>
      </c>
      <c r="K84" s="141">
        <f t="shared" si="9"/>
        <v>-0.41346105077216039</v>
      </c>
      <c r="L84" s="141">
        <f t="shared" si="9"/>
        <v>-0.54493983271744784</v>
      </c>
      <c r="M84" s="141">
        <f t="shared" si="9"/>
        <v>-0.44321989433600711</v>
      </c>
      <c r="N84" s="141">
        <f t="shared" si="9"/>
        <v>-0.21278429548241606</v>
      </c>
      <c r="O84" s="194">
        <f t="shared" si="9"/>
        <v>-6.833466170909043E-2</v>
      </c>
      <c r="P84" s="246">
        <f t="shared" si="9"/>
        <v>9.4905816122268949E-2</v>
      </c>
      <c r="Q84" s="195">
        <f t="shared" si="9"/>
        <v>0.32320580313454367</v>
      </c>
      <c r="R84" s="204">
        <f t="shared" si="9"/>
        <v>0.45454269437967443</v>
      </c>
      <c r="S84" s="141">
        <f t="shared" si="9"/>
        <v>0.53027100696635376</v>
      </c>
      <c r="T84" s="141">
        <f t="shared" si="9"/>
        <v>0.4949262700777739</v>
      </c>
      <c r="U84" s="141">
        <f t="shared" si="9"/>
        <v>0.43787700972528015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ref="D85:E93" si="10">(SUM(B41:D41)/3)</f>
        <v>0.59108509153493394</v>
      </c>
      <c r="E85" s="151">
        <f t="shared" si="10"/>
        <v>0.65183532147781043</v>
      </c>
      <c r="F85" s="151">
        <f t="shared" si="7"/>
        <v>0.7634474431477537</v>
      </c>
      <c r="G85" s="151">
        <f t="shared" si="8"/>
        <v>0.84348398446271433</v>
      </c>
      <c r="H85" s="151">
        <f t="shared" si="9"/>
        <v>1.0575059507468065</v>
      </c>
      <c r="I85" s="151">
        <f t="shared" si="9"/>
        <v>0.75355695644504317</v>
      </c>
      <c r="J85" s="151">
        <f t="shared" si="9"/>
        <v>0.28348250446337842</v>
      </c>
      <c r="K85" s="151">
        <f t="shared" si="9"/>
        <v>-0.32252628977755476</v>
      </c>
      <c r="L85" s="151">
        <f t="shared" si="9"/>
        <v>-0.62083524345751873</v>
      </c>
      <c r="M85" s="151">
        <f t="shared" si="9"/>
        <v>-0.91733432422624472</v>
      </c>
      <c r="N85" s="151">
        <f t="shared" si="9"/>
        <v>-1.2041805287541176</v>
      </c>
      <c r="O85" s="197">
        <f t="shared" si="9"/>
        <v>-1.3613679733916981</v>
      </c>
      <c r="P85" s="247">
        <f t="shared" si="9"/>
        <v>-0.99175753132914235</v>
      </c>
      <c r="Q85" s="198">
        <f t="shared" si="9"/>
        <v>-0.61786357284382609</v>
      </c>
      <c r="R85" s="203">
        <f t="shared" si="9"/>
        <v>-0.22032726913692682</v>
      </c>
      <c r="S85" s="151">
        <f t="shared" si="9"/>
        <v>-0.17757321333429302</v>
      </c>
      <c r="T85" s="151">
        <f t="shared" si="9"/>
        <v>-0.13894181955112053</v>
      </c>
      <c r="U85" s="151">
        <f t="shared" si="9"/>
        <v>-0.20687384367898801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10"/>
        <v>1.6765724809823415</v>
      </c>
      <c r="E86" s="141">
        <f t="shared" si="10"/>
        <v>1.7432046584609975</v>
      </c>
      <c r="F86" s="141">
        <f t="shared" si="7"/>
        <v>1.6912969410302032</v>
      </c>
      <c r="G86" s="141">
        <f t="shared" si="8"/>
        <v>1.7382123432699073</v>
      </c>
      <c r="H86" s="141">
        <f t="shared" si="9"/>
        <v>1.7325531286237466</v>
      </c>
      <c r="I86" s="141">
        <f t="shared" si="9"/>
        <v>1.6486029597470713</v>
      </c>
      <c r="J86" s="141">
        <f t="shared" si="9"/>
        <v>1.2783025758588462</v>
      </c>
      <c r="K86" s="141">
        <f t="shared" si="9"/>
        <v>1.1770144087967289</v>
      </c>
      <c r="L86" s="141">
        <f t="shared" si="9"/>
        <v>1.2785313518734291</v>
      </c>
      <c r="M86" s="141">
        <f t="shared" si="9"/>
        <v>1.4856640176730158</v>
      </c>
      <c r="N86" s="141">
        <f t="shared" si="9"/>
        <v>1.3427574399042956</v>
      </c>
      <c r="O86" s="194">
        <f t="shared" si="9"/>
        <v>1.1482224152196701</v>
      </c>
      <c r="P86" s="246">
        <f t="shared" si="9"/>
        <v>0.91080754140678</v>
      </c>
      <c r="Q86" s="195">
        <f t="shared" si="9"/>
        <v>0.8104670766814106</v>
      </c>
      <c r="R86" s="204">
        <f t="shared" si="9"/>
        <v>0.6665573137482268</v>
      </c>
      <c r="S86" s="141">
        <f t="shared" si="9"/>
        <v>0.54240546289673786</v>
      </c>
      <c r="T86" s="141">
        <f t="shared" si="9"/>
        <v>0.40744703666458831</v>
      </c>
      <c r="U86" s="141">
        <f t="shared" si="9"/>
        <v>0.2987540286857982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10"/>
        <v>4.437485986611228</v>
      </c>
      <c r="E87" s="151">
        <f t="shared" si="10"/>
        <v>4.0483022271494669</v>
      </c>
      <c r="F87" s="151">
        <f t="shared" si="7"/>
        <v>3.5230212538668169</v>
      </c>
      <c r="G87" s="151">
        <f t="shared" si="8"/>
        <v>3.1532257096987881</v>
      </c>
      <c r="H87" s="151">
        <f t="shared" si="9"/>
        <v>2.7720978980648407</v>
      </c>
      <c r="I87" s="151">
        <f t="shared" si="9"/>
        <v>2.050999672750367</v>
      </c>
      <c r="J87" s="151">
        <f t="shared" si="9"/>
        <v>1.5036328233660872</v>
      </c>
      <c r="K87" s="151">
        <f t="shared" si="9"/>
        <v>0.90350058379262743</v>
      </c>
      <c r="L87" s="151">
        <f t="shared" si="9"/>
        <v>0.66468793771406842</v>
      </c>
      <c r="M87" s="151">
        <f t="shared" si="9"/>
        <v>0.30046859684536747</v>
      </c>
      <c r="N87" s="151">
        <f t="shared" si="9"/>
        <v>0.12165728666062477</v>
      </c>
      <c r="O87" s="197">
        <f t="shared" si="9"/>
        <v>-3.7124234507988602E-2</v>
      </c>
      <c r="P87" s="247">
        <f t="shared" si="9"/>
        <v>-0.11254955337440213</v>
      </c>
      <c r="Q87" s="198">
        <f t="shared" si="9"/>
        <v>-0.19775889108248859</v>
      </c>
      <c r="R87" s="203">
        <f t="shared" si="9"/>
        <v>-0.23411541937582978</v>
      </c>
      <c r="S87" s="151">
        <f t="shared" si="9"/>
        <v>-0.23461449938747111</v>
      </c>
      <c r="T87" s="151">
        <f t="shared" si="9"/>
        <v>-0.24305387213183602</v>
      </c>
      <c r="U87" s="151">
        <f t="shared" si="9"/>
        <v>-0.22291976550130554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10"/>
        <v>1.2923466355605018</v>
      </c>
      <c r="E88" s="141">
        <f t="shared" si="10"/>
        <v>1.1586320779290986</v>
      </c>
      <c r="F88" s="141">
        <f t="shared" si="7"/>
        <v>1.2440258369625712</v>
      </c>
      <c r="G88" s="141">
        <f t="shared" si="8"/>
        <v>1.5708737588948949</v>
      </c>
      <c r="H88" s="141">
        <f t="shared" si="9"/>
        <v>1.8718763637778408</v>
      </c>
      <c r="I88" s="141">
        <f t="shared" si="9"/>
        <v>1.8906607998759302</v>
      </c>
      <c r="J88" s="141">
        <f t="shared" si="9"/>
        <v>1.700192941394935</v>
      </c>
      <c r="K88" s="141">
        <f t="shared" si="9"/>
        <v>1.4117146926600252</v>
      </c>
      <c r="L88" s="141">
        <f t="shared" si="9"/>
        <v>1.3257932344157248</v>
      </c>
      <c r="M88" s="141">
        <f t="shared" si="9"/>
        <v>1.3220996142658554</v>
      </c>
      <c r="N88" s="141">
        <f t="shared" si="9"/>
        <v>1.3364969017026826</v>
      </c>
      <c r="O88" s="194">
        <f t="shared" si="9"/>
        <v>1.2866061126033665</v>
      </c>
      <c r="P88" s="246">
        <f t="shared" si="9"/>
        <v>1.2601488546178554</v>
      </c>
      <c r="Q88" s="195">
        <f t="shared" si="9"/>
        <v>1.124817153819555</v>
      </c>
      <c r="R88" s="204">
        <f t="shared" si="9"/>
        <v>0.98763237443552099</v>
      </c>
      <c r="S88" s="141">
        <f t="shared" si="9"/>
        <v>0.77480240508882581</v>
      </c>
      <c r="T88" s="141">
        <f t="shared" si="9"/>
        <v>0.59854421704320515</v>
      </c>
      <c r="U88" s="141">
        <f t="shared" si="9"/>
        <v>0.4590505881477403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10"/>
        <v>6.0462000505343516</v>
      </c>
      <c r="E89" s="151">
        <f t="shared" si="10"/>
        <v>5.77094685735229</v>
      </c>
      <c r="F89" s="151">
        <f t="shared" si="7"/>
        <v>4.9359896526790861</v>
      </c>
      <c r="G89" s="151">
        <f t="shared" si="8"/>
        <v>4.4434028585835916</v>
      </c>
      <c r="H89" s="151">
        <f t="shared" si="9"/>
        <v>3.9489005761744558</v>
      </c>
      <c r="I89" s="151">
        <f t="shared" si="9"/>
        <v>3.3873356081253125</v>
      </c>
      <c r="J89" s="151">
        <f t="shared" si="9"/>
        <v>2.6886022897807069</v>
      </c>
      <c r="K89" s="151">
        <f t="shared" si="9"/>
        <v>1.9134141871650627</v>
      </c>
      <c r="L89" s="151">
        <f t="shared" si="9"/>
        <v>1.3283446308090971</v>
      </c>
      <c r="M89" s="151">
        <f t="shared" si="9"/>
        <v>0.80218096825178764</v>
      </c>
      <c r="N89" s="151">
        <f t="shared" si="9"/>
        <v>0.45377889799410659</v>
      </c>
      <c r="O89" s="197">
        <f t="shared" si="9"/>
        <v>0.16296654453617454</v>
      </c>
      <c r="P89" s="247">
        <f t="shared" si="9"/>
        <v>-5.3870464894064961E-2</v>
      </c>
      <c r="Q89" s="198">
        <f t="shared" si="9"/>
        <v>-0.22413766876318197</v>
      </c>
      <c r="R89" s="203">
        <f t="shared" si="9"/>
        <v>-0.25792576753024932</v>
      </c>
      <c r="S89" s="151">
        <f t="shared" si="9"/>
        <v>-0.28615672439869816</v>
      </c>
      <c r="T89" s="151">
        <f t="shared" si="9"/>
        <v>-0.22459213437215444</v>
      </c>
      <c r="U89" s="151">
        <f t="shared" si="9"/>
        <v>-0.2602872746643039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10"/>
        <v>3.1511827215526544</v>
      </c>
      <c r="E90" s="141">
        <f t="shared" si="10"/>
        <v>3.2658805319330462</v>
      </c>
      <c r="F90" s="141">
        <f t="shared" si="7"/>
        <v>3.1713395824528576</v>
      </c>
      <c r="G90" s="141">
        <f t="shared" si="8"/>
        <v>3.1078775628861171</v>
      </c>
      <c r="H90" s="141">
        <f t="shared" si="9"/>
        <v>2.6898881775131738</v>
      </c>
      <c r="I90" s="141">
        <f t="shared" si="9"/>
        <v>2.0901851920690651</v>
      </c>
      <c r="J90" s="141">
        <f t="shared" si="9"/>
        <v>1.4298088571474317</v>
      </c>
      <c r="K90" s="141">
        <f t="shared" si="9"/>
        <v>0.83294646006784212</v>
      </c>
      <c r="L90" s="141">
        <f t="shared" si="9"/>
        <v>0.58888197367991812</v>
      </c>
      <c r="M90" s="141">
        <f t="shared" si="9"/>
        <v>0.42145305534342831</v>
      </c>
      <c r="N90" s="141">
        <f t="shared" si="9"/>
        <v>0.39116709192688237</v>
      </c>
      <c r="O90" s="194">
        <f t="shared" si="9"/>
        <v>0.52270907872093397</v>
      </c>
      <c r="P90" s="246">
        <f t="shared" si="9"/>
        <v>0.70589578836372302</v>
      </c>
      <c r="Q90" s="195">
        <f t="shared" si="9"/>
        <v>0.89733595914745923</v>
      </c>
      <c r="R90" s="204">
        <f t="shared" si="9"/>
        <v>0.838680847483396</v>
      </c>
      <c r="S90" s="141">
        <f t="shared" si="9"/>
        <v>0.76352775561639985</v>
      </c>
      <c r="T90" s="141">
        <f t="shared" si="9"/>
        <v>0.62144963425385036</v>
      </c>
      <c r="U90" s="141">
        <f t="shared" si="9"/>
        <v>0.54664520843282893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10"/>
        <v>4.703617255095339</v>
      </c>
      <c r="E91" s="151">
        <f t="shared" si="10"/>
        <v>4.451422326282743</v>
      </c>
      <c r="F91" s="151">
        <f t="shared" si="7"/>
        <v>4.2605930468867337</v>
      </c>
      <c r="G91" s="151">
        <f t="shared" si="8"/>
        <v>4.0888430791475363</v>
      </c>
      <c r="H91" s="151">
        <f t="shared" si="9"/>
        <v>3.7925378398970118</v>
      </c>
      <c r="I91" s="151">
        <f t="shared" si="9"/>
        <v>3.3735744861811643</v>
      </c>
      <c r="J91" s="151">
        <f t="shared" si="9"/>
        <v>2.7493126180539487</v>
      </c>
      <c r="K91" s="151">
        <f t="shared" si="9"/>
        <v>2.201440813566176</v>
      </c>
      <c r="L91" s="151">
        <f t="shared" si="9"/>
        <v>1.9218235522228901</v>
      </c>
      <c r="M91" s="151">
        <f t="shared" si="9"/>
        <v>1.7440206915870133</v>
      </c>
      <c r="N91" s="151">
        <f t="shared" si="9"/>
        <v>1.5566356054636483</v>
      </c>
      <c r="O91" s="197">
        <f t="shared" si="9"/>
        <v>1.2926171072709949</v>
      </c>
      <c r="P91" s="247">
        <f t="shared" si="9"/>
        <v>1.1072988544561524</v>
      </c>
      <c r="Q91" s="198">
        <f t="shared" si="9"/>
        <v>1.00580865957362</v>
      </c>
      <c r="R91" s="203">
        <f t="shared" si="9"/>
        <v>0.95452768680651889</v>
      </c>
      <c r="S91" s="151">
        <f t="shared" si="9"/>
        <v>0.95910210589868417</v>
      </c>
      <c r="T91" s="151">
        <f t="shared" si="9"/>
        <v>0.92376238298621727</v>
      </c>
      <c r="U91" s="151">
        <f t="shared" si="9"/>
        <v>0.82474648820713137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10"/>
        <v>6.3331287487830261</v>
      </c>
      <c r="E92" s="141">
        <f t="shared" si="10"/>
        <v>5.8676386265352525</v>
      </c>
      <c r="F92" s="141">
        <f t="shared" si="7"/>
        <v>5.1856374962468976</v>
      </c>
      <c r="G92" s="141">
        <f t="shared" si="8"/>
        <v>4.8788109102143506</v>
      </c>
      <c r="H92" s="141">
        <f t="shared" si="9"/>
        <v>5.0381739088209363</v>
      </c>
      <c r="I92" s="141">
        <f t="shared" si="9"/>
        <v>5.1237759455172727</v>
      </c>
      <c r="J92" s="141">
        <f t="shared" si="9"/>
        <v>4.8521261295467646</v>
      </c>
      <c r="K92" s="141">
        <f t="shared" si="9"/>
        <v>4.1416738477832276</v>
      </c>
      <c r="L92" s="141">
        <f t="shared" si="9"/>
        <v>3.3209635665590835</v>
      </c>
      <c r="M92" s="141">
        <f t="shared" si="9"/>
        <v>2.8095424625801777</v>
      </c>
      <c r="N92" s="141">
        <f t="shared" si="9"/>
        <v>2.5155296557066116</v>
      </c>
      <c r="O92" s="194">
        <f t="shared" si="9"/>
        <v>2.4078365681111564</v>
      </c>
      <c r="P92" s="246">
        <f t="shared" si="9"/>
        <v>2.013672678462298</v>
      </c>
      <c r="Q92" s="195">
        <f t="shared" si="9"/>
        <v>1.7940083332234149</v>
      </c>
      <c r="R92" s="204">
        <f t="shared" si="9"/>
        <v>1.5611695771595466</v>
      </c>
      <c r="S92" s="141">
        <f t="shared" si="9"/>
        <v>1.3744976601117964</v>
      </c>
      <c r="T92" s="141">
        <f t="shared" si="9"/>
        <v>1.0387355745117994</v>
      </c>
      <c r="U92" s="141">
        <f t="shared" si="9"/>
        <v>0.82526885381915982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10"/>
        <v>3.7990051545394259</v>
      </c>
      <c r="E93" s="151">
        <f t="shared" si="10"/>
        <v>3.4303645226317347</v>
      </c>
      <c r="F93" s="151">
        <f t="shared" si="7"/>
        <v>3.0051221394986882</v>
      </c>
      <c r="G93" s="151">
        <f t="shared" si="8"/>
        <v>2.3683066218825695</v>
      </c>
      <c r="H93" s="151">
        <f t="shared" si="9"/>
        <v>2.0373723766603908</v>
      </c>
      <c r="I93" s="151">
        <f t="shared" si="9"/>
        <v>1.6066275896599549</v>
      </c>
      <c r="J93" s="151">
        <f t="shared" si="9"/>
        <v>1.2645528386417322</v>
      </c>
      <c r="K93" s="151">
        <f t="shared" si="9"/>
        <v>0.85692107128381201</v>
      </c>
      <c r="L93" s="151">
        <f t="shared" si="9"/>
        <v>0.65060961380080273</v>
      </c>
      <c r="M93" s="151">
        <f t="shared" si="9"/>
        <v>0.49159905519193842</v>
      </c>
      <c r="N93" s="151">
        <f t="shared" si="9"/>
        <v>0.31748178813350703</v>
      </c>
      <c r="O93" s="197">
        <f t="shared" si="9"/>
        <v>0.28135358373408648</v>
      </c>
      <c r="P93" s="247">
        <f t="shared" si="9"/>
        <v>0.26899827898409501</v>
      </c>
      <c r="Q93" s="198">
        <f t="shared" si="9"/>
        <v>0.37292537674507065</v>
      </c>
      <c r="R93" s="203">
        <f t="shared" si="9"/>
        <v>0.39214297577350471</v>
      </c>
      <c r="S93" s="151">
        <f t="shared" si="9"/>
        <v>0.47052900199586967</v>
      </c>
      <c r="T93" s="151">
        <f t="shared" si="9"/>
        <v>0.47246835714937818</v>
      </c>
      <c r="U93" s="151">
        <f t="shared" si="9"/>
        <v>0.43917269635125544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220">
        <f>MIN(D68:D93)</f>
        <v>-0.27628578050554581</v>
      </c>
      <c r="E94" s="220">
        <f t="shared" ref="E94:S94" si="11">MIN(E68:E93)</f>
        <v>-0.25087047089477055</v>
      </c>
      <c r="F94" s="220">
        <f t="shared" si="11"/>
        <v>-0.13632281031627336</v>
      </c>
      <c r="G94" s="220">
        <f t="shared" si="11"/>
        <v>-0.1579108464861867</v>
      </c>
      <c r="H94" s="220">
        <f t="shared" si="11"/>
        <v>-0.32777245788709219</v>
      </c>
      <c r="I94" s="220">
        <f t="shared" si="11"/>
        <v>-0.53377316068341862</v>
      </c>
      <c r="J94" s="220">
        <f t="shared" si="11"/>
        <v>-0.73067033348292798</v>
      </c>
      <c r="K94" s="220">
        <f t="shared" si="11"/>
        <v>-0.96871042709607202</v>
      </c>
      <c r="L94" s="220">
        <f t="shared" si="11"/>
        <v>-1.1702054391469412</v>
      </c>
      <c r="M94" s="220">
        <f t="shared" si="11"/>
        <v>-1.3526624844020738</v>
      </c>
      <c r="N94" s="221">
        <f t="shared" si="11"/>
        <v>-1.5440414969633192</v>
      </c>
      <c r="O94" s="248">
        <f t="shared" si="11"/>
        <v>-1.5063435389808688</v>
      </c>
      <c r="P94" s="249">
        <f t="shared" si="11"/>
        <v>-1.3753588851845677</v>
      </c>
      <c r="Q94" s="250">
        <f t="shared" si="11"/>
        <v>-1.5129625445070367</v>
      </c>
      <c r="R94" s="251">
        <f t="shared" si="11"/>
        <v>-0.98663306127543382</v>
      </c>
      <c r="S94" s="221">
        <f t="shared" si="11"/>
        <v>-1.616857322294164</v>
      </c>
      <c r="T94" s="221">
        <f>MIN(T68:T93)</f>
        <v>-1.6209234620058715</v>
      </c>
      <c r="U94" s="221">
        <f>MIN(U68:U93)</f>
        <v>-2.2335306256075564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226">
        <f>MAX(D68:D93)</f>
        <v>6.3331287487830261</v>
      </c>
      <c r="E95" s="226">
        <f t="shared" ref="E95:Q95" si="12">MAX(E68:E93)</f>
        <v>5.8676386265352525</v>
      </c>
      <c r="F95" s="226">
        <f t="shared" si="12"/>
        <v>5.1856374962468976</v>
      </c>
      <c r="G95" s="226">
        <f t="shared" si="12"/>
        <v>4.8788109102143506</v>
      </c>
      <c r="H95" s="226">
        <f t="shared" si="12"/>
        <v>5.0381739088209363</v>
      </c>
      <c r="I95" s="226">
        <f t="shared" si="12"/>
        <v>5.1237759455172727</v>
      </c>
      <c r="J95" s="226">
        <f t="shared" si="12"/>
        <v>4.8521261295467646</v>
      </c>
      <c r="K95" s="226">
        <f t="shared" si="12"/>
        <v>4.1416738477832276</v>
      </c>
      <c r="L95" s="226">
        <f t="shared" si="12"/>
        <v>3.3209635665590835</v>
      </c>
      <c r="M95" s="226">
        <f t="shared" si="12"/>
        <v>2.8095424625801777</v>
      </c>
      <c r="N95" s="227">
        <f t="shared" si="12"/>
        <v>2.5155296557066116</v>
      </c>
      <c r="O95" s="252">
        <f t="shared" si="12"/>
        <v>2.4078365681111564</v>
      </c>
      <c r="P95" s="253">
        <f t="shared" si="12"/>
        <v>2.013672678462298</v>
      </c>
      <c r="Q95" s="254">
        <f t="shared" si="12"/>
        <v>1.7940083332234149</v>
      </c>
      <c r="R95" s="255">
        <f>MAX(R68:R93)</f>
        <v>1.5611695771595466</v>
      </c>
      <c r="S95" s="227">
        <f>MAX(S68:S93)</f>
        <v>1.3744976601117964</v>
      </c>
      <c r="T95" s="227">
        <f>MAX(T68:T93)</f>
        <v>1.3760384956423757</v>
      </c>
      <c r="U95" s="227">
        <f>MAX(U68:U93)</f>
        <v>1.3142337235745363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3.1299151692807943</v>
      </c>
      <c r="E96" s="160">
        <f t="shared" ref="E96:Q96" si="13">MEDIAN(E68:E93)</f>
        <v>2.7096982281947941</v>
      </c>
      <c r="F96" s="160">
        <f t="shared" si="13"/>
        <v>2.5291709458215492</v>
      </c>
      <c r="G96" s="160">
        <f t="shared" si="13"/>
        <v>2.2854659018525902</v>
      </c>
      <c r="H96" s="160">
        <f t="shared" si="13"/>
        <v>1.9478430487746434</v>
      </c>
      <c r="I96" s="160">
        <f t="shared" si="13"/>
        <v>1.6167311845130259</v>
      </c>
      <c r="J96" s="160">
        <f t="shared" si="13"/>
        <v>1.103221433760377</v>
      </c>
      <c r="K96" s="160">
        <f t="shared" si="13"/>
        <v>0.78704300052093579</v>
      </c>
      <c r="L96" s="160">
        <f t="shared" si="13"/>
        <v>0.61974579374036043</v>
      </c>
      <c r="M96" s="160">
        <f t="shared" si="13"/>
        <v>0.40186894367681963</v>
      </c>
      <c r="N96" s="209">
        <f t="shared" si="13"/>
        <v>0.34239434895099619</v>
      </c>
      <c r="O96" s="172">
        <f t="shared" si="13"/>
        <v>0.26469119894833182</v>
      </c>
      <c r="P96" s="256">
        <f t="shared" si="13"/>
        <v>0.25556942924110754</v>
      </c>
      <c r="Q96" s="208">
        <f t="shared" si="13"/>
        <v>0.32345453647906436</v>
      </c>
      <c r="R96" s="209">
        <f>MEDIAN(R68:R93)</f>
        <v>0.35876369738977248</v>
      </c>
      <c r="S96" s="209">
        <f>MEDIAN(S68:S93)</f>
        <v>0.23496190948486168</v>
      </c>
      <c r="T96" s="209">
        <f>MEDIAN(T68:T93)</f>
        <v>0.18445274539648032</v>
      </c>
      <c r="U96" s="209">
        <f>MEDIAN(U68:U93)</f>
        <v>0.13320789402474484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2.7656650760072785</v>
      </c>
      <c r="E97" s="160">
        <f t="shared" ref="E97:U97" si="14">AVERAGE(E68:E93)</f>
        <v>2.5200593232572057</v>
      </c>
      <c r="F97" s="160">
        <f t="shared" si="14"/>
        <v>2.2896760798624243</v>
      </c>
      <c r="G97" s="160">
        <f t="shared" si="14"/>
        <v>2.1585816625483547</v>
      </c>
      <c r="H97" s="160">
        <f t="shared" si="14"/>
        <v>1.9522668804107526</v>
      </c>
      <c r="I97" s="160">
        <f t="shared" si="14"/>
        <v>1.5919222514929983</v>
      </c>
      <c r="J97" s="160">
        <f t="shared" si="14"/>
        <v>1.1280601541385722</v>
      </c>
      <c r="K97" s="160">
        <f t="shared" si="14"/>
        <v>0.6845806667383374</v>
      </c>
      <c r="L97" s="160">
        <f t="shared" si="14"/>
        <v>0.46975061366178594</v>
      </c>
      <c r="M97" s="160">
        <f t="shared" si="14"/>
        <v>0.34909500650259412</v>
      </c>
      <c r="N97" s="209">
        <f t="shared" si="14"/>
        <v>0.30573792179305193</v>
      </c>
      <c r="O97" s="172">
        <f t="shared" si="14"/>
        <v>0.24610676805349899</v>
      </c>
      <c r="P97" s="256">
        <f t="shared" si="14"/>
        <v>0.233811504967008</v>
      </c>
      <c r="Q97" s="208">
        <f t="shared" si="14"/>
        <v>0.22529329366665232</v>
      </c>
      <c r="R97" s="209">
        <f t="shared" si="14"/>
        <v>0.25926215815831977</v>
      </c>
      <c r="S97" s="209">
        <f t="shared" si="14"/>
        <v>0.22367946179186651</v>
      </c>
      <c r="T97" s="209">
        <f t="shared" si="14"/>
        <v>0.23093078162730912</v>
      </c>
      <c r="U97" s="209">
        <f t="shared" si="14"/>
        <v>0.15709286953797014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5">(SUM(B54:D54)/3)</f>
        <v>3.6085227983474031</v>
      </c>
      <c r="E98" s="175">
        <f t="shared" si="15"/>
        <v>3.2738738655195831</v>
      </c>
      <c r="F98" s="175">
        <f t="shared" si="15"/>
        <v>2.9608736461115384</v>
      </c>
      <c r="G98" s="175">
        <f t="shared" si="15"/>
        <v>2.7453587051498123</v>
      </c>
      <c r="H98" s="175">
        <f t="shared" si="15"/>
        <v>2.527353108045951</v>
      </c>
      <c r="I98" s="175">
        <f t="shared" si="15"/>
        <v>2.190348443846132</v>
      </c>
      <c r="J98" s="175">
        <f t="shared" si="15"/>
        <v>1.757458311268514</v>
      </c>
      <c r="K98" s="175">
        <f t="shared" si="15"/>
        <v>1.3148303088236719</v>
      </c>
      <c r="L98" s="175">
        <f t="shared" si="15"/>
        <v>1.0310887052845314</v>
      </c>
      <c r="M98" s="175">
        <f t="shared" si="15"/>
        <v>0.84195317945033354</v>
      </c>
      <c r="N98" s="174">
        <f t="shared" ref="N98:U99" si="16">(SUM(L54:N54)/3)</f>
        <v>0.71980041988882026</v>
      </c>
      <c r="O98" s="178">
        <f t="shared" si="16"/>
        <v>0.64939525171404944</v>
      </c>
      <c r="P98" s="257">
        <f t="shared" si="16"/>
        <v>0.58969995626823157</v>
      </c>
      <c r="Q98" s="179">
        <f t="shared" si="16"/>
        <v>0.55144873203448419</v>
      </c>
      <c r="R98" s="206">
        <f t="shared" si="16"/>
        <v>0.50740443327002793</v>
      </c>
      <c r="S98" s="174">
        <f t="shared" si="16"/>
        <v>0.43939447714394048</v>
      </c>
      <c r="T98" s="174">
        <f t="shared" si="16"/>
        <v>0.41833172132610735</v>
      </c>
      <c r="U98" s="174">
        <f t="shared" si="16"/>
        <v>0.3508031402208594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5"/>
        <v>0</v>
      </c>
      <c r="E99" s="182">
        <f t="shared" si="15"/>
        <v>0</v>
      </c>
      <c r="F99" s="182">
        <f t="shared" si="15"/>
        <v>0</v>
      </c>
      <c r="G99" s="182">
        <f t="shared" si="15"/>
        <v>0</v>
      </c>
      <c r="H99" s="182">
        <f t="shared" si="15"/>
        <v>0</v>
      </c>
      <c r="I99" s="182">
        <f t="shared" si="15"/>
        <v>0</v>
      </c>
      <c r="J99" s="182">
        <f t="shared" si="15"/>
        <v>1.6745761033470996</v>
      </c>
      <c r="K99" s="182">
        <f t="shared" si="15"/>
        <v>3.0601165961057433</v>
      </c>
      <c r="L99" s="182">
        <f t="shared" si="15"/>
        <v>4.3714590913733247</v>
      </c>
      <c r="M99" s="182">
        <f t="shared" si="15"/>
        <v>4.0162918662925362</v>
      </c>
      <c r="N99" s="181">
        <f t="shared" si="16"/>
        <v>3.79773328226864</v>
      </c>
      <c r="O99" s="213">
        <f t="shared" si="16"/>
        <v>3.5397287754053051</v>
      </c>
      <c r="P99" s="258">
        <f t="shared" si="16"/>
        <v>3.1719351907835134</v>
      </c>
      <c r="Q99" s="211">
        <f t="shared" si="16"/>
        <v>2.8924327667948169</v>
      </c>
      <c r="R99" s="212">
        <f t="shared" si="16"/>
        <v>2.6248502907457403</v>
      </c>
      <c r="S99" s="181">
        <f t="shared" si="16"/>
        <v>2.3035203858730879</v>
      </c>
      <c r="T99" s="181">
        <f t="shared" si="16"/>
        <v>1.8938266450423857</v>
      </c>
      <c r="U99" s="181">
        <f t="shared" si="16"/>
        <v>1.4786034360116631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K12/I12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43788.624696412036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Zinsbelastungsanteil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Nettozinsen in % des laufenden Ertrags</v>
      </c>
      <c r="B105" s="289"/>
      <c r="C105" s="289"/>
      <c r="D105" s="289"/>
      <c r="E105" s="289"/>
      <c r="F105" s="289"/>
      <c r="G105" s="289"/>
      <c r="H105" s="289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Part des charges d'intérêts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>Intérêts nets en % des revenus courants</v>
      </c>
      <c r="B107" s="289"/>
      <c r="C107" s="289"/>
      <c r="D107" s="289"/>
      <c r="E107" s="289"/>
      <c r="F107" s="289"/>
      <c r="G107" s="289"/>
      <c r="H107" s="289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7">(SUM(B24:K24)/10)</f>
        <v>2.3581841956775693</v>
      </c>
      <c r="L112" s="143">
        <f t="shared" si="17"/>
        <v>2.0285521337412935</v>
      </c>
      <c r="M112" s="143">
        <f t="shared" si="17"/>
        <v>1.7971306416282271</v>
      </c>
      <c r="N112" s="202">
        <f t="shared" si="17"/>
        <v>1.5947916440892134</v>
      </c>
      <c r="O112" s="143">
        <f t="shared" si="17"/>
        <v>1.3924681122969151</v>
      </c>
      <c r="P112" s="194">
        <f t="shared" si="17"/>
        <v>1.1900017137009395</v>
      </c>
      <c r="Q112" s="195">
        <f t="shared" si="17"/>
        <v>1.0146742314014032</v>
      </c>
      <c r="R112" s="204">
        <f t="shared" si="17"/>
        <v>0.8608673606208489</v>
      </c>
      <c r="S112" s="142">
        <f t="shared" si="17"/>
        <v>0.74218553768436546</v>
      </c>
      <c r="T112" s="142">
        <f t="shared" si="17"/>
        <v>0.65255075640704541</v>
      </c>
      <c r="U112" s="142">
        <f t="shared" si="17"/>
        <v>0.57768048013571327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7"/>
        <v>2.5659632471093463</v>
      </c>
      <c r="L113" s="153">
        <f t="shared" si="17"/>
        <v>2.1200789493415173</v>
      </c>
      <c r="M113" s="153">
        <f t="shared" si="17"/>
        <v>1.7128244105131425</v>
      </c>
      <c r="N113" s="153">
        <f t="shared" si="17"/>
        <v>1.3069294824433118</v>
      </c>
      <c r="O113" s="197">
        <f t="shared" si="17"/>
        <v>1.0191993508187136</v>
      </c>
      <c r="P113" s="197">
        <f t="shared" si="17"/>
        <v>0.79020519173254122</v>
      </c>
      <c r="Q113" s="198">
        <f t="shared" si="17"/>
        <v>0.60176136720820839</v>
      </c>
      <c r="R113" s="203">
        <f t="shared" si="17"/>
        <v>0.48955561884557658</v>
      </c>
      <c r="S113" s="152">
        <f t="shared" si="17"/>
        <v>0.4310058370452608</v>
      </c>
      <c r="T113" s="152">
        <f t="shared" si="17"/>
        <v>0.44148737582677988</v>
      </c>
      <c r="U113" s="152">
        <f t="shared" si="17"/>
        <v>0.4720501600390633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7"/>
        <v>2.2922250625465916</v>
      </c>
      <c r="L114" s="143">
        <f t="shared" si="17"/>
        <v>1.9214934455704213</v>
      </c>
      <c r="M114" s="143">
        <f t="shared" si="17"/>
        <v>1.5603658325412524</v>
      </c>
      <c r="N114" s="143">
        <f t="shared" si="17"/>
        <v>1.2890055986774827</v>
      </c>
      <c r="O114" s="194">
        <f t="shared" si="17"/>
        <v>1.1511850267612433</v>
      </c>
      <c r="P114" s="194">
        <f t="shared" si="17"/>
        <v>0.96488868639248437</v>
      </c>
      <c r="Q114" s="195">
        <f t="shared" si="17"/>
        <v>0.88155277204728844</v>
      </c>
      <c r="R114" s="204">
        <f t="shared" si="17"/>
        <v>0.81300112821830162</v>
      </c>
      <c r="S114" s="142">
        <f t="shared" si="17"/>
        <v>0.78064310191671527</v>
      </c>
      <c r="T114" s="142">
        <f t="shared" si="17"/>
        <v>0.74717311650030138</v>
      </c>
      <c r="U114" s="142">
        <f t="shared" si="17"/>
        <v>0.71361533666200072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7"/>
        <v>1.9180780544664136</v>
      </c>
      <c r="L115" s="153">
        <f t="shared" si="17"/>
        <v>1.7944815473624049</v>
      </c>
      <c r="M115" s="153">
        <f t="shared" si="17"/>
        <v>1.6218991860186638</v>
      </c>
      <c r="N115" s="153">
        <f t="shared" si="17"/>
        <v>1.4546351858811846</v>
      </c>
      <c r="O115" s="197">
        <f t="shared" si="17"/>
        <v>1.2605029563325389</v>
      </c>
      <c r="P115" s="197">
        <f t="shared" si="17"/>
        <v>1.0573628591118811</v>
      </c>
      <c r="Q115" s="198">
        <f t="shared" si="17"/>
        <v>0.84625003581987601</v>
      </c>
      <c r="R115" s="203">
        <f t="shared" si="17"/>
        <v>0.68224313298230777</v>
      </c>
      <c r="S115" s="152">
        <f t="shared" si="17"/>
        <v>0.53003819409718811</v>
      </c>
      <c r="T115" s="152">
        <f t="shared" si="17"/>
        <v>0.44156993076004236</v>
      </c>
      <c r="U115" s="152">
        <f t="shared" si="17"/>
        <v>0.37744294450328397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7"/>
        <v>0.18930978394826931</v>
      </c>
      <c r="L116" s="143">
        <f t="shared" si="17"/>
        <v>1.8033604017356285E-2</v>
      </c>
      <c r="M116" s="143">
        <f t="shared" si="17"/>
        <v>-1.7512272107052328E-2</v>
      </c>
      <c r="N116" s="143">
        <f t="shared" si="17"/>
        <v>5.8627085222757815E-2</v>
      </c>
      <c r="O116" s="194">
        <f t="shared" si="17"/>
        <v>3.6087861759834E-2</v>
      </c>
      <c r="P116" s="194">
        <f t="shared" si="17"/>
        <v>-7.3110640155339187E-3</v>
      </c>
      <c r="Q116" s="195">
        <f t="shared" si="17"/>
        <v>-8.0595196534234539E-2</v>
      </c>
      <c r="R116" s="204">
        <f t="shared" si="17"/>
        <v>-0.12686701178922846</v>
      </c>
      <c r="S116" s="142">
        <f t="shared" si="17"/>
        <v>-0.1307288105867549</v>
      </c>
      <c r="T116" s="142">
        <f t="shared" si="17"/>
        <v>-6.1063429349878143E-2</v>
      </c>
      <c r="U116" s="142">
        <f t="shared" si="17"/>
        <v>7.7082604855743322E-2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7"/>
        <v>1.6286142867430484</v>
      </c>
      <c r="L117" s="153">
        <f t="shared" si="17"/>
        <v>1.2012647049723539</v>
      </c>
      <c r="M117" s="153">
        <f t="shared" si="17"/>
        <v>0.71774331675136849</v>
      </c>
      <c r="N117" s="153">
        <f t="shared" si="17"/>
        <v>0.33020524858778338</v>
      </c>
      <c r="O117" s="197">
        <f t="shared" si="17"/>
        <v>-1.3830269795371941E-2</v>
      </c>
      <c r="P117" s="197">
        <f t="shared" si="17"/>
        <v>-0.30480714033248424</v>
      </c>
      <c r="Q117" s="198">
        <f t="shared" si="17"/>
        <v>-0.54833020025195967</v>
      </c>
      <c r="R117" s="203">
        <f t="shared" si="17"/>
        <v>-0.67734670380955131</v>
      </c>
      <c r="S117" s="152">
        <f t="shared" si="17"/>
        <v>-0.71627892460121256</v>
      </c>
      <c r="T117" s="152">
        <f t="shared" si="17"/>
        <v>-0.69236863918959102</v>
      </c>
      <c r="U117" s="152">
        <f t="shared" si="17"/>
        <v>-0.60762741372075424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7"/>
        <v>1.9212505577396501</v>
      </c>
      <c r="L118" s="143">
        <f t="shared" si="17"/>
        <v>1.6031194094506269</v>
      </c>
      <c r="M118" s="143">
        <f t="shared" si="17"/>
        <v>1.3062318056973306</v>
      </c>
      <c r="N118" s="143">
        <f t="shared" si="17"/>
        <v>1.0784468824702711</v>
      </c>
      <c r="O118" s="194">
        <f t="shared" si="17"/>
        <v>0.87342283625673556</v>
      </c>
      <c r="P118" s="194">
        <f t="shared" si="17"/>
        <v>0.64855559034348531</v>
      </c>
      <c r="Q118" s="195">
        <f t="shared" si="17"/>
        <v>0.45276617243344675</v>
      </c>
      <c r="R118" s="204">
        <f t="shared" si="17"/>
        <v>0.2948457536318102</v>
      </c>
      <c r="S118" s="142">
        <f t="shared" si="17"/>
        <v>0.23616474987997807</v>
      </c>
      <c r="T118" s="142">
        <f t="shared" si="17"/>
        <v>0.22972820632275184</v>
      </c>
      <c r="U118" s="142">
        <f t="shared" si="17"/>
        <v>0.23864397058310485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7"/>
        <v>0.10770983825355356</v>
      </c>
      <c r="L119" s="153">
        <f t="shared" si="17"/>
        <v>-7.0058707524033856E-2</v>
      </c>
      <c r="M119" s="153">
        <f t="shared" si="17"/>
        <v>-0.24885528434684717</v>
      </c>
      <c r="N119" s="153">
        <f t="shared" si="17"/>
        <v>-0.33115737505027376</v>
      </c>
      <c r="O119" s="197">
        <f t="shared" si="17"/>
        <v>-0.5107157575791117</v>
      </c>
      <c r="P119" s="197">
        <f t="shared" si="17"/>
        <v>-0.71860337957130704</v>
      </c>
      <c r="Q119" s="198">
        <f t="shared" si="17"/>
        <v>-0.9551429759096024</v>
      </c>
      <c r="R119" s="203">
        <f t="shared" si="17"/>
        <v>-0.94521385580695494</v>
      </c>
      <c r="S119" s="152">
        <f t="shared" si="17"/>
        <v>-1.3426190048910951</v>
      </c>
      <c r="T119" s="152">
        <f t="shared" si="17"/>
        <v>-1.4625708144913445</v>
      </c>
      <c r="U119" s="152">
        <f t="shared" si="17"/>
        <v>-1.5686636747034026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7"/>
        <v>-0.25057143630275869</v>
      </c>
      <c r="L120" s="143">
        <f t="shared" si="17"/>
        <v>-0.32628966279939975</v>
      </c>
      <c r="M120" s="143">
        <f t="shared" si="17"/>
        <v>-0.31787772928197644</v>
      </c>
      <c r="N120" s="143">
        <f t="shared" si="17"/>
        <v>-0.27148541100114687</v>
      </c>
      <c r="O120" s="194">
        <f t="shared" si="17"/>
        <v>-0.34821101355274442</v>
      </c>
      <c r="P120" s="194">
        <f t="shared" si="17"/>
        <v>-0.44753046924488454</v>
      </c>
      <c r="Q120" s="195">
        <f t="shared" si="17"/>
        <v>-0.53630961344357408</v>
      </c>
      <c r="R120" s="204">
        <f t="shared" si="17"/>
        <v>-0.5839502445663316</v>
      </c>
      <c r="S120" s="142">
        <f t="shared" si="17"/>
        <v>-0.58465236620162819</v>
      </c>
      <c r="T120" s="142">
        <f t="shared" si="17"/>
        <v>-0.48097935665381308</v>
      </c>
      <c r="U120" s="142">
        <f t="shared" si="17"/>
        <v>-0.31427365160716703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7"/>
        <v>0.94210987208398966</v>
      </c>
      <c r="L121" s="153">
        <f t="shared" si="17"/>
        <v>0.71786986761208005</v>
      </c>
      <c r="M121" s="153">
        <f t="shared" si="17"/>
        <v>0.51620769022165014</v>
      </c>
      <c r="N121" s="153">
        <f t="shared" si="17"/>
        <v>0.31587501535527879</v>
      </c>
      <c r="O121" s="197">
        <f t="shared" si="17"/>
        <v>0.12399768153865116</v>
      </c>
      <c r="P121" s="197">
        <f t="shared" si="17"/>
        <v>-4.847383961886019E-2</v>
      </c>
      <c r="Q121" s="198">
        <f t="shared" si="17"/>
        <v>-0.20598313321461664</v>
      </c>
      <c r="R121" s="203">
        <f t="shared" si="17"/>
        <v>-0.29429279410700065</v>
      </c>
      <c r="S121" s="152">
        <f t="shared" si="17"/>
        <v>-0.31954697967339024</v>
      </c>
      <c r="T121" s="152">
        <f t="shared" si="17"/>
        <v>-0.30648649453301197</v>
      </c>
      <c r="U121" s="152">
        <f t="shared" si="17"/>
        <v>-0.26254837199619618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7"/>
        <v>2.7439694016360088</v>
      </c>
      <c r="L122" s="143">
        <f t="shared" si="17"/>
        <v>2.4199854234954952</v>
      </c>
      <c r="M122" s="143">
        <f t="shared" si="17"/>
        <v>2.0841222906862269</v>
      </c>
      <c r="N122" s="143">
        <f t="shared" si="17"/>
        <v>1.7410957251618426</v>
      </c>
      <c r="O122" s="194">
        <f t="shared" si="17"/>
        <v>1.3970506390325554</v>
      </c>
      <c r="P122" s="194">
        <f t="shared" si="17"/>
        <v>1.0803893392534039</v>
      </c>
      <c r="Q122" s="195">
        <f t="shared" si="17"/>
        <v>0.77980142151188203</v>
      </c>
      <c r="R122" s="204">
        <f t="shared" si="17"/>
        <v>0.68949389790586846</v>
      </c>
      <c r="S122" s="142">
        <f t="shared" si="17"/>
        <v>0.58976477666107041</v>
      </c>
      <c r="T122" s="142">
        <f t="shared" si="17"/>
        <v>0.51947931333443265</v>
      </c>
      <c r="U122" s="142">
        <f t="shared" si="17"/>
        <v>0.49441296794398015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7"/>
        <v>3.2027016529473791</v>
      </c>
      <c r="L123" s="153">
        <f t="shared" si="17"/>
        <v>2.8251189756675279</v>
      </c>
      <c r="M123" s="153">
        <f t="shared" si="17"/>
        <v>2.5492362984171448</v>
      </c>
      <c r="N123" s="153">
        <f t="shared" si="17"/>
        <v>2.2767515223601489</v>
      </c>
      <c r="O123" s="197">
        <f t="shared" si="17"/>
        <v>2.0800841503618734</v>
      </c>
      <c r="P123" s="197">
        <f t="shared" si="17"/>
        <v>1.8957054327556722</v>
      </c>
      <c r="Q123" s="198">
        <f t="shared" si="17"/>
        <v>1.6489963685115789</v>
      </c>
      <c r="R123" s="203">
        <f t="shared" si="17"/>
        <v>1.3935226464369648</v>
      </c>
      <c r="S123" s="152">
        <f t="shared" si="17"/>
        <v>1.1311637817748532</v>
      </c>
      <c r="T123" s="152">
        <f t="shared" si="17"/>
        <v>0.98844582951530369</v>
      </c>
      <c r="U123" s="152">
        <f t="shared" si="17"/>
        <v>0.79416414662559009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7"/>
        <v>1.4649237385489509</v>
      </c>
      <c r="L124" s="143">
        <f t="shared" si="17"/>
        <v>1.2652204090545867</v>
      </c>
      <c r="M124" s="143">
        <f t="shared" si="17"/>
        <v>1.0647441301831992</v>
      </c>
      <c r="N124" s="143">
        <f t="shared" si="17"/>
        <v>0.89943394952961242</v>
      </c>
      <c r="O124" s="194">
        <f t="shared" si="17"/>
        <v>0.71272998929703579</v>
      </c>
      <c r="P124" s="194">
        <f t="shared" si="17"/>
        <v>0.57419175468210881</v>
      </c>
      <c r="Q124" s="195">
        <f t="shared" si="17"/>
        <v>0.46759440724453344</v>
      </c>
      <c r="R124" s="204">
        <f t="shared" si="17"/>
        <v>0.40964458838857409</v>
      </c>
      <c r="S124" s="142">
        <f t="shared" si="17"/>
        <v>0.45811026943524247</v>
      </c>
      <c r="T124" s="142">
        <f t="shared" si="17"/>
        <v>0.65636472264871293</v>
      </c>
      <c r="U124" s="142">
        <f t="shared" si="17"/>
        <v>0.68152389304011962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7"/>
        <v>2.1658357469269625</v>
      </c>
      <c r="L125" s="153">
        <f t="shared" si="17"/>
        <v>1.8716059539177361</v>
      </c>
      <c r="M125" s="153">
        <f t="shared" si="17"/>
        <v>1.5424536818843693</v>
      </c>
      <c r="N125" s="153">
        <f t="shared" si="17"/>
        <v>1.2021663722953346</v>
      </c>
      <c r="O125" s="197">
        <f t="shared" si="17"/>
        <v>0.91858623273080797</v>
      </c>
      <c r="P125" s="197">
        <f t="shared" si="17"/>
        <v>0.68543558281476746</v>
      </c>
      <c r="Q125" s="198">
        <f t="shared" si="17"/>
        <v>0.48349196318707738</v>
      </c>
      <c r="R125" s="203">
        <f t="shared" si="17"/>
        <v>0.33352552763985344</v>
      </c>
      <c r="S125" s="152">
        <f t="shared" si="17"/>
        <v>0.2234056464344043</v>
      </c>
      <c r="T125" s="152">
        <f t="shared" si="17"/>
        <v>0.1265164052524469</v>
      </c>
      <c r="U125" s="152">
        <f t="shared" si="17"/>
        <v>6.3254139487406547E-2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7"/>
        <v>0.98261339271055381</v>
      </c>
      <c r="L126" s="143">
        <f t="shared" si="17"/>
        <v>0.71965713472165094</v>
      </c>
      <c r="M126" s="143">
        <f t="shared" si="17"/>
        <v>0.48544205334710427</v>
      </c>
      <c r="N126" s="143">
        <f t="shared" si="17"/>
        <v>0.30564823373786909</v>
      </c>
      <c r="O126" s="194">
        <f t="shared" si="17"/>
        <v>0.15929197934034647</v>
      </c>
      <c r="P126" s="194">
        <f t="shared" si="17"/>
        <v>3.48841133783485E-2</v>
      </c>
      <c r="Q126" s="195">
        <f t="shared" si="17"/>
        <v>-3.0607687401239696E-2</v>
      </c>
      <c r="R126" s="204">
        <f t="shared" si="17"/>
        <v>-6.7505885205911803E-2</v>
      </c>
      <c r="S126" s="142">
        <f t="shared" si="17"/>
        <v>-4.712685126857262E-2</v>
      </c>
      <c r="T126" s="142">
        <f t="shared" si="17"/>
        <v>1.3952338488680077E-2</v>
      </c>
      <c r="U126" s="142">
        <f t="shared" si="17"/>
        <v>5.4603877990275052E-2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7"/>
        <v>-0.37598013616473402</v>
      </c>
      <c r="L127" s="153">
        <f t="shared" si="17"/>
        <v>-0.45093019839461573</v>
      </c>
      <c r="M127" s="153">
        <f t="shared" si="17"/>
        <v>-0.54640294529343991</v>
      </c>
      <c r="N127" s="153">
        <f t="shared" si="17"/>
        <v>-0.58718927509197039</v>
      </c>
      <c r="O127" s="197">
        <f t="shared" si="17"/>
        <v>-0.66008086158235524</v>
      </c>
      <c r="P127" s="197">
        <f t="shared" si="17"/>
        <v>-0.71088876132607925</v>
      </c>
      <c r="Q127" s="198">
        <f t="shared" si="17"/>
        <v>-0.77012522447638809</v>
      </c>
      <c r="R127" s="203">
        <f t="shared" si="17"/>
        <v>-0.75270751882871811</v>
      </c>
      <c r="S127" s="152">
        <f t="shared" si="17"/>
        <v>-0.6810082790761457</v>
      </c>
      <c r="T127" s="152">
        <f t="shared" si="17"/>
        <v>-0.60973327496404728</v>
      </c>
      <c r="U127" s="152">
        <f t="shared" si="17"/>
        <v>-0.5185891669328595</v>
      </c>
      <c r="V127" s="156" t="s">
        <v>203</v>
      </c>
      <c r="W127" s="147"/>
    </row>
    <row r="128" spans="1:28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0.40229624765362421</v>
      </c>
      <c r="L128" s="143">
        <f>(SUM(C40:L40)/9)</f>
        <v>0.20778506462764729</v>
      </c>
      <c r="M128" s="143">
        <f>(SUM(D40:M40)/9)</f>
        <v>6.9327472551001079E-2</v>
      </c>
      <c r="N128" s="143">
        <f t="shared" ref="N128:U137" si="18">(SUM(E40:N40)/10)</f>
        <v>6.2266736018319016E-2</v>
      </c>
      <c r="O128" s="194">
        <f t="shared" si="18"/>
        <v>1.5258943051835821E-2</v>
      </c>
      <c r="P128" s="194">
        <f t="shared" si="18"/>
        <v>-2.8052778260974971E-2</v>
      </c>
      <c r="Q128" s="195">
        <f t="shared" si="18"/>
        <v>-3.5167043962109658E-2</v>
      </c>
      <c r="R128" s="204">
        <f t="shared" si="18"/>
        <v>-4.1455446781229588E-2</v>
      </c>
      <c r="S128" s="142">
        <f t="shared" si="18"/>
        <v>4.7781702613994056E-3</v>
      </c>
      <c r="T128" s="142">
        <f t="shared" si="18"/>
        <v>0.101210833218878</v>
      </c>
      <c r="U128" s="142">
        <f t="shared" si="18"/>
        <v>0.21394597136800261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19">(SUM(B41:K41)/10)</f>
        <v>0.46242462272838553</v>
      </c>
      <c r="L129" s="153">
        <f t="shared" si="19"/>
        <v>0.33196117975963302</v>
      </c>
      <c r="M129" s="153">
        <f t="shared" si="19"/>
        <v>0.13072461595711815</v>
      </c>
      <c r="N129" s="153">
        <f t="shared" si="18"/>
        <v>-7.615506335832993E-2</v>
      </c>
      <c r="O129" s="197">
        <f t="shared" si="18"/>
        <v>-0.27199980870121959</v>
      </c>
      <c r="P129" s="197">
        <f t="shared" si="18"/>
        <v>-0.39583687638595066</v>
      </c>
      <c r="Q129" s="198">
        <f t="shared" si="18"/>
        <v>-0.51455933055029202</v>
      </c>
      <c r="R129" s="203">
        <f t="shared" si="18"/>
        <v>-0.65534977466633948</v>
      </c>
      <c r="S129" s="152">
        <f t="shared" si="18"/>
        <v>-0.6751759273197514</v>
      </c>
      <c r="T129" s="152">
        <f t="shared" si="18"/>
        <v>-0.64128662775464162</v>
      </c>
      <c r="U129" s="152">
        <f t="shared" si="18"/>
        <v>-0.62065404083676945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9"/>
        <v>1.5523364939793136</v>
      </c>
      <c r="L130" s="143">
        <f t="shared" si="19"/>
        <v>1.5507286208711855</v>
      </c>
      <c r="M130" s="143">
        <f t="shared" si="19"/>
        <v>1.5319213450443869</v>
      </c>
      <c r="N130" s="143">
        <f t="shared" si="18"/>
        <v>1.4521919816558999</v>
      </c>
      <c r="O130" s="194">
        <f t="shared" si="18"/>
        <v>1.3722339478987873</v>
      </c>
      <c r="P130" s="194">
        <f t="shared" si="18"/>
        <v>1.2977745251573598</v>
      </c>
      <c r="Q130" s="195">
        <f t="shared" si="18"/>
        <v>1.173868401679351</v>
      </c>
      <c r="R130" s="204">
        <f t="shared" si="18"/>
        <v>1.0524352034361315</v>
      </c>
      <c r="S130" s="142">
        <f t="shared" si="18"/>
        <v>0.9659152761022598</v>
      </c>
      <c r="T130" s="142">
        <f t="shared" si="18"/>
        <v>0.91261173992107347</v>
      </c>
      <c r="U130" s="142">
        <f t="shared" si="18"/>
        <v>0.78895708940285214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9"/>
        <v>2.7854164899620617</v>
      </c>
      <c r="L131" s="153">
        <f t="shared" si="19"/>
        <v>2.3492748788026252</v>
      </c>
      <c r="M131" s="153">
        <f t="shared" si="19"/>
        <v>1.8725354381932102</v>
      </c>
      <c r="N131" s="153">
        <f t="shared" si="18"/>
        <v>1.4906678799768811</v>
      </c>
      <c r="O131" s="197">
        <f t="shared" si="18"/>
        <v>1.1236469403053886</v>
      </c>
      <c r="P131" s="197">
        <f t="shared" si="18"/>
        <v>0.78186419602084467</v>
      </c>
      <c r="Q131" s="198">
        <f t="shared" si="18"/>
        <v>0.48537249974249813</v>
      </c>
      <c r="R131" s="203">
        <f t="shared" si="18"/>
        <v>0.22178294507318741</v>
      </c>
      <c r="S131" s="152">
        <f t="shared" si="18"/>
        <v>9.6179944379493149E-2</v>
      </c>
      <c r="T131" s="152">
        <f t="shared" si="18"/>
        <v>-3.8633508906878958E-2</v>
      </c>
      <c r="U131" s="152">
        <f t="shared" si="18"/>
        <v>-0.11614315971499252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9"/>
        <v>1.4947018337796685</v>
      </c>
      <c r="L132" s="143">
        <f t="shared" si="19"/>
        <v>1.4667070874417854</v>
      </c>
      <c r="M132" s="143">
        <f t="shared" si="19"/>
        <v>1.4750558654997596</v>
      </c>
      <c r="N132" s="143">
        <f t="shared" si="18"/>
        <v>1.5079469136223227</v>
      </c>
      <c r="O132" s="194">
        <f t="shared" si="18"/>
        <v>1.5050992978440658</v>
      </c>
      <c r="P132" s="194">
        <f t="shared" si="18"/>
        <v>1.479892770796345</v>
      </c>
      <c r="Q132" s="195">
        <f t="shared" si="18"/>
        <v>1.3741299320997207</v>
      </c>
      <c r="R132" s="204">
        <f t="shared" si="18"/>
        <v>1.2398261010413698</v>
      </c>
      <c r="S132" s="142">
        <f t="shared" si="18"/>
        <v>1.1451352523602139</v>
      </c>
      <c r="T132" s="142">
        <f t="shared" si="18"/>
        <v>1.0436353147942017</v>
      </c>
      <c r="U132" s="142">
        <f t="shared" si="18"/>
        <v>0.95402686968768435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9"/>
        <v>4.0688042468604184</v>
      </c>
      <c r="L133" s="153">
        <f t="shared" si="19"/>
        <v>3.5668914650190926</v>
      </c>
      <c r="M133" s="153">
        <f t="shared" si="19"/>
        <v>2.9438995919572113</v>
      </c>
      <c r="N133" s="153">
        <f t="shared" si="18"/>
        <v>2.3910779010983445</v>
      </c>
      <c r="O133" s="197">
        <f t="shared" si="18"/>
        <v>1.8844973711742579</v>
      </c>
      <c r="P133" s="197">
        <f t="shared" si="18"/>
        <v>1.4469415566852664</v>
      </c>
      <c r="Q133" s="198">
        <f t="shared" si="18"/>
        <v>0.99081574289431296</v>
      </c>
      <c r="R133" s="203">
        <f t="shared" si="18"/>
        <v>0.6224494680628464</v>
      </c>
      <c r="S133" s="152">
        <f t="shared" si="18"/>
        <v>0.34489385692806296</v>
      </c>
      <c r="T133" s="152">
        <f t="shared" si="18"/>
        <v>0.11685741564845449</v>
      </c>
      <c r="U133" s="152">
        <f t="shared" si="18"/>
        <v>-2.9660970485963539E-2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9"/>
        <v>2.3478299189710339</v>
      </c>
      <c r="L134" s="143">
        <f t="shared" si="19"/>
        <v>2.0876418947099049</v>
      </c>
      <c r="M134" s="143">
        <f t="shared" si="19"/>
        <v>1.7893614207127224</v>
      </c>
      <c r="N134" s="143">
        <f t="shared" si="18"/>
        <v>1.5198252300833019</v>
      </c>
      <c r="O134" s="194">
        <f t="shared" si="18"/>
        <v>1.2646904587462706</v>
      </c>
      <c r="P134" s="194">
        <f t="shared" si="18"/>
        <v>1.0497282824859819</v>
      </c>
      <c r="Q134" s="195">
        <f t="shared" si="18"/>
        <v>0.85666274896170447</v>
      </c>
      <c r="R134" s="204">
        <f t="shared" si="18"/>
        <v>0.70932825973733737</v>
      </c>
      <c r="S134" s="142">
        <f t="shared" si="18"/>
        <v>0.65173105155018241</v>
      </c>
      <c r="T134" s="142">
        <f t="shared" si="18"/>
        <v>0.61415498209363006</v>
      </c>
      <c r="U134" s="142">
        <f t="shared" si="18"/>
        <v>0.62343788424683333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9"/>
        <v>3.6420367332306376</v>
      </c>
      <c r="L135" s="153">
        <f t="shared" si="19"/>
        <v>3.3227738592008054</v>
      </c>
      <c r="M135" s="153">
        <f t="shared" si="19"/>
        <v>3.0213451202447237</v>
      </c>
      <c r="N135" s="153">
        <f t="shared" si="18"/>
        <v>2.697942238341132</v>
      </c>
      <c r="O135" s="197">
        <f t="shared" si="18"/>
        <v>2.3751322934972809</v>
      </c>
      <c r="P135" s="197">
        <f t="shared" si="18"/>
        <v>2.075356862515549</v>
      </c>
      <c r="Q135" s="198">
        <f t="shared" si="18"/>
        <v>1.7730319124689562</v>
      </c>
      <c r="R135" s="203">
        <f t="shared" si="18"/>
        <v>1.5237292475701323</v>
      </c>
      <c r="S135" s="152">
        <f t="shared" si="18"/>
        <v>1.3510151484308051</v>
      </c>
      <c r="T135" s="152">
        <f t="shared" si="18"/>
        <v>1.2253668419486368</v>
      </c>
      <c r="U135" s="152">
        <f t="shared" si="18"/>
        <v>1.1107209499624191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9"/>
        <v>5.1568740852937767</v>
      </c>
      <c r="L136" s="143">
        <f t="shared" si="19"/>
        <v>4.7599446321793959</v>
      </c>
      <c r="M136" s="143">
        <f t="shared" si="19"/>
        <v>4.3486227753029256</v>
      </c>
      <c r="N136" s="143">
        <f t="shared" si="18"/>
        <v>4.0115943573708517</v>
      </c>
      <c r="O136" s="194">
        <f t="shared" si="18"/>
        <v>3.7220040146521662</v>
      </c>
      <c r="P136" s="194">
        <f t="shared" si="18"/>
        <v>3.3970333299675453</v>
      </c>
      <c r="Q136" s="195">
        <f t="shared" si="18"/>
        <v>3.0861535842735712</v>
      </c>
      <c r="R136" s="204">
        <f t="shared" si="18"/>
        <v>2.6789027151537499</v>
      </c>
      <c r="S136" s="142">
        <f t="shared" si="18"/>
        <v>2.2722498443459029</v>
      </c>
      <c r="T136" s="142">
        <f t="shared" si="18"/>
        <v>1.9421364177630818</v>
      </c>
      <c r="U136" s="142">
        <f t="shared" si="18"/>
        <v>1.6839812169645296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9"/>
        <v>2.2944512980001042</v>
      </c>
      <c r="L137" s="153">
        <f t="shared" si="19"/>
        <v>1.9506164884438184</v>
      </c>
      <c r="M137" s="153">
        <f t="shared" si="19"/>
        <v>1.6080765086933919</v>
      </c>
      <c r="N137" s="153">
        <f t="shared" si="18"/>
        <v>1.249994288078329</v>
      </c>
      <c r="O137" s="197">
        <f t="shared" si="18"/>
        <v>1.0059132067745242</v>
      </c>
      <c r="P137" s="197">
        <f t="shared" si="18"/>
        <v>0.78723935053901395</v>
      </c>
      <c r="Q137" s="198">
        <f t="shared" si="18"/>
        <v>0.65137991453707911</v>
      </c>
      <c r="R137" s="203">
        <f t="shared" si="18"/>
        <v>0.51234438650845815</v>
      </c>
      <c r="S137" s="152">
        <f t="shared" si="18"/>
        <v>0.44640977423978823</v>
      </c>
      <c r="T137" s="152">
        <f t="shared" si="18"/>
        <v>0.41375457008937289</v>
      </c>
      <c r="U137" s="152">
        <f t="shared" si="18"/>
        <v>0.3870198740286912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0">MIN(K112:K137)</f>
        <v>-0.37598013616473402</v>
      </c>
      <c r="L138" s="220">
        <f t="shared" si="20"/>
        <v>-0.45093019839461573</v>
      </c>
      <c r="M138" s="261">
        <f t="shared" si="20"/>
        <v>-0.54640294529343991</v>
      </c>
      <c r="N138" s="262">
        <f t="shared" si="20"/>
        <v>-0.58718927509197039</v>
      </c>
      <c r="O138" s="263">
        <f t="shared" si="20"/>
        <v>-0.66008086158235524</v>
      </c>
      <c r="P138" s="264">
        <f t="shared" si="20"/>
        <v>-0.71860337957130704</v>
      </c>
      <c r="Q138" s="250">
        <f>MIN(Q112:Q137)</f>
        <v>-0.9551429759096024</v>
      </c>
      <c r="R138" s="251">
        <f>MIN(R112:R137)</f>
        <v>-0.94521385580695494</v>
      </c>
      <c r="S138" s="248">
        <f>MIN(S112:S137)</f>
        <v>-1.3426190048910951</v>
      </c>
      <c r="T138" s="248">
        <f>MIN(T112:T137)</f>
        <v>-1.4625708144913445</v>
      </c>
      <c r="U138" s="248">
        <f>MIN(U112:U137)</f>
        <v>-1.5686636747034026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1">MAX(K112:K137)</f>
        <v>5.1568740852937767</v>
      </c>
      <c r="L139" s="226">
        <f t="shared" si="21"/>
        <v>4.7599446321793959</v>
      </c>
      <c r="M139" s="265">
        <f t="shared" si="21"/>
        <v>4.3486227753029256</v>
      </c>
      <c r="N139" s="266">
        <f t="shared" si="21"/>
        <v>4.0115943573708517</v>
      </c>
      <c r="O139" s="267">
        <f t="shared" si="21"/>
        <v>3.7220040146521662</v>
      </c>
      <c r="P139" s="268">
        <f t="shared" si="21"/>
        <v>3.3970333299675453</v>
      </c>
      <c r="Q139" s="254">
        <f>MAX(Q112:Q137)</f>
        <v>3.0861535842735712</v>
      </c>
      <c r="R139" s="255">
        <f>MAX(R112:R137)</f>
        <v>2.6789027151537499</v>
      </c>
      <c r="S139" s="252">
        <f>MAX(S112:S137)</f>
        <v>2.2722498443459029</v>
      </c>
      <c r="T139" s="252">
        <f>MAX(T112:T137)</f>
        <v>1.9421364177630818</v>
      </c>
      <c r="U139" s="252">
        <f>MAX(U112:U137)</f>
        <v>1.6839812169645296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2">MEDIAN(K112:K137)</f>
        <v>1.9196643061030318</v>
      </c>
      <c r="L140" s="160">
        <f t="shared" si="22"/>
        <v>1.698800478406516</v>
      </c>
      <c r="M140" s="161">
        <f t="shared" si="22"/>
        <v>1.537187513464378</v>
      </c>
      <c r="N140" s="234">
        <f t="shared" si="22"/>
        <v>1.2694999433779057</v>
      </c>
      <c r="O140" s="161">
        <f t="shared" si="22"/>
        <v>1.0125562787966189</v>
      </c>
      <c r="P140" s="207">
        <f t="shared" si="22"/>
        <v>0.78455177327992931</v>
      </c>
      <c r="Q140" s="208">
        <f>MEDIAN(Q112:Q137)</f>
        <v>0.54356693347535323</v>
      </c>
      <c r="R140" s="209">
        <f>MEDIAN(R112:R137)</f>
        <v>0.44960010361707536</v>
      </c>
      <c r="S140" s="172">
        <f>MEDIAN(S112:S137)</f>
        <v>0.38794984698666191</v>
      </c>
      <c r="T140" s="172">
        <f>MEDIAN(T112:T137)</f>
        <v>0.32174138820606235</v>
      </c>
      <c r="U140" s="172">
        <f>MEDIAN(U112:U137)</f>
        <v>0.3080434575431944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1.8486195857434551</v>
      </c>
      <c r="L141" s="160">
        <f t="shared" ref="L141:U141" si="23">AVERAGE(L112:L137)</f>
        <v>1.586674160048573</v>
      </c>
      <c r="M141" s="161">
        <f t="shared" si="23"/>
        <v>1.3314855100391085</v>
      </c>
      <c r="N141" s="234">
        <f t="shared" si="23"/>
        <v>1.1142743210598367</v>
      </c>
      <c r="O141" s="161">
        <f t="shared" si="23"/>
        <v>0.90724021458696258</v>
      </c>
      <c r="P141" s="207">
        <f t="shared" si="23"/>
        <v>0.71445949344528692</v>
      </c>
      <c r="Q141" s="208">
        <f t="shared" si="23"/>
        <v>0.5342878103953258</v>
      </c>
      <c r="R141" s="209">
        <f t="shared" si="23"/>
        <v>0.39933879791123272</v>
      </c>
      <c r="S141" s="172">
        <f t="shared" si="23"/>
        <v>0.3039866565349475</v>
      </c>
      <c r="T141" s="172">
        <f t="shared" si="23"/>
        <v>0.26514899864194691</v>
      </c>
      <c r="U141" s="172">
        <f t="shared" si="23"/>
        <v>0.24109245875112265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4">(SUM(B54:K54)/10)</f>
        <v>2.5307554915365027</v>
      </c>
      <c r="L142" s="175">
        <f t="shared" si="24"/>
        <v>2.2185535271484782</v>
      </c>
      <c r="M142" s="176">
        <f t="shared" si="24"/>
        <v>1.92618930286926</v>
      </c>
      <c r="N142" s="177">
        <f t="shared" si="24"/>
        <v>1.6641387779989281</v>
      </c>
      <c r="O142" s="176">
        <f t="shared" si="24"/>
        <v>1.4312099430068179</v>
      </c>
      <c r="P142" s="205">
        <f t="shared" si="24"/>
        <v>1.2148371959162678</v>
      </c>
      <c r="Q142" s="179">
        <f t="shared" si="24"/>
        <v>1.0059657860643296</v>
      </c>
      <c r="R142" s="206">
        <f t="shared" si="24"/>
        <v>0.82522534057404118</v>
      </c>
      <c r="S142" s="178">
        <f t="shared" si="24"/>
        <v>0.68955100590561058</v>
      </c>
      <c r="T142" s="178">
        <f t="shared" si="24"/>
        <v>0.60422780908160767</v>
      </c>
      <c r="U142" s="178">
        <f t="shared" si="24"/>
        <v>0.53601718999319747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4"/>
        <v>0.91803497883172303</v>
      </c>
      <c r="L143" s="182">
        <f t="shared" si="24"/>
        <v>1.3114377274119975</v>
      </c>
      <c r="M143" s="183">
        <f t="shared" si="24"/>
        <v>1.7072603908918906</v>
      </c>
      <c r="N143" s="269">
        <f t="shared" si="24"/>
        <v>2.0573549635123149</v>
      </c>
      <c r="O143" s="183">
        <f t="shared" si="24"/>
        <v>2.373356360033589</v>
      </c>
      <c r="P143" s="210">
        <f t="shared" si="24"/>
        <v>2.6588409481269446</v>
      </c>
      <c r="Q143" s="211">
        <f t="shared" si="24"/>
        <v>2.9250847935507602</v>
      </c>
      <c r="R143" s="212">
        <f t="shared" si="24"/>
        <v>3.160811447257311</v>
      </c>
      <c r="S143" s="213">
        <f t="shared" si="24"/>
        <v>3.3498970638888714</v>
      </c>
      <c r="T143" s="213">
        <f t="shared" si="24"/>
        <v>2.9908599560593458</v>
      </c>
      <c r="U143" s="213">
        <f t="shared" si="24"/>
        <v>2.6863574992290871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B9:I9"/>
    <mergeCell ref="B10:I10"/>
    <mergeCell ref="B11:I11"/>
    <mergeCell ref="B12:I12"/>
    <mergeCell ref="A16:V16"/>
    <mergeCell ref="A17:H17"/>
    <mergeCell ref="A2:V2"/>
    <mergeCell ref="A3:H3"/>
    <mergeCell ref="A4:V4"/>
    <mergeCell ref="A5:H5"/>
    <mergeCell ref="B7:I7"/>
    <mergeCell ref="B8:I8"/>
  </mergeCells>
  <conditionalFormatting sqref="E68:P93">
    <cfRule type="cellIs" dxfId="95" priority="23" stopIfTrue="1" operator="equal">
      <formula>E$94</formula>
    </cfRule>
    <cfRule type="cellIs" dxfId="94" priority="24" stopIfTrue="1" operator="equal">
      <formula>E$95</formula>
    </cfRule>
  </conditionalFormatting>
  <conditionalFormatting sqref="D68:D93">
    <cfRule type="cellIs" dxfId="93" priority="19" stopIfTrue="1" operator="equal">
      <formula>D$94</formula>
    </cfRule>
    <cfRule type="cellIs" dxfId="92" priority="20" stopIfTrue="1" operator="equal">
      <formula>D$95</formula>
    </cfRule>
  </conditionalFormatting>
  <conditionalFormatting sqref="K112:P137">
    <cfRule type="cellIs" dxfId="91" priority="21" stopIfTrue="1" operator="equal">
      <formula>K$139</formula>
    </cfRule>
    <cfRule type="cellIs" dxfId="90" priority="22" stopIfTrue="1" operator="equal">
      <formula>K$138</formula>
    </cfRule>
  </conditionalFormatting>
  <conditionalFormatting sqref="Q112:S137">
    <cfRule type="cellIs" dxfId="89" priority="17" stopIfTrue="1" operator="equal">
      <formula>Q$139</formula>
    </cfRule>
    <cfRule type="cellIs" dxfId="88" priority="18" stopIfTrue="1" operator="equal">
      <formula>Q$138</formula>
    </cfRule>
  </conditionalFormatting>
  <conditionalFormatting sqref="Q68:S93">
    <cfRule type="cellIs" dxfId="87" priority="15" stopIfTrue="1" operator="equal">
      <formula>Q$94</formula>
    </cfRule>
    <cfRule type="cellIs" dxfId="86" priority="16" stopIfTrue="1" operator="equal">
      <formula>Q$95</formula>
    </cfRule>
  </conditionalFormatting>
  <conditionalFormatting sqref="T24:T49">
    <cfRule type="cellIs" dxfId="85" priority="13" stopIfTrue="1" operator="equal">
      <formula>T$50</formula>
    </cfRule>
    <cfRule type="cellIs" dxfId="84" priority="14" stopIfTrue="1" operator="equal">
      <formula>T$51</formula>
    </cfRule>
  </conditionalFormatting>
  <conditionalFormatting sqref="T112:T137">
    <cfRule type="cellIs" dxfId="83" priority="11" stopIfTrue="1" operator="equal">
      <formula>T$139</formula>
    </cfRule>
    <cfRule type="cellIs" dxfId="82" priority="12" stopIfTrue="1" operator="equal">
      <formula>T$138</formula>
    </cfRule>
  </conditionalFormatting>
  <conditionalFormatting sqref="T68:T93">
    <cfRule type="cellIs" dxfId="81" priority="9" stopIfTrue="1" operator="equal">
      <formula>T$94</formula>
    </cfRule>
    <cfRule type="cellIs" dxfId="80" priority="10" stopIfTrue="1" operator="equal">
      <formula>T$95</formula>
    </cfRule>
  </conditionalFormatting>
  <conditionalFormatting sqref="B24:S49">
    <cfRule type="cellIs" dxfId="79" priority="7" stopIfTrue="1" operator="equal">
      <formula>B$50</formula>
    </cfRule>
    <cfRule type="cellIs" dxfId="78" priority="8" stopIfTrue="1" operator="equal">
      <formula>B$51</formula>
    </cfRule>
  </conditionalFormatting>
  <conditionalFormatting sqref="U24:U49">
    <cfRule type="cellIs" dxfId="77" priority="5" stopIfTrue="1" operator="equal">
      <formula>U$50</formula>
    </cfRule>
    <cfRule type="cellIs" dxfId="76" priority="6" stopIfTrue="1" operator="equal">
      <formula>U$51</formula>
    </cfRule>
  </conditionalFormatting>
  <conditionalFormatting sqref="U112:U137">
    <cfRule type="cellIs" dxfId="75" priority="3" stopIfTrue="1" operator="equal">
      <formula>U$139</formula>
    </cfRule>
    <cfRule type="cellIs" dxfId="74" priority="4" stopIfTrue="1" operator="equal">
      <formula>U$138</formula>
    </cfRule>
  </conditionalFormatting>
  <conditionalFormatting sqref="U68:U93">
    <cfRule type="cellIs" dxfId="73" priority="1" stopIfTrue="1" operator="equal">
      <formula>U$94</formula>
    </cfRule>
    <cfRule type="cellIs" dxfId="72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V56" location="K12_I12!A1" display=" &gt;&gt;&gt; Top"/>
    <hyperlink ref="V100" location="K12_I12!A1" display=" &gt;&gt;&gt; Top"/>
    <hyperlink ref="V144" location="K12_I12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'!E27</f>
        <v>K13/I13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43788.624696412036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'!C27</f>
        <v>Kapitaldienstanteil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320" t="s">
        <v>320</v>
      </c>
      <c r="B3" s="289"/>
      <c r="C3" s="289"/>
      <c r="D3" s="289"/>
      <c r="E3" s="289"/>
      <c r="F3" s="289"/>
      <c r="G3" s="289"/>
      <c r="H3" s="289"/>
      <c r="I3" s="281"/>
      <c r="J3" s="281" t="s">
        <v>122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104">
        <f>Gewichtung_Pondération!F13</f>
        <v>1</v>
      </c>
    </row>
    <row r="4" spans="1:28" ht="14.1" customHeight="1" thickTop="1" x14ac:dyDescent="0.2">
      <c r="A4" s="290" t="str">
        <f>'Intro '!D27</f>
        <v>Part du service de la dette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320" t="s">
        <v>321</v>
      </c>
      <c r="B5" s="289"/>
      <c r="C5" s="289"/>
      <c r="D5" s="289"/>
      <c r="E5" s="289"/>
      <c r="F5" s="289"/>
      <c r="G5" s="289"/>
      <c r="H5" s="289"/>
      <c r="I5" s="281"/>
      <c r="J5" s="281" t="s">
        <v>123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104">
        <f>Gewichtung_Pondération!F13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K13/I13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43788.624696412036</v>
      </c>
      <c r="O15" s="108">
        <v>100</v>
      </c>
      <c r="V15" s="109"/>
      <c r="W15" s="110"/>
    </row>
    <row r="16" spans="1:28" s="108" customFormat="1" ht="14.1" customHeight="1" x14ac:dyDescent="0.2">
      <c r="A16" s="290" t="str">
        <f>+$A$2</f>
        <v>Kapitaldienstanteil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 xml:space="preserve"> 'Kapitaldienst' in % des laufenden Ertrags</v>
      </c>
      <c r="B17" s="289"/>
      <c r="C17" s="289"/>
      <c r="D17" s="289"/>
      <c r="E17" s="289"/>
      <c r="F17" s="289"/>
      <c r="G17" s="289"/>
      <c r="H17" s="289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Part du service de la dette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 xml:space="preserve"> 'Service de la dette' en % des revenus courants</v>
      </c>
      <c r="B19" s="289"/>
      <c r="C19" s="289"/>
      <c r="D19" s="289"/>
      <c r="E19" s="289"/>
      <c r="F19" s="289"/>
      <c r="G19" s="289"/>
      <c r="H19" s="289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11.570709890269029</v>
      </c>
      <c r="C24" s="141">
        <v>12.047325077560094</v>
      </c>
      <c r="D24" s="141">
        <v>7.9095920829493851</v>
      </c>
      <c r="E24" s="141">
        <v>10.15762838174911</v>
      </c>
      <c r="F24" s="141">
        <v>9.3821361304520394</v>
      </c>
      <c r="G24" s="141">
        <v>8.2359341696726798</v>
      </c>
      <c r="H24" s="141">
        <v>7.8805345306327963</v>
      </c>
      <c r="I24" s="141">
        <v>8.1292158539162305</v>
      </c>
      <c r="J24" s="141">
        <v>6.9886217222057994</v>
      </c>
      <c r="K24" s="141">
        <v>6.6916128199156848</v>
      </c>
      <c r="L24" s="141">
        <v>6.4601655064114016</v>
      </c>
      <c r="M24" s="141">
        <v>5.7795163764279129</v>
      </c>
      <c r="N24" s="141">
        <v>5.5155206094112872</v>
      </c>
      <c r="O24" s="141">
        <v>5.4319416635439834</v>
      </c>
      <c r="P24" s="141">
        <v>5.0135800061036822</v>
      </c>
      <c r="Q24" s="141">
        <v>5.314241141114957</v>
      </c>
      <c r="R24" s="141">
        <v>5.1725714799063223</v>
      </c>
      <c r="S24" s="141">
        <v>4.7716237103952839</v>
      </c>
      <c r="T24" s="141">
        <v>4.6162428803896809</v>
      </c>
      <c r="U24" s="141">
        <v>4.2638960515979285</v>
      </c>
      <c r="V24" s="146" t="s">
        <v>177</v>
      </c>
      <c r="W24" s="147"/>
      <c r="X24" s="238">
        <f t="shared" ref="X24:AE55" si="1">AVEDEV(C24:L24)</f>
        <v>1.2844519414243349</v>
      </c>
      <c r="Y24" s="238">
        <f t="shared" si="1"/>
        <v>1.0252133209544834</v>
      </c>
      <c r="Z24" s="238">
        <f t="shared" si="1"/>
        <v>1.235001203205077</v>
      </c>
      <c r="AA24" s="238">
        <f t="shared" si="1"/>
        <v>1.085948186327564</v>
      </c>
      <c r="AB24" s="239">
        <f t="shared" si="1"/>
        <v>0.97251949344449251</v>
      </c>
      <c r="AC24" s="239">
        <f t="shared" si="1"/>
        <v>0.90953506364800896</v>
      </c>
      <c r="AD24" s="239">
        <f t="shared" si="1"/>
        <v>0.81416420617324226</v>
      </c>
      <c r="AE24" s="239">
        <f t="shared" si="1"/>
        <v>0.61283168215725436</v>
      </c>
    </row>
    <row r="25" spans="1:31" ht="14.1" customHeight="1" x14ac:dyDescent="0.2">
      <c r="A25" s="150" t="s">
        <v>20</v>
      </c>
      <c r="B25" s="151">
        <v>10.244316619996354</v>
      </c>
      <c r="C25" s="151">
        <v>9.2877521978432824</v>
      </c>
      <c r="D25" s="151">
        <v>8.5251862621790639</v>
      </c>
      <c r="E25" s="151">
        <v>7.7267383006162556</v>
      </c>
      <c r="F25" s="151">
        <v>7.1500968250762051</v>
      </c>
      <c r="G25" s="151">
        <v>6.353036590476294</v>
      </c>
      <c r="H25" s="151">
        <v>5.4654312169548565</v>
      </c>
      <c r="I25" s="151">
        <v>4.9999898653753805</v>
      </c>
      <c r="J25" s="151">
        <v>5.0606924531722779</v>
      </c>
      <c r="K25" s="151">
        <v>4.2581311913541544</v>
      </c>
      <c r="L25" s="151">
        <v>4.7550403958060325</v>
      </c>
      <c r="M25" s="151">
        <v>4.9561110661630314</v>
      </c>
      <c r="N25" s="151">
        <v>4.942646503366074</v>
      </c>
      <c r="O25" s="151">
        <v>5.7191904035672474</v>
      </c>
      <c r="P25" s="151">
        <v>5.4081702844017174</v>
      </c>
      <c r="Q25" s="151">
        <v>4.9669462445982973</v>
      </c>
      <c r="R25" s="151">
        <v>4.1557221516895257</v>
      </c>
      <c r="S25" s="151">
        <v>3.6681287539517418</v>
      </c>
      <c r="T25" s="151">
        <v>5.6822308807605104</v>
      </c>
      <c r="U25" s="151">
        <v>4.7501139779366586</v>
      </c>
      <c r="V25" s="156" t="s">
        <v>178</v>
      </c>
      <c r="W25" s="147"/>
      <c r="X25" s="240">
        <f t="shared" si="1"/>
        <v>1.4513870932346571</v>
      </c>
      <c r="Y25" s="240">
        <f t="shared" si="1"/>
        <v>1.2109752622956793</v>
      </c>
      <c r="Z25" s="240">
        <f t="shared" si="1"/>
        <v>0.90589947873211718</v>
      </c>
      <c r="AA25" s="241">
        <f t="shared" si="1"/>
        <v>0.64472168630999627</v>
      </c>
      <c r="AB25" s="241">
        <f t="shared" si="1"/>
        <v>0.43569050142905796</v>
      </c>
      <c r="AC25" s="241">
        <f t="shared" si="1"/>
        <v>0.28810890163849445</v>
      </c>
      <c r="AD25" s="241">
        <f t="shared" si="1"/>
        <v>0.31957968579968166</v>
      </c>
      <c r="AE25" s="241">
        <f t="shared" si="1"/>
        <v>0.46385785728531703</v>
      </c>
    </row>
    <row r="26" spans="1:31" ht="14.1" customHeight="1" x14ac:dyDescent="0.2">
      <c r="A26" s="140" t="s">
        <v>23</v>
      </c>
      <c r="B26" s="141">
        <v>11.390383590632329</v>
      </c>
      <c r="C26" s="141">
        <v>11.326055475997052</v>
      </c>
      <c r="D26" s="141">
        <v>9.8573323478510577</v>
      </c>
      <c r="E26" s="141">
        <v>9.0074086882133919</v>
      </c>
      <c r="F26" s="141">
        <v>8.8151819779925091</v>
      </c>
      <c r="G26" s="141">
        <v>7.8527949601688354</v>
      </c>
      <c r="H26" s="141">
        <v>7.6215372179975063</v>
      </c>
      <c r="I26" s="141">
        <v>6.7186586233714376</v>
      </c>
      <c r="J26" s="141">
        <v>6.3426834115320947</v>
      </c>
      <c r="K26" s="141">
        <v>5.1779059873595887</v>
      </c>
      <c r="L26" s="141">
        <v>5.5273672733357069</v>
      </c>
      <c r="M26" s="141">
        <v>5.2556559946975696</v>
      </c>
      <c r="N26" s="141">
        <v>4.5761540723281016</v>
      </c>
      <c r="O26" s="141">
        <v>6.1694088076666684</v>
      </c>
      <c r="P26" s="141">
        <v>5.855372747498679</v>
      </c>
      <c r="Q26" s="141">
        <v>6.0038852319854081</v>
      </c>
      <c r="R26" s="141">
        <v>5.6185055935373684</v>
      </c>
      <c r="S26" s="141">
        <v>5.6225114034692396</v>
      </c>
      <c r="T26" s="141">
        <v>5.4155880736411133</v>
      </c>
      <c r="U26" s="141">
        <v>5.096946264357169</v>
      </c>
      <c r="V26" s="146" t="s">
        <v>179</v>
      </c>
      <c r="W26" s="147"/>
      <c r="X26" s="238">
        <f t="shared" si="1"/>
        <v>1.5470620936626513</v>
      </c>
      <c r="Y26" s="238">
        <f t="shared" si="1"/>
        <v>1.4131983901926901</v>
      </c>
      <c r="Z26" s="238">
        <f t="shared" si="1"/>
        <v>1.3135814728490618</v>
      </c>
      <c r="AA26" s="239">
        <f t="shared" si="1"/>
        <v>1.0770466897900559</v>
      </c>
      <c r="AB26" s="239">
        <f t="shared" si="1"/>
        <v>0.83126269455168966</v>
      </c>
      <c r="AC26" s="239">
        <f t="shared" si="1"/>
        <v>0.64637172173334689</v>
      </c>
      <c r="AD26" s="239">
        <f t="shared" si="1"/>
        <v>0.49344199007959527</v>
      </c>
      <c r="AE26" s="239">
        <f t="shared" si="1"/>
        <v>0.38453937632864071</v>
      </c>
    </row>
    <row r="27" spans="1:31" ht="14.1" customHeight="1" x14ac:dyDescent="0.2">
      <c r="A27" s="150" t="s">
        <v>180</v>
      </c>
      <c r="B27" s="151">
        <v>6.8182606807137391</v>
      </c>
      <c r="C27" s="151">
        <v>9.5350992649169424</v>
      </c>
      <c r="D27" s="151">
        <v>10.181105744974419</v>
      </c>
      <c r="E27" s="151">
        <v>11.035576478457758</v>
      </c>
      <c r="F27" s="151">
        <v>10.424377914971966</v>
      </c>
      <c r="G27" s="151">
        <v>10.094032730479094</v>
      </c>
      <c r="H27" s="151">
        <v>9.1121735324680735</v>
      </c>
      <c r="I27" s="151">
        <v>3.3012437910423555</v>
      </c>
      <c r="J27" s="151">
        <v>2.3812357181114225</v>
      </c>
      <c r="K27" s="151">
        <v>3.5273277150743345</v>
      </c>
      <c r="L27" s="151">
        <v>4.6335887176425157</v>
      </c>
      <c r="M27" s="151">
        <v>4.5614317710847363</v>
      </c>
      <c r="N27" s="151">
        <v>4.9603007472402227</v>
      </c>
      <c r="O27" s="151">
        <v>4.0728416367566602</v>
      </c>
      <c r="P27" s="151">
        <v>3.4164281913489516</v>
      </c>
      <c r="Q27" s="151">
        <v>3.0759514015834424</v>
      </c>
      <c r="R27" s="151">
        <v>3.584596154761762</v>
      </c>
      <c r="S27" s="151">
        <v>3.1776021862117201</v>
      </c>
      <c r="T27" s="151">
        <v>3.6138553856337525</v>
      </c>
      <c r="U27" s="151">
        <v>3.921354655928512</v>
      </c>
      <c r="V27" s="156" t="s">
        <v>181</v>
      </c>
      <c r="W27" s="147"/>
      <c r="X27" s="240">
        <f t="shared" si="1"/>
        <v>3.169381740276985</v>
      </c>
      <c r="Y27" s="240">
        <f t="shared" si="1"/>
        <v>3.2442438688395945</v>
      </c>
      <c r="Z27" s="240">
        <f t="shared" si="1"/>
        <v>3.0107290019495796</v>
      </c>
      <c r="AA27" s="241">
        <f t="shared" si="1"/>
        <v>2.5020035790915447</v>
      </c>
      <c r="AB27" s="241">
        <f t="shared" si="1"/>
        <v>1.8388170705394988</v>
      </c>
      <c r="AC27" s="241">
        <f t="shared" si="1"/>
        <v>1.2100970958988924</v>
      </c>
      <c r="AD27" s="241">
        <f t="shared" si="1"/>
        <v>0.64443690697311484</v>
      </c>
      <c r="AE27" s="241">
        <f t="shared" si="1"/>
        <v>0.65432823535956575</v>
      </c>
    </row>
    <row r="28" spans="1:31" ht="14.1" customHeight="1" x14ac:dyDescent="0.2">
      <c r="A28" s="140" t="s">
        <v>182</v>
      </c>
      <c r="B28" s="141">
        <v>7.8651643121742776</v>
      </c>
      <c r="C28" s="141">
        <v>5.4378167087217095</v>
      </c>
      <c r="D28" s="141">
        <v>4.9433550288485133</v>
      </c>
      <c r="E28" s="141">
        <v>5.2173841727854162</v>
      </c>
      <c r="F28" s="141">
        <v>5.6910745286422015</v>
      </c>
      <c r="G28" s="141">
        <v>5.8304993787611918</v>
      </c>
      <c r="H28" s="141">
        <v>5.8532455636256691</v>
      </c>
      <c r="I28" s="141">
        <v>4.435317803607143</v>
      </c>
      <c r="J28" s="141">
        <v>3.186959343163895</v>
      </c>
      <c r="K28" s="141">
        <v>2.2355452250078001</v>
      </c>
      <c r="L28" s="141">
        <v>3.251857495406524</v>
      </c>
      <c r="M28" s="141">
        <v>3.7526795089100431</v>
      </c>
      <c r="N28" s="141">
        <v>3.9655281058203573</v>
      </c>
      <c r="O28" s="141">
        <v>3.812362348562079</v>
      </c>
      <c r="P28" s="141">
        <v>3.7548619322553072</v>
      </c>
      <c r="Q28" s="141">
        <v>3.7989221787854417</v>
      </c>
      <c r="R28" s="141">
        <v>2.9827447491775279</v>
      </c>
      <c r="S28" s="141">
        <v>3.21</v>
      </c>
      <c r="T28" s="141">
        <v>2.6</v>
      </c>
      <c r="U28" s="141">
        <v>2.7165944851102455</v>
      </c>
      <c r="V28" s="146" t="s">
        <v>183</v>
      </c>
      <c r="W28" s="147"/>
      <c r="X28" s="238">
        <f t="shared" si="1"/>
        <v>1.064708446448533</v>
      </c>
      <c r="Y28" s="238">
        <f t="shared" si="1"/>
        <v>1.0673199296567588</v>
      </c>
      <c r="Z28" s="238">
        <f t="shared" si="1"/>
        <v>1.0634951769113001</v>
      </c>
      <c r="AA28" s="239">
        <f t="shared" si="1"/>
        <v>1.0008219108066889</v>
      </c>
      <c r="AB28" s="239">
        <f t="shared" si="1"/>
        <v>0.81908114689159994</v>
      </c>
      <c r="AC28" s="239">
        <f t="shared" si="1"/>
        <v>0.56950840391150881</v>
      </c>
      <c r="AD28" s="239">
        <f t="shared" si="1"/>
        <v>0.48272093270454003</v>
      </c>
      <c r="AE28" s="239">
        <f t="shared" si="1"/>
        <v>0.4217247261577482</v>
      </c>
    </row>
    <row r="29" spans="1:31" ht="14.1" customHeight="1" x14ac:dyDescent="0.2">
      <c r="A29" s="150" t="s">
        <v>184</v>
      </c>
      <c r="B29" s="151">
        <v>11.479453966735061</v>
      </c>
      <c r="C29" s="151">
        <v>10.915510554780921</v>
      </c>
      <c r="D29" s="151">
        <v>9.7793727298659494</v>
      </c>
      <c r="E29" s="151">
        <v>9.9465079622912622</v>
      </c>
      <c r="F29" s="151">
        <v>9.7133879965466488</v>
      </c>
      <c r="G29" s="151">
        <v>9.3396189183819303</v>
      </c>
      <c r="H29" s="151">
        <v>7.6341378805842268</v>
      </c>
      <c r="I29" s="151">
        <v>6.1293116934523635</v>
      </c>
      <c r="J29" s="151">
        <v>6.3857111090660377</v>
      </c>
      <c r="K29" s="151">
        <v>2.2729237263804123</v>
      </c>
      <c r="L29" s="151">
        <v>4.3721261392060358</v>
      </c>
      <c r="M29" s="151">
        <v>2.884543273700658</v>
      </c>
      <c r="N29" s="151">
        <v>3.9615180688928158</v>
      </c>
      <c r="O29" s="151">
        <v>5.1959940370108839</v>
      </c>
      <c r="P29" s="151">
        <v>6.0084766912425085</v>
      </c>
      <c r="Q29" s="151">
        <v>7.0598511505911388</v>
      </c>
      <c r="R29" s="151">
        <v>6.293466806331641</v>
      </c>
      <c r="S29" s="151">
        <v>6.0442451392689582</v>
      </c>
      <c r="T29" s="151">
        <v>6.4460957767885327</v>
      </c>
      <c r="U29" s="151">
        <v>6.251990132570505</v>
      </c>
      <c r="V29" s="156" t="s">
        <v>185</v>
      </c>
      <c r="W29" s="147"/>
      <c r="X29" s="240">
        <f t="shared" si="1"/>
        <v>2.2900187613177634</v>
      </c>
      <c r="Y29" s="240">
        <f t="shared" si="1"/>
        <v>2.4368409545864504</v>
      </c>
      <c r="Z29" s="240">
        <f t="shared" si="1"/>
        <v>2.3398940965237824</v>
      </c>
      <c r="AA29" s="241">
        <f t="shared" si="1"/>
        <v>2.0515062352840401</v>
      </c>
      <c r="AB29" s="241">
        <f t="shared" si="1"/>
        <v>1.6810151047536261</v>
      </c>
      <c r="AC29" s="241">
        <f t="shared" si="1"/>
        <v>1.454145259974182</v>
      </c>
      <c r="AD29" s="241">
        <f t="shared" si="1"/>
        <v>1.3468915740339753</v>
      </c>
      <c r="AE29" s="241">
        <f t="shared" si="1"/>
        <v>1.3400862496993029</v>
      </c>
    </row>
    <row r="30" spans="1:31" ht="14.1" customHeight="1" x14ac:dyDescent="0.2">
      <c r="A30" s="140" t="s">
        <v>186</v>
      </c>
      <c r="B30" s="141">
        <v>14.093467364722818</v>
      </c>
      <c r="C30" s="141">
        <v>10.037744704148251</v>
      </c>
      <c r="D30" s="141">
        <v>7.9963496567523915</v>
      </c>
      <c r="E30" s="141">
        <v>6.7369989538651103</v>
      </c>
      <c r="F30" s="141">
        <v>5.899378354813253</v>
      </c>
      <c r="G30" s="141">
        <v>5.4801332306261692</v>
      </c>
      <c r="H30" s="141">
        <v>4.3489589385603491</v>
      </c>
      <c r="I30" s="141">
        <v>0.92567134501849602</v>
      </c>
      <c r="J30" s="141">
        <v>0.25221869912671613</v>
      </c>
      <c r="K30" s="141">
        <v>2.7417335555464528</v>
      </c>
      <c r="L30" s="141">
        <v>2.7889053157457648</v>
      </c>
      <c r="M30" s="141">
        <v>7.2760952594638049</v>
      </c>
      <c r="N30" s="141">
        <v>8.9795071332332554</v>
      </c>
      <c r="O30" s="141">
        <v>6.3810656003146891</v>
      </c>
      <c r="P30" s="141">
        <v>6.0355345710742556</v>
      </c>
      <c r="Q30" s="141">
        <v>6.4223723491249922</v>
      </c>
      <c r="R30" s="141">
        <v>5.8233427317246385</v>
      </c>
      <c r="S30" s="141">
        <v>5.7789489792379092</v>
      </c>
      <c r="T30" s="141">
        <v>5.4257131495891908</v>
      </c>
      <c r="U30" s="141">
        <v>4.6599143019715017</v>
      </c>
      <c r="V30" s="146" t="s">
        <v>187</v>
      </c>
      <c r="W30" s="147"/>
      <c r="X30" s="238">
        <f t="shared" si="1"/>
        <v>2.5093117046207398</v>
      </c>
      <c r="Y30" s="238">
        <f t="shared" si="1"/>
        <v>2.2331467601522954</v>
      </c>
      <c r="Z30" s="238">
        <f t="shared" si="1"/>
        <v>2.3314625078003819</v>
      </c>
      <c r="AA30" s="239">
        <f t="shared" si="1"/>
        <v>2.2958691724453395</v>
      </c>
      <c r="AB30" s="239">
        <f t="shared" si="1"/>
        <v>2.3094847940714391</v>
      </c>
      <c r="AC30" s="239">
        <f t="shared" si="1"/>
        <v>2.4037087059213222</v>
      </c>
      <c r="AD30" s="239">
        <f t="shared" si="1"/>
        <v>2.4684099417423591</v>
      </c>
      <c r="AE30" s="239">
        <f t="shared" si="1"/>
        <v>1.9922119375917622</v>
      </c>
    </row>
    <row r="31" spans="1:31" ht="14.1" customHeight="1" x14ac:dyDescent="0.2">
      <c r="A31" s="150" t="s">
        <v>188</v>
      </c>
      <c r="B31" s="151">
        <v>8.0613303032815811</v>
      </c>
      <c r="C31" s="151">
        <v>7.9686688184025938</v>
      </c>
      <c r="D31" s="151">
        <v>4.689099816513024</v>
      </c>
      <c r="E31" s="151">
        <v>6.5199373367129967</v>
      </c>
      <c r="F31" s="151">
        <v>6.1087821514689979</v>
      </c>
      <c r="G31" s="151">
        <v>5.9376584441336746</v>
      </c>
      <c r="H31" s="151">
        <v>1.6351778592741288</v>
      </c>
      <c r="I31" s="151">
        <v>4.0871791048178601</v>
      </c>
      <c r="J31" s="151">
        <v>6.529010976741918</v>
      </c>
      <c r="K31" s="151">
        <v>6.9739454221205897</v>
      </c>
      <c r="L31" s="151">
        <v>2.1823280806680092</v>
      </c>
      <c r="M31" s="151">
        <v>4.5654990229249615</v>
      </c>
      <c r="N31" s="151">
        <v>3.0580700785077743</v>
      </c>
      <c r="O31" s="151">
        <v>3.1122477472654437</v>
      </c>
      <c r="P31" s="151">
        <v>2.5664298234672178</v>
      </c>
      <c r="Q31" s="151">
        <v>2.3205017533264205</v>
      </c>
      <c r="R31" s="151">
        <v>4.6302991197478205</v>
      </c>
      <c r="S31" s="151">
        <v>0.20102252117779312</v>
      </c>
      <c r="T31" s="151">
        <v>2.9983526984821136</v>
      </c>
      <c r="U31" s="151">
        <v>1.6539794017294238</v>
      </c>
      <c r="V31" s="156" t="s">
        <v>189</v>
      </c>
      <c r="W31" s="147"/>
      <c r="X31" s="240">
        <f t="shared" si="1"/>
        <v>1.691786068613699</v>
      </c>
      <c r="Y31" s="240">
        <f t="shared" si="1"/>
        <v>1.4910050446980194</v>
      </c>
      <c r="Z31" s="240">
        <f t="shared" si="1"/>
        <v>1.6541080184985444</v>
      </c>
      <c r="AA31" s="241">
        <f t="shared" si="1"/>
        <v>1.6039893146856925</v>
      </c>
      <c r="AB31" s="241">
        <f t="shared" si="1"/>
        <v>1.553903938155643</v>
      </c>
      <c r="AC31" s="241">
        <f t="shared" si="1"/>
        <v>1.4686957157919198</v>
      </c>
      <c r="AD31" s="241">
        <f t="shared" si="1"/>
        <v>1.3546356163118283</v>
      </c>
      <c r="AE31" s="241">
        <f t="shared" si="1"/>
        <v>1.6486025446312218</v>
      </c>
    </row>
    <row r="32" spans="1:31" ht="14.1" customHeight="1" x14ac:dyDescent="0.2">
      <c r="A32" s="140" t="s">
        <v>190</v>
      </c>
      <c r="B32" s="141">
        <v>8.35404048242264</v>
      </c>
      <c r="C32" s="141">
        <v>7.2937982287296448</v>
      </c>
      <c r="D32" s="141">
        <v>6.4828660075390596</v>
      </c>
      <c r="E32" s="141">
        <v>8.6491509084559244</v>
      </c>
      <c r="F32" s="141">
        <v>7.6342230662151511</v>
      </c>
      <c r="G32" s="141">
        <v>7.8950651898408122</v>
      </c>
      <c r="H32" s="141">
        <v>6.9174885585997439</v>
      </c>
      <c r="I32" s="141">
        <v>5.4406429435811763</v>
      </c>
      <c r="J32" s="141">
        <v>4.8578962729080022</v>
      </c>
      <c r="K32" s="141">
        <v>4.0430760448711416</v>
      </c>
      <c r="L32" s="141">
        <v>5.0556879631959495</v>
      </c>
      <c r="M32" s="141">
        <v>5.309040549531046</v>
      </c>
      <c r="N32" s="141">
        <v>5.1922426478166761</v>
      </c>
      <c r="O32" s="141">
        <v>4.7928905309341738</v>
      </c>
      <c r="P32" s="141">
        <v>5.451090641499909</v>
      </c>
      <c r="Q32" s="141">
        <v>5.425300783309627</v>
      </c>
      <c r="R32" s="141">
        <v>5.2991437204721183</v>
      </c>
      <c r="S32" s="141">
        <v>6.5966185782784086</v>
      </c>
      <c r="T32" s="141">
        <v>7.4582437972862099</v>
      </c>
      <c r="U32" s="141">
        <v>6.2167401222801955</v>
      </c>
      <c r="V32" s="146" t="s">
        <v>191</v>
      </c>
      <c r="W32" s="147"/>
      <c r="X32" s="238">
        <f t="shared" si="1"/>
        <v>1.2621309698036751</v>
      </c>
      <c r="Y32" s="238">
        <f t="shared" si="1"/>
        <v>1.2872449956563377</v>
      </c>
      <c r="Z32" s="238">
        <f t="shared" si="1"/>
        <v>1.3396244130210764</v>
      </c>
      <c r="AA32" s="239">
        <f t="shared" si="1"/>
        <v>1.0610601368815094</v>
      </c>
      <c r="AB32" s="239">
        <f t="shared" si="1"/>
        <v>0.76430589597696608</v>
      </c>
      <c r="AC32" s="239">
        <f t="shared" si="1"/>
        <v>0.46017700167955589</v>
      </c>
      <c r="AD32" s="239">
        <f t="shared" si="1"/>
        <v>0.31945080546773219</v>
      </c>
      <c r="AE32" s="239">
        <f t="shared" si="1"/>
        <v>0.41394008133651655</v>
      </c>
    </row>
    <row r="33" spans="1:31" ht="14.1" customHeight="1" x14ac:dyDescent="0.2">
      <c r="A33" s="150" t="s">
        <v>21</v>
      </c>
      <c r="B33" s="151">
        <v>7.6651047746354743</v>
      </c>
      <c r="C33" s="151">
        <v>6.8836671405903456</v>
      </c>
      <c r="D33" s="151">
        <v>6.6414219815697395</v>
      </c>
      <c r="E33" s="151">
        <v>6.1895371100225427</v>
      </c>
      <c r="F33" s="151">
        <v>5.8344933273446928</v>
      </c>
      <c r="G33" s="151">
        <v>5.6497599918230748</v>
      </c>
      <c r="H33" s="151">
        <v>7.2981636296880819</v>
      </c>
      <c r="I33" s="151">
        <v>4.1963354127991686</v>
      </c>
      <c r="J33" s="151">
        <v>3.3884936001220898</v>
      </c>
      <c r="K33" s="151">
        <v>3.347559162319385</v>
      </c>
      <c r="L33" s="151">
        <v>3.2435073443770959</v>
      </c>
      <c r="M33" s="151">
        <v>3.6952252216089096</v>
      </c>
      <c r="N33" s="151">
        <v>4.439583261256395</v>
      </c>
      <c r="O33" s="151">
        <v>3.0134174369812636</v>
      </c>
      <c r="P33" s="151">
        <v>3.5914208807117021</v>
      </c>
      <c r="Q33" s="151">
        <v>3.6227234335271703</v>
      </c>
      <c r="R33" s="151">
        <v>3.2490513531954806</v>
      </c>
      <c r="S33" s="151">
        <v>3.0168897205092771</v>
      </c>
      <c r="T33" s="151">
        <v>2.6515447510676271</v>
      </c>
      <c r="U33" s="151">
        <v>2.3792990817297071</v>
      </c>
      <c r="V33" s="156" t="s">
        <v>192</v>
      </c>
      <c r="W33" s="147"/>
      <c r="X33" s="240">
        <f t="shared" si="1"/>
        <v>1.3786559921289494</v>
      </c>
      <c r="Y33" s="240">
        <f t="shared" si="1"/>
        <v>1.3742255299221482</v>
      </c>
      <c r="Z33" s="240">
        <f t="shared" si="1"/>
        <v>1.2117781668667635</v>
      </c>
      <c r="AA33" s="241">
        <f t="shared" si="1"/>
        <v>1.1158769709568364</v>
      </c>
      <c r="AB33" s="241">
        <f t="shared" si="1"/>
        <v>0.96769118377837082</v>
      </c>
      <c r="AC33" s="241">
        <f t="shared" si="1"/>
        <v>0.7966306977452533</v>
      </c>
      <c r="AD33" s="241">
        <f t="shared" si="1"/>
        <v>0.33032593129080307</v>
      </c>
      <c r="AE33" s="241">
        <f t="shared" si="1"/>
        <v>0.30116084625213402</v>
      </c>
    </row>
    <row r="34" spans="1:31" ht="14.1" customHeight="1" x14ac:dyDescent="0.2">
      <c r="A34" s="140" t="s">
        <v>193</v>
      </c>
      <c r="B34" s="141">
        <v>6.7514630091608696</v>
      </c>
      <c r="C34" s="141">
        <v>6.6744078064408283</v>
      </c>
      <c r="D34" s="141">
        <v>6.342985185926536</v>
      </c>
      <c r="E34" s="141">
        <v>5.7608297503791315</v>
      </c>
      <c r="F34" s="141">
        <v>5.2237594149095274</v>
      </c>
      <c r="G34" s="141">
        <v>5.1519073319957371</v>
      </c>
      <c r="H34" s="141">
        <v>4.1222610744627506</v>
      </c>
      <c r="I34" s="141">
        <v>3.7746206104959463</v>
      </c>
      <c r="J34" s="141">
        <v>3.4154576136671366</v>
      </c>
      <c r="K34" s="141">
        <v>2.5710905085703963</v>
      </c>
      <c r="L34" s="141">
        <v>2.7111866297379432</v>
      </c>
      <c r="M34" s="141">
        <v>2.7899908258208694</v>
      </c>
      <c r="N34" s="141">
        <v>5.5677013053127986</v>
      </c>
      <c r="O34" s="141">
        <v>3.5680136875420128</v>
      </c>
      <c r="P34" s="141">
        <v>3.8575457372708635</v>
      </c>
      <c r="Q34" s="141">
        <v>3.8922869712012034</v>
      </c>
      <c r="R34" s="141">
        <v>4.9671282946451827</v>
      </c>
      <c r="S34" s="141">
        <v>4.1152231946686877</v>
      </c>
      <c r="T34" s="141">
        <v>3.2022048057192989</v>
      </c>
      <c r="U34" s="141">
        <v>3.2821084718393476</v>
      </c>
      <c r="V34" s="146" t="s">
        <v>194</v>
      </c>
      <c r="W34" s="147"/>
      <c r="X34" s="238">
        <f t="shared" si="1"/>
        <v>1.2559273052717586</v>
      </c>
      <c r="Y34" s="238">
        <f t="shared" si="1"/>
        <v>1.1467692209649085</v>
      </c>
      <c r="Z34" s="238">
        <f t="shared" si="1"/>
        <v>1.0564112688767655</v>
      </c>
      <c r="AA34" s="239">
        <f t="shared" si="1"/>
        <v>0.90144670513495329</v>
      </c>
      <c r="AB34" s="239">
        <f t="shared" si="1"/>
        <v>0.74182967941997369</v>
      </c>
      <c r="AC34" s="239">
        <f t="shared" si="1"/>
        <v>0.61586764334052035</v>
      </c>
      <c r="AD34" s="239">
        <f t="shared" si="1"/>
        <v>0.7003543653587635</v>
      </c>
      <c r="AE34" s="239">
        <f t="shared" si="1"/>
        <v>0.73441462377603783</v>
      </c>
    </row>
    <row r="35" spans="1:31" ht="14.1" customHeight="1" x14ac:dyDescent="0.2">
      <c r="A35" s="150" t="s">
        <v>195</v>
      </c>
      <c r="B35" s="151">
        <v>12.627922953722912</v>
      </c>
      <c r="C35" s="151">
        <v>10.031858397872741</v>
      </c>
      <c r="D35" s="151">
        <v>10.989621815575944</v>
      </c>
      <c r="E35" s="151">
        <v>10.378182986539288</v>
      </c>
      <c r="F35" s="151">
        <v>10.271088434382186</v>
      </c>
      <c r="G35" s="151">
        <v>10.482643837490363</v>
      </c>
      <c r="H35" s="151">
        <v>14.73198453902139</v>
      </c>
      <c r="I35" s="151">
        <v>8.7017191934563254</v>
      </c>
      <c r="J35" s="151">
        <v>6.9485057389616536</v>
      </c>
      <c r="K35" s="151">
        <v>6.0357006894298229</v>
      </c>
      <c r="L35" s="151">
        <v>5.7664231496469798</v>
      </c>
      <c r="M35" s="151">
        <v>5.6977989456277456</v>
      </c>
      <c r="N35" s="151">
        <v>5.126658136493397</v>
      </c>
      <c r="O35" s="151">
        <v>4.5952807352444625</v>
      </c>
      <c r="P35" s="151">
        <v>5.6739457458805687</v>
      </c>
      <c r="Q35" s="151">
        <v>4.9620789868598534</v>
      </c>
      <c r="R35" s="151">
        <v>4.4032978123380033</v>
      </c>
      <c r="S35" s="151">
        <v>17.679640813981173</v>
      </c>
      <c r="T35" s="151">
        <v>5.6128676907660369</v>
      </c>
      <c r="U35" s="151">
        <v>5.119528682299209</v>
      </c>
      <c r="V35" s="156" t="s">
        <v>196</v>
      </c>
      <c r="W35" s="147"/>
      <c r="X35" s="240">
        <f t="shared" si="1"/>
        <v>2.0565485482911794</v>
      </c>
      <c r="Y35" s="240">
        <f t="shared" si="1"/>
        <v>2.3703373895886646</v>
      </c>
      <c r="Z35" s="240">
        <f t="shared" si="1"/>
        <v>2.4990532330729947</v>
      </c>
      <c r="AA35" s="241">
        <f t="shared" si="1"/>
        <v>2.5688629288897067</v>
      </c>
      <c r="AB35" s="241">
        <f t="shared" si="1"/>
        <v>2.357629871318454</v>
      </c>
      <c r="AC35" s="241">
        <f t="shared" si="1"/>
        <v>1.9820361426505422</v>
      </c>
      <c r="AD35" s="241">
        <f t="shared" si="1"/>
        <v>0.86250057633323107</v>
      </c>
      <c r="AE35" s="241">
        <f t="shared" si="1"/>
        <v>2.2500560804100189</v>
      </c>
    </row>
    <row r="36" spans="1:31" ht="14.1" customHeight="1" x14ac:dyDescent="0.2">
      <c r="A36" s="140" t="s">
        <v>197</v>
      </c>
      <c r="B36" s="141">
        <v>8.2495679588990711</v>
      </c>
      <c r="C36" s="141">
        <v>7.5927043627301947</v>
      </c>
      <c r="D36" s="141">
        <v>7.6920577384877484</v>
      </c>
      <c r="E36" s="141">
        <v>7.4618610379346944</v>
      </c>
      <c r="F36" s="141">
        <v>7.1346225564397514</v>
      </c>
      <c r="G36" s="141">
        <v>6.5609901037894769</v>
      </c>
      <c r="H36" s="141">
        <v>6.5069038351401289</v>
      </c>
      <c r="I36" s="141">
        <v>4.4462633935029006</v>
      </c>
      <c r="J36" s="141">
        <v>4.1865254014668949</v>
      </c>
      <c r="K36" s="141">
        <v>3.5361747061148052</v>
      </c>
      <c r="L36" s="141">
        <v>4.2712081038649261</v>
      </c>
      <c r="M36" s="141">
        <v>4.309012016813659</v>
      </c>
      <c r="N36" s="141">
        <v>5.285814667408995</v>
      </c>
      <c r="O36" s="141">
        <v>5.364608312150283</v>
      </c>
      <c r="P36" s="141">
        <v>3.1669402346567086</v>
      </c>
      <c r="Q36" s="141">
        <v>3.0392388798177437</v>
      </c>
      <c r="R36" s="141">
        <v>3.548643876785623</v>
      </c>
      <c r="S36" s="141">
        <v>4.3548780924074544</v>
      </c>
      <c r="T36" s="141">
        <v>8.0854068159110639</v>
      </c>
      <c r="U36" s="141">
        <v>4.1885718879757041</v>
      </c>
      <c r="V36" s="146" t="s">
        <v>198</v>
      </c>
      <c r="W36" s="147"/>
      <c r="X36" s="238">
        <f t="shared" si="1"/>
        <v>1.4631105781678162</v>
      </c>
      <c r="Y36" s="238">
        <f t="shared" si="1"/>
        <v>1.4607251650028616</v>
      </c>
      <c r="Z36" s="238">
        <f t="shared" si="1"/>
        <v>1.2369254408627115</v>
      </c>
      <c r="AA36" s="239">
        <f t="shared" si="1"/>
        <v>1.0103755853165448</v>
      </c>
      <c r="AB36" s="239">
        <f t="shared" si="1"/>
        <v>0.93290812170507442</v>
      </c>
      <c r="AC36" s="239">
        <f t="shared" si="1"/>
        <v>0.79170287756549784</v>
      </c>
      <c r="AD36" s="239">
        <f t="shared" si="1"/>
        <v>0.63415482793162681</v>
      </c>
      <c r="AE36" s="239">
        <f t="shared" si="1"/>
        <v>0.62684400384399142</v>
      </c>
    </row>
    <row r="37" spans="1:31" ht="14.1" customHeight="1" x14ac:dyDescent="0.2">
      <c r="A37" s="150" t="s">
        <v>25</v>
      </c>
      <c r="B37" s="151">
        <v>7.4947544453419068</v>
      </c>
      <c r="C37" s="151">
        <v>8.0802425457823794</v>
      </c>
      <c r="D37" s="151">
        <v>9.7408638151799156</v>
      </c>
      <c r="E37" s="151">
        <v>7.8163090768226988</v>
      </c>
      <c r="F37" s="151">
        <v>6.2550378021462958</v>
      </c>
      <c r="G37" s="151">
        <v>13.793389907718584</v>
      </c>
      <c r="H37" s="151">
        <v>10.225525182953833</v>
      </c>
      <c r="I37" s="151">
        <v>3.4898796474988134</v>
      </c>
      <c r="J37" s="151">
        <v>3.3181238436825167</v>
      </c>
      <c r="K37" s="151">
        <v>4.058698021502348</v>
      </c>
      <c r="L37" s="151">
        <v>5.029829542356306</v>
      </c>
      <c r="M37" s="151">
        <v>3.2601590089148398</v>
      </c>
      <c r="N37" s="151">
        <v>2.1615098036176077</v>
      </c>
      <c r="O37" s="151">
        <v>2.5856063644086884</v>
      </c>
      <c r="P37" s="151">
        <v>2.9288363451920754</v>
      </c>
      <c r="Q37" s="151">
        <v>2.9069207489561268</v>
      </c>
      <c r="R37" s="151">
        <v>2.9467955448936505</v>
      </c>
      <c r="S37" s="151">
        <v>2.0519786613110242</v>
      </c>
      <c r="T37" s="151">
        <v>2.1002445814435213</v>
      </c>
      <c r="U37" s="151">
        <v>2.0810837670103095</v>
      </c>
      <c r="V37" s="156" t="s">
        <v>199</v>
      </c>
      <c r="W37" s="147"/>
      <c r="X37" s="240">
        <f t="shared" si="1"/>
        <v>2.7504761671271134</v>
      </c>
      <c r="Y37" s="240">
        <f t="shared" si="1"/>
        <v>2.9561923286329144</v>
      </c>
      <c r="Z37" s="240">
        <f t="shared" si="1"/>
        <v>2.8653754469511745</v>
      </c>
      <c r="AA37" s="241">
        <f t="shared" si="1"/>
        <v>2.8041250310757522</v>
      </c>
      <c r="AB37" s="241">
        <f t="shared" si="1"/>
        <v>2.7697207114206592</v>
      </c>
      <c r="AC37" s="241">
        <f t="shared" si="1"/>
        <v>1.4649052388175081</v>
      </c>
      <c r="AD37" s="241">
        <f t="shared" si="1"/>
        <v>0.56439750132615907</v>
      </c>
      <c r="AE37" s="241">
        <f t="shared" si="1"/>
        <v>0.63348545250438737</v>
      </c>
    </row>
    <row r="38" spans="1:31" ht="14.1" customHeight="1" x14ac:dyDescent="0.2">
      <c r="A38" s="140" t="s">
        <v>200</v>
      </c>
      <c r="B38" s="141">
        <v>12.275860266777956</v>
      </c>
      <c r="C38" s="141">
        <v>11.173143413340213</v>
      </c>
      <c r="D38" s="141">
        <v>12.231535241383249</v>
      </c>
      <c r="E38" s="141">
        <v>13.974242451904079</v>
      </c>
      <c r="F38" s="141">
        <v>11.070743347850819</v>
      </c>
      <c r="G38" s="141">
        <v>11.945298148129513</v>
      </c>
      <c r="H38" s="141">
        <v>10.123454793393662</v>
      </c>
      <c r="I38" s="141">
        <v>10.944972709892735</v>
      </c>
      <c r="J38" s="141">
        <v>4.8340585404712328</v>
      </c>
      <c r="K38" s="141">
        <v>7.9723110593638822</v>
      </c>
      <c r="L38" s="141">
        <v>7.6280425879252682</v>
      </c>
      <c r="M38" s="141">
        <v>7.7506693143000875</v>
      </c>
      <c r="N38" s="141">
        <v>8.6129252633411912</v>
      </c>
      <c r="O38" s="141">
        <v>7.5066048595583172</v>
      </c>
      <c r="P38" s="141">
        <v>8.00855476449631</v>
      </c>
      <c r="Q38" s="141">
        <v>4.1331068903535533</v>
      </c>
      <c r="R38" s="141">
        <v>4.1907595112993468</v>
      </c>
      <c r="S38" s="141">
        <v>4.4016456253202323</v>
      </c>
      <c r="T38" s="141">
        <v>6.4882660363709421</v>
      </c>
      <c r="U38" s="141">
        <v>4.9152242069356991</v>
      </c>
      <c r="V38" s="146" t="s">
        <v>201</v>
      </c>
      <c r="W38" s="147"/>
      <c r="X38" s="238">
        <f t="shared" si="1"/>
        <v>2.0402507872615629</v>
      </c>
      <c r="Y38" s="238">
        <f t="shared" si="1"/>
        <v>2.2410099551570681</v>
      </c>
      <c r="Z38" s="238">
        <f t="shared" si="1"/>
        <v>2.126070468576915</v>
      </c>
      <c r="AA38" s="239">
        <f t="shared" si="1"/>
        <v>1.7457673499152093</v>
      </c>
      <c r="AB38" s="239">
        <f t="shared" si="1"/>
        <v>1.4991788196816445</v>
      </c>
      <c r="AC38" s="239">
        <f t="shared" si="1"/>
        <v>1.3809736397879324</v>
      </c>
      <c r="AD38" s="239">
        <f t="shared" si="1"/>
        <v>1.663335341635289</v>
      </c>
      <c r="AE38" s="239">
        <f t="shared" si="1"/>
        <v>1.6911801598254808</v>
      </c>
    </row>
    <row r="39" spans="1:31" ht="14.1" customHeight="1" x14ac:dyDescent="0.2">
      <c r="A39" s="150" t="s">
        <v>202</v>
      </c>
      <c r="B39" s="151">
        <v>5.399121614122607</v>
      </c>
      <c r="C39" s="151">
        <v>9.9218598823427708</v>
      </c>
      <c r="D39" s="151">
        <v>5.8177444826408262</v>
      </c>
      <c r="E39" s="151">
        <v>6.9892151474432991</v>
      </c>
      <c r="F39" s="151">
        <v>5.4025536025426657</v>
      </c>
      <c r="G39" s="151">
        <v>5.7133131194992739</v>
      </c>
      <c r="H39" s="151">
        <v>3.8615159150147038</v>
      </c>
      <c r="I39" s="151">
        <v>4.7652676992470555</v>
      </c>
      <c r="J39" s="151">
        <v>1.6963466667730587</v>
      </c>
      <c r="K39" s="151">
        <v>3.9116115909174298</v>
      </c>
      <c r="L39" s="151">
        <v>5.5978554620656702</v>
      </c>
      <c r="M39" s="151">
        <v>11.199609763362195</v>
      </c>
      <c r="N39" s="151">
        <v>5.9153960931022675</v>
      </c>
      <c r="O39" s="151">
        <v>3.6912516126183577</v>
      </c>
      <c r="P39" s="151">
        <v>3.7937057984332165</v>
      </c>
      <c r="Q39" s="151">
        <v>8.8746418631421555</v>
      </c>
      <c r="R39" s="151">
        <v>1.0175825779219647</v>
      </c>
      <c r="S39" s="151">
        <v>2.4043559929043621</v>
      </c>
      <c r="T39" s="151">
        <v>2.2579641466011533</v>
      </c>
      <c r="U39" s="151">
        <v>3.2346041344773835</v>
      </c>
      <c r="V39" s="156" t="s">
        <v>203</v>
      </c>
      <c r="W39" s="147"/>
      <c r="X39" s="240">
        <f t="shared" si="1"/>
        <v>1.4472343110884907</v>
      </c>
      <c r="Y39" s="240">
        <f t="shared" si="1"/>
        <v>1.5680442500516352</v>
      </c>
      <c r="Z39" s="240">
        <f t="shared" si="1"/>
        <v>1.5778094110977794</v>
      </c>
      <c r="AA39" s="241">
        <f t="shared" si="1"/>
        <v>1.5902734556001465</v>
      </c>
      <c r="AB39" s="241">
        <f t="shared" si="1"/>
        <v>1.6735649899232232</v>
      </c>
      <c r="AC39" s="241">
        <f t="shared" si="1"/>
        <v>2.0529244391603689</v>
      </c>
      <c r="AD39" s="241">
        <f t="shared" si="1"/>
        <v>2.2804391061277878</v>
      </c>
      <c r="AE39" s="241">
        <f t="shared" si="1"/>
        <v>2.4693120426352033</v>
      </c>
    </row>
    <row r="40" spans="1:31" ht="14.1" customHeight="1" x14ac:dyDescent="0.2">
      <c r="A40" s="140" t="s">
        <v>236</v>
      </c>
      <c r="B40" s="141">
        <v>5.2914510622992639</v>
      </c>
      <c r="C40" s="141">
        <v>4.2775733961146614</v>
      </c>
      <c r="D40" s="141">
        <v>2.8784986273808553</v>
      </c>
      <c r="E40" s="141">
        <v>4.0102739901670486</v>
      </c>
      <c r="F40" s="141">
        <v>38.400721213610296</v>
      </c>
      <c r="G40" s="141">
        <v>4.1753962120078114</v>
      </c>
      <c r="H40" s="141">
        <v>4.2066167731197188</v>
      </c>
      <c r="I40" s="141">
        <v>2.7278205001895564</v>
      </c>
      <c r="J40" s="141">
        <v>1.7870674358281651</v>
      </c>
      <c r="K40" s="141">
        <v>0.8957076665168805</v>
      </c>
      <c r="L40" s="141">
        <v>1.7706628163723328</v>
      </c>
      <c r="M40" s="141">
        <v>2.2815174627323427</v>
      </c>
      <c r="N40" s="141">
        <v>2.6558795915028646</v>
      </c>
      <c r="O40" s="141">
        <v>2.9298478925388816</v>
      </c>
      <c r="P40" s="141">
        <v>3.194260818676923</v>
      </c>
      <c r="Q40" s="141">
        <v>3.8510484206708431</v>
      </c>
      <c r="R40" s="141">
        <v>3.8438059233269004</v>
      </c>
      <c r="S40" s="141">
        <v>4.7382028920301495</v>
      </c>
      <c r="T40" s="141">
        <v>3.4776803360456938</v>
      </c>
      <c r="U40" s="141">
        <v>3.0836399657823752</v>
      </c>
      <c r="V40" s="146" t="s">
        <v>204</v>
      </c>
      <c r="W40" s="147"/>
      <c r="X40" s="238">
        <f t="shared" si="1"/>
        <v>6.3775374700959118</v>
      </c>
      <c r="Y40" s="238">
        <f t="shared" si="1"/>
        <v>6.4174585887635587</v>
      </c>
      <c r="Z40" s="238">
        <f t="shared" si="1"/>
        <v>6.4219109694811198</v>
      </c>
      <c r="AA40" s="239">
        <f t="shared" si="1"/>
        <v>6.4435194914336815</v>
      </c>
      <c r="AB40" s="239">
        <f t="shared" si="1"/>
        <v>0.78431072235803045</v>
      </c>
      <c r="AC40" s="239">
        <f t="shared" si="1"/>
        <v>0.75704327396193638</v>
      </c>
      <c r="AD40" s="239">
        <f t="shared" si="1"/>
        <v>0.72801840597851109</v>
      </c>
      <c r="AE40" s="239">
        <f t="shared" si="1"/>
        <v>0.91663309742911125</v>
      </c>
    </row>
    <row r="41" spans="1:31" ht="14.1" customHeight="1" x14ac:dyDescent="0.2">
      <c r="A41" s="150" t="s">
        <v>205</v>
      </c>
      <c r="B41" s="151">
        <v>12.203594496492872</v>
      </c>
      <c r="C41" s="151">
        <v>12.701928587214375</v>
      </c>
      <c r="D41" s="151">
        <v>11.871517399553058</v>
      </c>
      <c r="E41" s="151">
        <v>11.862301697809889</v>
      </c>
      <c r="F41" s="151">
        <v>12.601653810446061</v>
      </c>
      <c r="G41" s="151">
        <v>11.540543717540395</v>
      </c>
      <c r="H41" s="151">
        <v>11.69466316634399</v>
      </c>
      <c r="I41" s="151">
        <v>9.6017241304596386</v>
      </c>
      <c r="J41" s="151">
        <v>9.702461490025879</v>
      </c>
      <c r="K41" s="151">
        <v>8.3782482844277162</v>
      </c>
      <c r="L41" s="151">
        <v>8.3801261854219966</v>
      </c>
      <c r="M41" s="151">
        <v>9.089054690247595</v>
      </c>
      <c r="N41" s="151">
        <v>8.9183888455225162</v>
      </c>
      <c r="O41" s="151">
        <v>7.4890108092282359</v>
      </c>
      <c r="P41" s="151">
        <v>7.8823095449416973</v>
      </c>
      <c r="Q41" s="151">
        <v>6.7876074551166621</v>
      </c>
      <c r="R41" s="151">
        <v>8.0006817955036258</v>
      </c>
      <c r="S41" s="151">
        <v>10.065091055962391</v>
      </c>
      <c r="T41" s="151">
        <v>9.3473844259207564</v>
      </c>
      <c r="U41" s="151">
        <v>9.3085357394200123</v>
      </c>
      <c r="V41" s="156" t="s">
        <v>206</v>
      </c>
      <c r="W41" s="147"/>
      <c r="X41" s="240">
        <f t="shared" si="1"/>
        <v>1.4543014594723935</v>
      </c>
      <c r="Y41" s="240">
        <f t="shared" si="1"/>
        <v>1.4419065011110566</v>
      </c>
      <c r="Z41" s="240">
        <f t="shared" si="1"/>
        <v>1.3982991969684126</v>
      </c>
      <c r="AA41" s="241">
        <f t="shared" si="1"/>
        <v>1.3236196310862467</v>
      </c>
      <c r="AB41" s="241">
        <f t="shared" si="1"/>
        <v>1.0937560317412074</v>
      </c>
      <c r="AC41" s="241">
        <f t="shared" si="1"/>
        <v>1.0088990043463311</v>
      </c>
      <c r="AD41" s="241">
        <f t="shared" si="1"/>
        <v>0.72395677277948067</v>
      </c>
      <c r="AE41" s="241">
        <f t="shared" si="1"/>
        <v>0.77956080383981097</v>
      </c>
    </row>
    <row r="42" spans="1:31" ht="14.1" customHeight="1" x14ac:dyDescent="0.2">
      <c r="A42" s="140" t="s">
        <v>207</v>
      </c>
      <c r="B42" s="141">
        <v>2.8306184295556407</v>
      </c>
      <c r="C42" s="141">
        <v>3.0624821059427445</v>
      </c>
      <c r="D42" s="141">
        <v>2.8320642613677287</v>
      </c>
      <c r="E42" s="141">
        <v>2.6879358864194103</v>
      </c>
      <c r="F42" s="141">
        <v>2.3327154400543235</v>
      </c>
      <c r="G42" s="141">
        <v>3.3142405705774562</v>
      </c>
      <c r="H42" s="141">
        <v>2.7441975200169106</v>
      </c>
      <c r="I42" s="141">
        <v>3.1292848075635202</v>
      </c>
      <c r="J42" s="141">
        <v>2.0688800334709807</v>
      </c>
      <c r="K42" s="141">
        <v>3.4984298706660319</v>
      </c>
      <c r="L42" s="141">
        <v>2.4616567494367869</v>
      </c>
      <c r="M42" s="141">
        <v>2.3049961269048382</v>
      </c>
      <c r="N42" s="141">
        <v>1.9949862988231326</v>
      </c>
      <c r="O42" s="141">
        <v>1.832851814878073</v>
      </c>
      <c r="P42" s="141">
        <v>1.4232231401034088</v>
      </c>
      <c r="Q42" s="141">
        <v>4.6343357644663064</v>
      </c>
      <c r="R42" s="141">
        <v>4.7924315630947074</v>
      </c>
      <c r="S42" s="141">
        <v>4.7914678862327493</v>
      </c>
      <c r="T42" s="141">
        <v>4.4273073151619871</v>
      </c>
      <c r="U42" s="141">
        <v>3.8048835113214836</v>
      </c>
      <c r="V42" s="146" t="s">
        <v>208</v>
      </c>
      <c r="W42" s="147"/>
      <c r="X42" s="238">
        <f t="shared" si="1"/>
        <v>0.35411159867190695</v>
      </c>
      <c r="Y42" s="238">
        <f t="shared" si="1"/>
        <v>0.36620327939053082</v>
      </c>
      <c r="Z42" s="238">
        <f t="shared" si="1"/>
        <v>0.42108540065532674</v>
      </c>
      <c r="AA42" s="239">
        <f t="shared" si="1"/>
        <v>0.48265141517341953</v>
      </c>
      <c r="AB42" s="239">
        <f t="shared" si="1"/>
        <v>0.55541079916949265</v>
      </c>
      <c r="AC42" s="239">
        <f t="shared" si="1"/>
        <v>0.71382222243615456</v>
      </c>
      <c r="AD42" s="239">
        <f t="shared" si="1"/>
        <v>0.95961030760549038</v>
      </c>
      <c r="AE42" s="239">
        <f t="shared" si="1"/>
        <v>1.1590722770457977</v>
      </c>
    </row>
    <row r="43" spans="1:31" ht="14.1" customHeight="1" x14ac:dyDescent="0.2">
      <c r="A43" s="150" t="s">
        <v>209</v>
      </c>
      <c r="B43" s="151">
        <v>8.7944108960158953</v>
      </c>
      <c r="C43" s="151">
        <v>9.6205427294704418</v>
      </c>
      <c r="D43" s="151">
        <v>8.5673598662417909</v>
      </c>
      <c r="E43" s="151">
        <v>7.9988224577172629</v>
      </c>
      <c r="F43" s="151">
        <v>7.7336938687648269</v>
      </c>
      <c r="G43" s="151">
        <v>6.8395055323467524</v>
      </c>
      <c r="H43" s="151">
        <v>6.0129215331115242</v>
      </c>
      <c r="I43" s="151">
        <v>3.7580727039101522</v>
      </c>
      <c r="J43" s="151">
        <v>3.9118006026973182</v>
      </c>
      <c r="K43" s="151">
        <v>4.1183651151841554</v>
      </c>
      <c r="L43" s="151">
        <v>4.2888105549390634</v>
      </c>
      <c r="M43" s="151">
        <v>3.4847250553015083</v>
      </c>
      <c r="N43" s="151">
        <v>3.7544917816276788</v>
      </c>
      <c r="O43" s="151">
        <v>4.3256365774837224</v>
      </c>
      <c r="P43" s="151">
        <v>2.7815469158509716</v>
      </c>
      <c r="Q43" s="151">
        <v>2.5359928358558297</v>
      </c>
      <c r="R43" s="151">
        <v>1.9181198312262477</v>
      </c>
      <c r="S43" s="151">
        <v>2.3917293474753296</v>
      </c>
      <c r="T43" s="151">
        <v>2.0000999641907895</v>
      </c>
      <c r="U43" s="151">
        <v>2.1701129305166802</v>
      </c>
      <c r="V43" s="156" t="s">
        <v>210</v>
      </c>
      <c r="W43" s="147"/>
      <c r="X43" s="240">
        <f t="shared" si="1"/>
        <v>1.866995394469886</v>
      </c>
      <c r="Y43" s="240">
        <f t="shared" si="1"/>
        <v>1.759052922614996</v>
      </c>
      <c r="Z43" s="240">
        <f t="shared" si="1"/>
        <v>1.5648919419400538</v>
      </c>
      <c r="AA43" s="241">
        <f t="shared" si="1"/>
        <v>1.2235427873226183</v>
      </c>
      <c r="AB43" s="241">
        <f t="shared" si="1"/>
        <v>0.83945035819354175</v>
      </c>
      <c r="AC43" s="241">
        <f t="shared" si="1"/>
        <v>0.63427050908696425</v>
      </c>
      <c r="AD43" s="241">
        <f t="shared" si="1"/>
        <v>0.64612803027922028</v>
      </c>
      <c r="AE43" s="241">
        <f t="shared" si="1"/>
        <v>0.75541970332967046</v>
      </c>
    </row>
    <row r="44" spans="1:31" ht="14.1" customHeight="1" x14ac:dyDescent="0.2">
      <c r="A44" s="140" t="s">
        <v>211</v>
      </c>
      <c r="B44" s="141">
        <v>10.75640378843376</v>
      </c>
      <c r="C44" s="141">
        <v>10.024279473168567</v>
      </c>
      <c r="D44" s="141">
        <v>9.7276768143297812</v>
      </c>
      <c r="E44" s="141">
        <v>10.082775808702026</v>
      </c>
      <c r="F44" s="141">
        <v>10.795332561434332</v>
      </c>
      <c r="G44" s="141">
        <v>10.868121818606266</v>
      </c>
      <c r="H44" s="141">
        <v>10.528623373512715</v>
      </c>
      <c r="I44" s="141">
        <v>7.7516470984761972</v>
      </c>
      <c r="J44" s="141">
        <v>8.0777011078055434</v>
      </c>
      <c r="K44" s="141">
        <v>7.0829945412347159</v>
      </c>
      <c r="L44" s="141">
        <v>7.3849650674089178</v>
      </c>
      <c r="M44" s="141">
        <v>7.7165508575093895</v>
      </c>
      <c r="N44" s="141">
        <v>7.719774177809624</v>
      </c>
      <c r="O44" s="141">
        <v>7.428798515955422</v>
      </c>
      <c r="P44" s="141">
        <v>7.3107992410931359</v>
      </c>
      <c r="Q44" s="141">
        <v>6.2396964871409955</v>
      </c>
      <c r="R44" s="141">
        <v>6.220717515162411</v>
      </c>
      <c r="S44" s="141">
        <v>5.9918899927365876</v>
      </c>
      <c r="T44" s="141">
        <v>5.8551030365667813</v>
      </c>
      <c r="U44" s="141">
        <v>5.6502463744973568</v>
      </c>
      <c r="V44" s="146" t="s">
        <v>212</v>
      </c>
      <c r="W44" s="147"/>
      <c r="X44" s="238">
        <f t="shared" si="1"/>
        <v>1.3264678501892504</v>
      </c>
      <c r="Y44" s="238">
        <f t="shared" si="1"/>
        <v>1.3988671704150355</v>
      </c>
      <c r="Z44" s="238">
        <f t="shared" si="1"/>
        <v>1.4142917994510902</v>
      </c>
      <c r="AA44" s="239">
        <f t="shared" si="1"/>
        <v>1.3171450035254757</v>
      </c>
      <c r="AB44" s="239">
        <f t="shared" si="1"/>
        <v>1.0045500064473196</v>
      </c>
      <c r="AC44" s="239">
        <f t="shared" si="1"/>
        <v>0.63710128788209175</v>
      </c>
      <c r="AD44" s="239">
        <f t="shared" si="1"/>
        <v>0.46733696786815698</v>
      </c>
      <c r="AE44" s="239">
        <f t="shared" si="1"/>
        <v>0.5868512930535974</v>
      </c>
    </row>
    <row r="45" spans="1:31" ht="14.1" customHeight="1" x14ac:dyDescent="0.2">
      <c r="A45" s="150" t="s">
        <v>213</v>
      </c>
      <c r="B45" s="151">
        <v>10.317676863436112</v>
      </c>
      <c r="C45" s="151">
        <v>11.319084707308214</v>
      </c>
      <c r="D45" s="151">
        <v>9.7738057844010413</v>
      </c>
      <c r="E45" s="151">
        <v>9.0427911610536853</v>
      </c>
      <c r="F45" s="151">
        <v>8.3613828974444768</v>
      </c>
      <c r="G45" s="151">
        <v>7.9651427239018844</v>
      </c>
      <c r="H45" s="151">
        <v>9.1406474906082114</v>
      </c>
      <c r="I45" s="151">
        <v>6.9334047341499714</v>
      </c>
      <c r="J45" s="151">
        <v>5.6464650387725204</v>
      </c>
      <c r="K45" s="151">
        <v>4.1561578227745599</v>
      </c>
      <c r="L45" s="151">
        <v>4.1911145848256286</v>
      </c>
      <c r="M45" s="151">
        <v>6.1132468400268909</v>
      </c>
      <c r="N45" s="151">
        <v>2.2020308285819539</v>
      </c>
      <c r="O45" s="151">
        <v>1.6466504127080634</v>
      </c>
      <c r="P45" s="151">
        <v>1.6120040153724549</v>
      </c>
      <c r="Q45" s="151">
        <v>3.3473980063577651</v>
      </c>
      <c r="R45" s="151">
        <v>5.4415779949747414</v>
      </c>
      <c r="S45" s="151">
        <v>4.7617983899569909</v>
      </c>
      <c r="T45" s="151">
        <v>2.8810464243469567</v>
      </c>
      <c r="U45" s="151">
        <v>4.1562810817259921</v>
      </c>
      <c r="V45" s="156" t="s">
        <v>214</v>
      </c>
      <c r="W45" s="147"/>
      <c r="X45" s="240">
        <f t="shared" si="1"/>
        <v>1.9369713195146794</v>
      </c>
      <c r="Y45" s="240">
        <f t="shared" si="1"/>
        <v>1.7243381036859726</v>
      </c>
      <c r="Z45" s="240">
        <f t="shared" si="1"/>
        <v>1.9134353892176676</v>
      </c>
      <c r="AA45" s="241">
        <f t="shared" si="1"/>
        <v>2.0693087401254915</v>
      </c>
      <c r="AB45" s="241">
        <f t="shared" si="1"/>
        <v>2.1990949163196816</v>
      </c>
      <c r="AC45" s="241">
        <f t="shared" si="1"/>
        <v>1.9676232387772772</v>
      </c>
      <c r="AD45" s="241">
        <f t="shared" si="1"/>
        <v>1.5415873696795166</v>
      </c>
      <c r="AE45" s="241">
        <f t="shared" si="1"/>
        <v>1.3678588621440781</v>
      </c>
    </row>
    <row r="46" spans="1:31" ht="14.1" customHeight="1" x14ac:dyDescent="0.2">
      <c r="A46" s="140" t="s">
        <v>215</v>
      </c>
      <c r="B46" s="141">
        <v>13.592945099680476</v>
      </c>
      <c r="C46" s="141">
        <v>13.225290257879641</v>
      </c>
      <c r="D46" s="141">
        <v>11.434243873796431</v>
      </c>
      <c r="E46" s="141">
        <v>12.448276633943948</v>
      </c>
      <c r="F46" s="141">
        <v>11.470357621053076</v>
      </c>
      <c r="G46" s="141">
        <v>10.709106583426371</v>
      </c>
      <c r="H46" s="141">
        <v>9.5753863261491521</v>
      </c>
      <c r="I46" s="141">
        <v>7.7045242764320703</v>
      </c>
      <c r="J46" s="141">
        <v>6.3635984958180556</v>
      </c>
      <c r="K46" s="141">
        <v>6.3255242416025332</v>
      </c>
      <c r="L46" s="141">
        <v>6.5271572652979195</v>
      </c>
      <c r="M46" s="141">
        <v>6.0377074042886241</v>
      </c>
      <c r="N46" s="141">
        <v>5.5216846417298706</v>
      </c>
      <c r="O46" s="141">
        <v>6.0066717380447461</v>
      </c>
      <c r="P46" s="141">
        <v>7.005326718682217</v>
      </c>
      <c r="Q46" s="141">
        <v>7.1410628343024207</v>
      </c>
      <c r="R46" s="141">
        <v>6.8424427714050324</v>
      </c>
      <c r="S46" s="141">
        <v>6.0453661620285501</v>
      </c>
      <c r="T46" s="141">
        <v>5.7084363994921734</v>
      </c>
      <c r="U46" s="141">
        <v>5.0701092106421237</v>
      </c>
      <c r="V46" s="146" t="s">
        <v>216</v>
      </c>
      <c r="W46" s="147"/>
      <c r="X46" s="238">
        <f t="shared" si="1"/>
        <v>2.2791084364799734</v>
      </c>
      <c r="Y46" s="238">
        <f t="shared" si="1"/>
        <v>2.2678859354929775</v>
      </c>
      <c r="Z46" s="238">
        <f t="shared" si="1"/>
        <v>2.2259595537351795</v>
      </c>
      <c r="AA46" s="239">
        <f t="shared" si="1"/>
        <v>1.7925374739047399</v>
      </c>
      <c r="AB46" s="239">
        <f t="shared" si="1"/>
        <v>1.2912021757132248</v>
      </c>
      <c r="AC46" s="239">
        <f t="shared" si="1"/>
        <v>0.82856851572536316</v>
      </c>
      <c r="AD46" s="239">
        <f t="shared" si="1"/>
        <v>0.50061528915606879</v>
      </c>
      <c r="AE46" s="239">
        <f t="shared" si="1"/>
        <v>0.39787453608152051</v>
      </c>
    </row>
    <row r="47" spans="1:31" s="108" customFormat="1" ht="14.1" customHeight="1" x14ac:dyDescent="0.2">
      <c r="A47" s="150" t="s">
        <v>24</v>
      </c>
      <c r="B47" s="151">
        <v>10.88284275643956</v>
      </c>
      <c r="C47" s="151">
        <v>10.388437607278735</v>
      </c>
      <c r="D47" s="151">
        <v>10.792857089297186</v>
      </c>
      <c r="E47" s="151">
        <v>10.698202995744094</v>
      </c>
      <c r="F47" s="151">
        <v>9.585089597313484</v>
      </c>
      <c r="G47" s="151">
        <v>10.290232280098124</v>
      </c>
      <c r="H47" s="151">
        <v>8.5019159136070002</v>
      </c>
      <c r="I47" s="151">
        <v>7.6118693513144082</v>
      </c>
      <c r="J47" s="151">
        <v>6.6823597184706376</v>
      </c>
      <c r="K47" s="151">
        <v>6.6959826606300759</v>
      </c>
      <c r="L47" s="151">
        <v>6.5796984236017337</v>
      </c>
      <c r="M47" s="151">
        <v>6.0004323287966432</v>
      </c>
      <c r="N47" s="151">
        <v>5.3791869970633934</v>
      </c>
      <c r="O47" s="151">
        <v>4.5257053089365629</v>
      </c>
      <c r="P47" s="151">
        <v>3.9019780969392528</v>
      </c>
      <c r="Q47" s="151">
        <v>3.9235176273690207</v>
      </c>
      <c r="R47" s="151">
        <v>3.6800293501605852</v>
      </c>
      <c r="S47" s="151">
        <v>3.7331271459305468</v>
      </c>
      <c r="T47" s="151">
        <v>3.517416112990686</v>
      </c>
      <c r="U47" s="151">
        <v>3.478179849857356</v>
      </c>
      <c r="V47" s="156" t="s">
        <v>217</v>
      </c>
      <c r="W47" s="147"/>
      <c r="X47" s="240">
        <f t="shared" si="1"/>
        <v>1.5682993502107769</v>
      </c>
      <c r="Y47" s="240">
        <f t="shared" si="1"/>
        <v>1.6297955393246391</v>
      </c>
      <c r="Z47" s="240">
        <f t="shared" si="1"/>
        <v>1.5730905360213732</v>
      </c>
      <c r="AA47" s="241">
        <f t="shared" si="1"/>
        <v>1.4496236220800385</v>
      </c>
      <c r="AB47" s="241">
        <f t="shared" si="1"/>
        <v>1.3395358768782661</v>
      </c>
      <c r="AC47" s="241">
        <f t="shared" si="1"/>
        <v>1.2381341080766524</v>
      </c>
      <c r="AD47" s="241">
        <f t="shared" si="1"/>
        <v>1.2159925102344684</v>
      </c>
      <c r="AE47" s="241">
        <f t="shared" si="1"/>
        <v>1.1573302599226514</v>
      </c>
    </row>
    <row r="48" spans="1:31" s="108" customFormat="1" ht="14.1" customHeight="1" x14ac:dyDescent="0.2">
      <c r="A48" s="140" t="s">
        <v>22</v>
      </c>
      <c r="B48" s="141">
        <v>10.550229225434036</v>
      </c>
      <c r="C48" s="141">
        <v>11.037355489589771</v>
      </c>
      <c r="D48" s="141">
        <v>9.87600842409039</v>
      </c>
      <c r="E48" s="141">
        <v>9.0498925391366551</v>
      </c>
      <c r="F48" s="141">
        <v>9.6253069712251325</v>
      </c>
      <c r="G48" s="141">
        <v>9.3041093399671837</v>
      </c>
      <c r="H48" s="141">
        <v>11.262456657334978</v>
      </c>
      <c r="I48" s="141">
        <v>9.1974405299395965</v>
      </c>
      <c r="J48" s="141">
        <v>7.7839130313957101</v>
      </c>
      <c r="K48" s="141">
        <v>6.7684743686503968</v>
      </c>
      <c r="L48" s="141">
        <v>6.0278850257216066</v>
      </c>
      <c r="M48" s="141">
        <v>6.6017074005252612</v>
      </c>
      <c r="N48" s="141">
        <v>6.828287786585796</v>
      </c>
      <c r="O48" s="141">
        <v>6.3475159741627944</v>
      </c>
      <c r="P48" s="141">
        <v>5.2960247929446327</v>
      </c>
      <c r="Q48" s="141">
        <v>7.5137685668466458</v>
      </c>
      <c r="R48" s="141">
        <v>7.1873736386889373</v>
      </c>
      <c r="S48" s="141">
        <v>6.690999795398703</v>
      </c>
      <c r="T48" s="141">
        <v>6.8868993696677236</v>
      </c>
      <c r="U48" s="141">
        <v>6.4086245546652751</v>
      </c>
      <c r="V48" s="146" t="s">
        <v>218</v>
      </c>
      <c r="W48" s="147"/>
      <c r="X48" s="238">
        <f t="shared" si="1"/>
        <v>1.2799160574695421</v>
      </c>
      <c r="Y48" s="238">
        <f t="shared" si="1"/>
        <v>1.4033795777803579</v>
      </c>
      <c r="Z48" s="238">
        <f t="shared" si="1"/>
        <v>1.4428938424724778</v>
      </c>
      <c r="AA48" s="239">
        <f t="shared" si="1"/>
        <v>1.4980949328527013</v>
      </c>
      <c r="AB48" s="239">
        <f t="shared" si="1"/>
        <v>1.4761587191492569</v>
      </c>
      <c r="AC48" s="239">
        <f t="shared" si="1"/>
        <v>1.2613178263747926</v>
      </c>
      <c r="AD48" s="239">
        <f t="shared" si="1"/>
        <v>0.77230786413726771</v>
      </c>
      <c r="AE48" s="239">
        <f t="shared" si="1"/>
        <v>0.51176844034144886</v>
      </c>
    </row>
    <row r="49" spans="1:31" s="108" customFormat="1" ht="14.1" customHeight="1" x14ac:dyDescent="0.2">
      <c r="A49" s="150" t="s">
        <v>219</v>
      </c>
      <c r="B49" s="151">
        <v>10.701017951164674</v>
      </c>
      <c r="C49" s="151">
        <v>10.364621907296762</v>
      </c>
      <c r="D49" s="151">
        <v>10.235072287529849</v>
      </c>
      <c r="E49" s="151">
        <v>8.78176734699192</v>
      </c>
      <c r="F49" s="151">
        <v>8.4549903289817188</v>
      </c>
      <c r="G49" s="151">
        <v>6.7854569945748286</v>
      </c>
      <c r="H49" s="151">
        <v>7.772571215781789</v>
      </c>
      <c r="I49" s="151">
        <v>7.0696459387336885</v>
      </c>
      <c r="J49" s="151">
        <v>6.4535058203129392</v>
      </c>
      <c r="K49" s="151">
        <v>6.1663962560901915</v>
      </c>
      <c r="L49" s="151">
        <v>6.0641538887157989</v>
      </c>
      <c r="M49" s="151">
        <v>6.0104211447236615</v>
      </c>
      <c r="N49" s="151">
        <v>5.8378036409943306</v>
      </c>
      <c r="O49" s="151">
        <v>5.6529297440716064</v>
      </c>
      <c r="P49" s="151">
        <v>5.1508468205294511</v>
      </c>
      <c r="Q49" s="151">
        <v>5.1508243051535629</v>
      </c>
      <c r="R49" s="151">
        <v>4.9467631798286078</v>
      </c>
      <c r="S49" s="151">
        <v>4.8807500784280364</v>
      </c>
      <c r="T49" s="151">
        <v>4.5780869486635938</v>
      </c>
      <c r="U49" s="151">
        <v>4.3649075885144262</v>
      </c>
      <c r="V49" s="156" t="s">
        <v>220</v>
      </c>
      <c r="W49" s="147"/>
      <c r="X49" s="240">
        <f t="shared" si="1"/>
        <v>1.3154358153592909</v>
      </c>
      <c r="Y49" s="240">
        <f t="shared" si="1"/>
        <v>1.1453617380621446</v>
      </c>
      <c r="Z49" s="240">
        <f t="shared" si="1"/>
        <v>0.86405796002575386</v>
      </c>
      <c r="AA49" s="241">
        <f t="shared" si="1"/>
        <v>0.71510289777596081</v>
      </c>
      <c r="AB49" s="241">
        <f t="shared" si="1"/>
        <v>0.57913747671838611</v>
      </c>
      <c r="AC49" s="241">
        <f t="shared" si="1"/>
        <v>0.58609594417515987</v>
      </c>
      <c r="AD49" s="241">
        <f t="shared" si="1"/>
        <v>0.50249553579987205</v>
      </c>
      <c r="AE49" s="241">
        <f t="shared" si="1"/>
        <v>0.47931471351992316</v>
      </c>
    </row>
    <row r="50" spans="1:31" s="108" customFormat="1" ht="14.1" customHeight="1" x14ac:dyDescent="0.2">
      <c r="A50" s="219" t="s">
        <v>16</v>
      </c>
      <c r="B50" s="220">
        <v>2.8306184295556407</v>
      </c>
      <c r="C50" s="220">
        <v>3.0624821059427445</v>
      </c>
      <c r="D50" s="220">
        <v>2.8320642613677287</v>
      </c>
      <c r="E50" s="220">
        <v>2.6879358864194103</v>
      </c>
      <c r="F50" s="220">
        <v>2.3327154400543235</v>
      </c>
      <c r="G50" s="220">
        <v>3.3142405705774562</v>
      </c>
      <c r="H50" s="220">
        <v>1.6351778592741288</v>
      </c>
      <c r="I50" s="220">
        <v>0.92567134501849602</v>
      </c>
      <c r="J50" s="220">
        <v>0.25221869912671613</v>
      </c>
      <c r="K50" s="220">
        <v>0.8957076665168805</v>
      </c>
      <c r="L50" s="220">
        <v>1.7706628163723328</v>
      </c>
      <c r="M50" s="220">
        <v>2.2815174627323427</v>
      </c>
      <c r="N50" s="221">
        <v>1.9949862988231326</v>
      </c>
      <c r="O50" s="221">
        <v>1.6466504127080634</v>
      </c>
      <c r="P50" s="221">
        <v>1.4232231401034088</v>
      </c>
      <c r="Q50" s="221">
        <v>2.3205017533264205</v>
      </c>
      <c r="R50" s="221">
        <v>1.0175825779219647</v>
      </c>
      <c r="S50" s="221">
        <v>0.20102252117779312</v>
      </c>
      <c r="T50" s="221">
        <v>2.0000999641907895</v>
      </c>
      <c r="U50" s="221">
        <v>1.6539794017294238</v>
      </c>
      <c r="V50" s="222" t="str">
        <f>+A50</f>
        <v>Minimum</v>
      </c>
      <c r="W50" s="147"/>
      <c r="X50" s="223">
        <f t="shared" si="1"/>
        <v>0.87499998780531096</v>
      </c>
      <c r="Y50" s="223">
        <f t="shared" si="1"/>
        <v>0.79690352348427063</v>
      </c>
      <c r="Z50" s="223">
        <f t="shared" si="1"/>
        <v>0.71319572722981106</v>
      </c>
      <c r="AA50" s="223">
        <f t="shared" si="1"/>
        <v>0.63386966059153027</v>
      </c>
      <c r="AB50" s="242">
        <f t="shared" si="1"/>
        <v>0.59184033154713633</v>
      </c>
      <c r="AC50" s="242">
        <f t="shared" si="1"/>
        <v>0.51234122616705347</v>
      </c>
      <c r="AD50" s="224">
        <f t="shared" si="1"/>
        <v>0.54999153152748259</v>
      </c>
      <c r="AE50" s="224">
        <f t="shared" si="1"/>
        <v>0.63101957495605354</v>
      </c>
    </row>
    <row r="51" spans="1:31" s="108" customFormat="1" ht="14.1" customHeight="1" x14ac:dyDescent="0.2">
      <c r="A51" s="225" t="s">
        <v>17</v>
      </c>
      <c r="B51" s="226">
        <v>14.093467364722818</v>
      </c>
      <c r="C51" s="226">
        <v>13.225290257879641</v>
      </c>
      <c r="D51" s="226">
        <v>12.231535241383249</v>
      </c>
      <c r="E51" s="226">
        <v>13.974242451904079</v>
      </c>
      <c r="F51" s="226">
        <v>38.400721213610296</v>
      </c>
      <c r="G51" s="226">
        <v>13.793389907718584</v>
      </c>
      <c r="H51" s="226">
        <v>14.73198453902139</v>
      </c>
      <c r="I51" s="226">
        <v>10.944972709892735</v>
      </c>
      <c r="J51" s="226">
        <v>9.702461490025879</v>
      </c>
      <c r="K51" s="226">
        <v>8.3782482844277162</v>
      </c>
      <c r="L51" s="226">
        <v>8.3801261854219966</v>
      </c>
      <c r="M51" s="226">
        <v>11.199609763362195</v>
      </c>
      <c r="N51" s="227">
        <v>8.9795071332332554</v>
      </c>
      <c r="O51" s="227">
        <v>7.5066048595583172</v>
      </c>
      <c r="P51" s="227">
        <v>8.00855476449631</v>
      </c>
      <c r="Q51" s="227">
        <v>8.8746418631421555</v>
      </c>
      <c r="R51" s="227">
        <v>8.0006817955036258</v>
      </c>
      <c r="S51" s="227">
        <v>17.679640813981173</v>
      </c>
      <c r="T51" s="227">
        <v>9.3473844259207564</v>
      </c>
      <c r="U51" s="227">
        <v>9.3085357394200123</v>
      </c>
      <c r="V51" s="228" t="str">
        <f>+A51</f>
        <v>Maximum</v>
      </c>
      <c r="W51" s="147"/>
      <c r="X51" s="229">
        <f t="shared" si="1"/>
        <v>4.8760222592749169</v>
      </c>
      <c r="Y51" s="229">
        <f t="shared" si="1"/>
        <v>4.9570494790556126</v>
      </c>
      <c r="Z51" s="229">
        <f t="shared" si="1"/>
        <v>5.1122738201900653</v>
      </c>
      <c r="AA51" s="229">
        <f t="shared" si="1"/>
        <v>5.4641615668937131</v>
      </c>
      <c r="AB51" s="243">
        <f t="shared" si="1"/>
        <v>2.0039546130263108</v>
      </c>
      <c r="AC51" s="243">
        <f t="shared" si="1"/>
        <v>1.5792687730538841</v>
      </c>
      <c r="AD51" s="230">
        <f t="shared" si="1"/>
        <v>0.9708842617123109</v>
      </c>
      <c r="AE51" s="230">
        <f t="shared" si="1"/>
        <v>1.913737796284692</v>
      </c>
    </row>
    <row r="52" spans="1:31" s="108" customFormat="1" ht="14.1" customHeight="1" x14ac:dyDescent="0.2">
      <c r="A52" s="159" t="s">
        <v>221</v>
      </c>
      <c r="B52" s="160">
        <v>10.280996741716233</v>
      </c>
      <c r="C52" s="160">
        <v>9.9730696777556691</v>
      </c>
      <c r="D52" s="160">
        <v>9.1475183402857851</v>
      </c>
      <c r="E52" s="160">
        <v>8.7154591277239213</v>
      </c>
      <c r="F52" s="160">
        <v>8.4081866132130969</v>
      </c>
      <c r="G52" s="160">
        <v>7.8739300750048233</v>
      </c>
      <c r="H52" s="160">
        <v>7.6278375492908665</v>
      </c>
      <c r="I52" s="160">
        <v>5.2203164044782788</v>
      </c>
      <c r="J52" s="160">
        <v>4.95929436304014</v>
      </c>
      <c r="K52" s="160">
        <v>4.1372614689793572</v>
      </c>
      <c r="L52" s="160">
        <v>4.8924349690811688</v>
      </c>
      <c r="M52" s="160">
        <v>5.2823482721143078</v>
      </c>
      <c r="N52" s="209">
        <v>5.159450392155037</v>
      </c>
      <c r="O52" s="209">
        <v>4.6940856330893181</v>
      </c>
      <c r="P52" s="172">
        <v>4.4577790515214675</v>
      </c>
      <c r="Q52" s="160">
        <v>4.7982073756630799</v>
      </c>
      <c r="R52" s="209">
        <v>4.7113653414212635</v>
      </c>
      <c r="S52" s="209">
        <v>4.7500006409935702</v>
      </c>
      <c r="T52" s="209">
        <v>4.5971649145266369</v>
      </c>
      <c r="U52" s="209">
        <v>4.2262339697868168</v>
      </c>
      <c r="V52" s="173" t="str">
        <f>+A52</f>
        <v>Médiane</v>
      </c>
      <c r="X52" s="166">
        <f t="shared" si="1"/>
        <v>1.8345632459924595</v>
      </c>
      <c r="Y52" s="166">
        <f t="shared" si="1"/>
        <v>1.7281276227825242</v>
      </c>
      <c r="Z52" s="166">
        <f t="shared" si="1"/>
        <v>1.5429611342400618</v>
      </c>
      <c r="AA52" s="166">
        <f t="shared" si="1"/>
        <v>1.2866821030749729</v>
      </c>
      <c r="AB52" s="169">
        <f t="shared" si="1"/>
        <v>0.92816399770894709</v>
      </c>
      <c r="AC52" s="169">
        <f t="shared" si="1"/>
        <v>0.5596692852546562</v>
      </c>
      <c r="AD52" s="168">
        <f t="shared" si="1"/>
        <v>0.2715145530194446</v>
      </c>
      <c r="AE52" s="168">
        <f t="shared" si="1"/>
        <v>0.2341243236048757</v>
      </c>
    </row>
    <row r="53" spans="1:31" s="108" customFormat="1" ht="14.1" customHeight="1" thickBot="1" x14ac:dyDescent="0.25">
      <c r="A53" s="159" t="s">
        <v>237</v>
      </c>
      <c r="B53" s="160">
        <v>9.4716197231754222</v>
      </c>
      <c r="C53" s="160">
        <v>9.2395865708255336</v>
      </c>
      <c r="D53" s="160">
        <v>8.3772920910086501</v>
      </c>
      <c r="E53" s="160">
        <v>8.4704057408414961</v>
      </c>
      <c r="F53" s="160">
        <v>9.2835454516201015</v>
      </c>
      <c r="G53" s="160">
        <v>8.0041512240782211</v>
      </c>
      <c r="H53" s="160">
        <v>7.491480547613766</v>
      </c>
      <c r="I53" s="160">
        <v>5.7681432216247774</v>
      </c>
      <c r="J53" s="160">
        <v>4.9327036109911706</v>
      </c>
      <c r="K53" s="160">
        <v>4.7477549328317501</v>
      </c>
      <c r="L53" s="160">
        <v>4.8827442411205348</v>
      </c>
      <c r="M53" s="160">
        <v>5.333976816554185</v>
      </c>
      <c r="N53" s="209">
        <v>5.1182150418227073</v>
      </c>
      <c r="O53" s="209">
        <v>4.738397868158974</v>
      </c>
      <c r="P53" s="172">
        <v>4.6188159423333763</v>
      </c>
      <c r="Q53" s="160">
        <v>4.8824700889060608</v>
      </c>
      <c r="R53" s="209">
        <v>4.6445228862230676</v>
      </c>
      <c r="S53" s="209">
        <v>5.0456052353566658</v>
      </c>
      <c r="T53" s="209">
        <v>4.7436262232114581</v>
      </c>
      <c r="U53" s="209">
        <v>4.3164411704881767</v>
      </c>
      <c r="V53" s="173" t="str">
        <f>+A53</f>
        <v>Moyenne</v>
      </c>
      <c r="X53" s="166">
        <f t="shared" si="1"/>
        <v>1.6295554092908333</v>
      </c>
      <c r="Y53" s="166">
        <f t="shared" si="1"/>
        <v>1.5961552232039817</v>
      </c>
      <c r="Z53" s="166">
        <f t="shared" si="1"/>
        <v>1.5272669265028198</v>
      </c>
      <c r="AA53" s="166">
        <f t="shared" si="1"/>
        <v>1.3377686672774465</v>
      </c>
      <c r="AB53" s="169">
        <f t="shared" si="1"/>
        <v>0.91457199183558546</v>
      </c>
      <c r="AC53" s="169">
        <f t="shared" si="1"/>
        <v>0.56783797844110762</v>
      </c>
      <c r="AD53" s="168">
        <f t="shared" si="1"/>
        <v>0.26400233696633785</v>
      </c>
      <c r="AE53" s="168">
        <f t="shared" si="1"/>
        <v>0.17048360780106631</v>
      </c>
    </row>
    <row r="54" spans="1:31" s="108" customFormat="1" ht="14.1" customHeight="1" thickBot="1" x14ac:dyDescent="0.25">
      <c r="A54" s="159" t="s">
        <v>222</v>
      </c>
      <c r="B54" s="182">
        <v>9.9068743962099219</v>
      </c>
      <c r="C54" s="182">
        <v>9.6763504792707877</v>
      </c>
      <c r="D54" s="182">
        <v>8.3928168063033848</v>
      </c>
      <c r="E54" s="182">
        <v>8.495008480080287</v>
      </c>
      <c r="F54" s="182">
        <v>9.800338564108749</v>
      </c>
      <c r="G54" s="182">
        <v>7.8147536318953899</v>
      </c>
      <c r="H54" s="182">
        <v>8.0305516735292617</v>
      </c>
      <c r="I54" s="182">
        <v>6.4990110552910654</v>
      </c>
      <c r="J54" s="182">
        <v>5.6651798832707163</v>
      </c>
      <c r="K54" s="182">
        <v>5.0657244432474346</v>
      </c>
      <c r="L54" s="182">
        <v>5.079629997782539</v>
      </c>
      <c r="M54" s="182">
        <v>5.3070080959959602</v>
      </c>
      <c r="N54" s="182">
        <v>4.9009271476281455</v>
      </c>
      <c r="O54" s="182">
        <v>4.7481977944921958</v>
      </c>
      <c r="P54" s="182">
        <v>4.4983063734778694</v>
      </c>
      <c r="Q54" s="182">
        <v>4.9813699473241959</v>
      </c>
      <c r="R54" s="182">
        <v>5.0457738989611833</v>
      </c>
      <c r="S54" s="182">
        <v>5.54</v>
      </c>
      <c r="T54" s="182">
        <v>4.9000000000000004</v>
      </c>
      <c r="U54" s="182">
        <v>4.5354630391585697</v>
      </c>
      <c r="V54" s="164" t="s">
        <v>222</v>
      </c>
      <c r="X54" s="166">
        <f t="shared" si="1"/>
        <v>1.4996401252640184</v>
      </c>
      <c r="Y54" s="166">
        <f t="shared" si="1"/>
        <v>1.4916915680329357</v>
      </c>
      <c r="Z54" s="166">
        <f t="shared" si="1"/>
        <v>1.4954798320963736</v>
      </c>
      <c r="AA54" s="166">
        <f t="shared" si="1"/>
        <v>1.396025201985577</v>
      </c>
      <c r="AB54" s="169">
        <f t="shared" si="1"/>
        <v>1.0123058663465083</v>
      </c>
      <c r="AC54" s="169">
        <f t="shared" si="1"/>
        <v>0.75239413769584551</v>
      </c>
      <c r="AD54" s="168">
        <f t="shared" si="1"/>
        <v>0.38677208866327006</v>
      </c>
      <c r="AE54" s="168">
        <f t="shared" si="1"/>
        <v>0.25251054092252084</v>
      </c>
    </row>
    <row r="55" spans="1:31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15.278955730897348</v>
      </c>
      <c r="K55" s="182">
        <v>13.705887916475001</v>
      </c>
      <c r="L55" s="182">
        <v>13.397843504093448</v>
      </c>
      <c r="M55" s="182">
        <v>14.456966561763149</v>
      </c>
      <c r="N55" s="182">
        <v>13.744996699630644</v>
      </c>
      <c r="O55" s="182">
        <v>13.558827011211003</v>
      </c>
      <c r="P55" s="182">
        <v>13.04270197564896</v>
      </c>
      <c r="Q55" s="182">
        <v>13.299707877228897</v>
      </c>
      <c r="R55" s="182">
        <v>12.508900764740622</v>
      </c>
      <c r="S55" s="182">
        <v>13.159875474137086</v>
      </c>
      <c r="T55" s="182">
        <v>12.140452499442913</v>
      </c>
      <c r="U55" s="182">
        <v>13.148956841905088</v>
      </c>
      <c r="V55" s="184" t="s">
        <v>224</v>
      </c>
      <c r="X55" s="185">
        <f t="shared" si="1"/>
        <v>0.76759556471694401</v>
      </c>
      <c r="Y55" s="185">
        <f t="shared" si="1"/>
        <v>0.65804771802301198</v>
      </c>
      <c r="Z55" s="185">
        <f t="shared" si="1"/>
        <v>0.60082485100666505</v>
      </c>
      <c r="AA55" s="185">
        <f t="shared" si="1"/>
        <v>0.56269882821232287</v>
      </c>
      <c r="AB55" s="169">
        <f t="shared" si="1"/>
        <v>0.56241213261977185</v>
      </c>
      <c r="AC55" s="169">
        <f t="shared" si="1"/>
        <v>0.52861261835584772</v>
      </c>
      <c r="AD55" s="231">
        <f t="shared" si="1"/>
        <v>0.56054592622565436</v>
      </c>
      <c r="AE55" s="168">
        <f t="shared" ref="AE55" si="2">AVEDEV(J55:S55)</f>
        <v>0.54498830048713598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K13/I13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43788.624696412036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Kapitaldienstanteil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 xml:space="preserve"> 'Kapitaldienst' in % des laufenden Ertrags</v>
      </c>
      <c r="B61" s="289"/>
      <c r="C61" s="289"/>
      <c r="D61" s="289"/>
      <c r="E61" s="289"/>
      <c r="F61" s="289"/>
      <c r="G61" s="289"/>
      <c r="H61" s="289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Part du service de la dette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 xml:space="preserve"> 'Service de la dette' en % des revenus courants</v>
      </c>
      <c r="B63" s="289"/>
      <c r="C63" s="289"/>
      <c r="D63" s="289"/>
      <c r="E63" s="289"/>
      <c r="F63" s="289"/>
      <c r="G63" s="289"/>
      <c r="H63" s="289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D83" si="3">(SUM(B24:D24)/3)</f>
        <v>10.509209016926169</v>
      </c>
      <c r="E68" s="141">
        <f t="shared" ref="E68:E83" si="4">(SUM(C24:E24)/3)</f>
        <v>10.03818184741953</v>
      </c>
      <c r="F68" s="141">
        <f t="shared" ref="F68:U83" si="5">(SUM(D24:F24)/3)</f>
        <v>9.1497855317168444</v>
      </c>
      <c r="G68" s="141">
        <f t="shared" si="5"/>
        <v>9.2585662272912757</v>
      </c>
      <c r="H68" s="141">
        <f t="shared" si="5"/>
        <v>8.4995349435858394</v>
      </c>
      <c r="I68" s="141">
        <f t="shared" si="5"/>
        <v>8.0818948514072346</v>
      </c>
      <c r="J68" s="141">
        <f t="shared" si="5"/>
        <v>7.666124035584942</v>
      </c>
      <c r="K68" s="141">
        <f t="shared" si="5"/>
        <v>7.2698167986792379</v>
      </c>
      <c r="L68" s="141">
        <f t="shared" si="5"/>
        <v>6.7134666828442953</v>
      </c>
      <c r="M68" s="141">
        <f t="shared" si="5"/>
        <v>6.3104315675849998</v>
      </c>
      <c r="N68" s="141">
        <f t="shared" si="5"/>
        <v>5.9184008307502003</v>
      </c>
      <c r="O68" s="142">
        <f t="shared" si="5"/>
        <v>5.5756595497943948</v>
      </c>
      <c r="P68" s="246">
        <f t="shared" si="5"/>
        <v>5.320347426352984</v>
      </c>
      <c r="Q68" s="195">
        <f t="shared" si="5"/>
        <v>5.2532542702542075</v>
      </c>
      <c r="R68" s="142">
        <f t="shared" si="5"/>
        <v>5.1667975423749875</v>
      </c>
      <c r="S68" s="246">
        <f t="shared" si="5"/>
        <v>5.0861454438055214</v>
      </c>
      <c r="T68" s="246">
        <f t="shared" si="5"/>
        <v>4.853479356897096</v>
      </c>
      <c r="U68" s="246">
        <f t="shared" si="5"/>
        <v>4.5505875474609647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si="3"/>
        <v>9.3524183600062329</v>
      </c>
      <c r="E69" s="151">
        <f t="shared" si="4"/>
        <v>8.5132255868795337</v>
      </c>
      <c r="F69" s="151">
        <f t="shared" si="5"/>
        <v>7.8006737959571746</v>
      </c>
      <c r="G69" s="151">
        <f t="shared" si="5"/>
        <v>7.0766239053895852</v>
      </c>
      <c r="H69" s="151">
        <f t="shared" si="5"/>
        <v>6.3228548775024516</v>
      </c>
      <c r="I69" s="151">
        <f t="shared" si="5"/>
        <v>5.6061525576021767</v>
      </c>
      <c r="J69" s="151">
        <f t="shared" si="5"/>
        <v>5.1753711785008383</v>
      </c>
      <c r="K69" s="151">
        <f t="shared" si="5"/>
        <v>4.7729378366339379</v>
      </c>
      <c r="L69" s="151">
        <f t="shared" si="5"/>
        <v>4.6912880134441552</v>
      </c>
      <c r="M69" s="151">
        <f t="shared" si="5"/>
        <v>4.6564275511077398</v>
      </c>
      <c r="N69" s="151">
        <f t="shared" si="5"/>
        <v>4.8845993217783787</v>
      </c>
      <c r="O69" s="197">
        <f t="shared" si="5"/>
        <v>5.205982657698784</v>
      </c>
      <c r="P69" s="247">
        <f t="shared" si="5"/>
        <v>5.3566690637783454</v>
      </c>
      <c r="Q69" s="197">
        <f t="shared" si="5"/>
        <v>5.364768977522421</v>
      </c>
      <c r="R69" s="198">
        <f t="shared" si="5"/>
        <v>4.8436128935631801</v>
      </c>
      <c r="S69" s="151">
        <f t="shared" si="5"/>
        <v>4.2635990500798551</v>
      </c>
      <c r="T69" s="151">
        <f t="shared" si="5"/>
        <v>4.5020272621339261</v>
      </c>
      <c r="U69" s="151">
        <f t="shared" si="5"/>
        <v>4.7001578708829701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3"/>
        <v>10.857923804826813</v>
      </c>
      <c r="E70" s="141">
        <f t="shared" si="4"/>
        <v>10.063598837353833</v>
      </c>
      <c r="F70" s="141">
        <f t="shared" si="5"/>
        <v>9.2266410046856535</v>
      </c>
      <c r="G70" s="141">
        <f t="shared" si="5"/>
        <v>8.5584618754582458</v>
      </c>
      <c r="H70" s="141">
        <f t="shared" si="5"/>
        <v>8.0965047187196166</v>
      </c>
      <c r="I70" s="141">
        <f t="shared" si="5"/>
        <v>7.397663600512594</v>
      </c>
      <c r="J70" s="141">
        <f t="shared" si="5"/>
        <v>6.8942930843003465</v>
      </c>
      <c r="K70" s="141">
        <f t="shared" si="5"/>
        <v>6.0797493407543728</v>
      </c>
      <c r="L70" s="141">
        <f t="shared" si="5"/>
        <v>5.6826522240757962</v>
      </c>
      <c r="M70" s="141">
        <f t="shared" si="5"/>
        <v>5.3203097517976223</v>
      </c>
      <c r="N70" s="141">
        <f t="shared" si="5"/>
        <v>5.1197257801204588</v>
      </c>
      <c r="O70" s="194">
        <f t="shared" si="5"/>
        <v>5.3337396248974471</v>
      </c>
      <c r="P70" s="246">
        <f t="shared" si="5"/>
        <v>5.533645209164483</v>
      </c>
      <c r="Q70" s="194">
        <f t="shared" si="5"/>
        <v>6.0095555957169182</v>
      </c>
      <c r="R70" s="195">
        <f t="shared" si="5"/>
        <v>5.8259211910071516</v>
      </c>
      <c r="S70" s="199">
        <f t="shared" si="5"/>
        <v>5.7483007429973396</v>
      </c>
      <c r="T70" s="199">
        <f t="shared" si="5"/>
        <v>5.5522016902159068</v>
      </c>
      <c r="U70" s="199">
        <f t="shared" si="5"/>
        <v>5.378348580489174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3"/>
        <v>8.8448218968683676</v>
      </c>
      <c r="E71" s="151">
        <f t="shared" si="4"/>
        <v>10.250593829449706</v>
      </c>
      <c r="F71" s="151">
        <f t="shared" si="5"/>
        <v>10.547020046134714</v>
      </c>
      <c r="G71" s="151">
        <f t="shared" si="5"/>
        <v>10.517995707969606</v>
      </c>
      <c r="H71" s="151">
        <f t="shared" si="5"/>
        <v>9.8768613926397126</v>
      </c>
      <c r="I71" s="151">
        <f t="shared" si="5"/>
        <v>7.5024833513298423</v>
      </c>
      <c r="J71" s="151">
        <f t="shared" si="5"/>
        <v>4.9315510138739507</v>
      </c>
      <c r="K71" s="151">
        <f t="shared" si="5"/>
        <v>3.0699357414093704</v>
      </c>
      <c r="L71" s="151">
        <f t="shared" si="5"/>
        <v>3.5140507169427573</v>
      </c>
      <c r="M71" s="151">
        <f t="shared" si="5"/>
        <v>4.2407827346005282</v>
      </c>
      <c r="N71" s="151">
        <f t="shared" si="5"/>
        <v>4.7184404119891576</v>
      </c>
      <c r="O71" s="197">
        <f t="shared" si="5"/>
        <v>4.53152471836054</v>
      </c>
      <c r="P71" s="247">
        <f t="shared" si="5"/>
        <v>4.1498568584486115</v>
      </c>
      <c r="Q71" s="198">
        <f t="shared" si="5"/>
        <v>3.5217404098963514</v>
      </c>
      <c r="R71" s="152">
        <f t="shared" si="5"/>
        <v>3.3589919158980521</v>
      </c>
      <c r="S71" s="201">
        <f t="shared" si="5"/>
        <v>3.2793832475189748</v>
      </c>
      <c r="T71" s="201">
        <f t="shared" si="5"/>
        <v>3.4586845755357452</v>
      </c>
      <c r="U71" s="201">
        <f t="shared" si="5"/>
        <v>3.5709374092579949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3"/>
        <v>6.0821120165815001</v>
      </c>
      <c r="E72" s="141">
        <f t="shared" si="4"/>
        <v>5.1995186367852133</v>
      </c>
      <c r="F72" s="141">
        <f t="shared" si="5"/>
        <v>5.2839379100920434</v>
      </c>
      <c r="G72" s="141">
        <f t="shared" si="5"/>
        <v>5.5796526933962696</v>
      </c>
      <c r="H72" s="141">
        <f t="shared" si="5"/>
        <v>5.7916064903430211</v>
      </c>
      <c r="I72" s="141">
        <f t="shared" si="5"/>
        <v>5.3730209153313346</v>
      </c>
      <c r="J72" s="141">
        <f t="shared" si="5"/>
        <v>4.4918409034655689</v>
      </c>
      <c r="K72" s="141">
        <f t="shared" si="5"/>
        <v>3.2859407905929459</v>
      </c>
      <c r="L72" s="141">
        <f t="shared" si="5"/>
        <v>2.8914540211927395</v>
      </c>
      <c r="M72" s="141">
        <f t="shared" si="5"/>
        <v>3.0800274097747891</v>
      </c>
      <c r="N72" s="141">
        <f t="shared" si="5"/>
        <v>3.6566883700456416</v>
      </c>
      <c r="O72" s="194">
        <f t="shared" si="5"/>
        <v>3.8435233210974928</v>
      </c>
      <c r="P72" s="246">
        <f t="shared" si="5"/>
        <v>3.8442507955459146</v>
      </c>
      <c r="Q72" s="195">
        <f t="shared" si="5"/>
        <v>3.7887154865342758</v>
      </c>
      <c r="R72" s="142">
        <f t="shared" si="5"/>
        <v>3.5121762867394253</v>
      </c>
      <c r="S72" s="202">
        <f t="shared" si="5"/>
        <v>3.3305556426543235</v>
      </c>
      <c r="T72" s="202">
        <f t="shared" si="5"/>
        <v>2.9309149163925095</v>
      </c>
      <c r="U72" s="202">
        <f t="shared" si="5"/>
        <v>2.8421981617034153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3"/>
        <v>10.724779083793976</v>
      </c>
      <c r="E73" s="151">
        <f t="shared" si="4"/>
        <v>10.213797082312711</v>
      </c>
      <c r="F73" s="151">
        <f t="shared" si="5"/>
        <v>9.813089562901288</v>
      </c>
      <c r="G73" s="151">
        <f t="shared" si="5"/>
        <v>9.666504959073281</v>
      </c>
      <c r="H73" s="151">
        <f t="shared" si="5"/>
        <v>8.8957149318376025</v>
      </c>
      <c r="I73" s="151">
        <f t="shared" si="5"/>
        <v>7.7010228308061741</v>
      </c>
      <c r="J73" s="151">
        <f t="shared" si="5"/>
        <v>6.7163868943675427</v>
      </c>
      <c r="K73" s="151">
        <f t="shared" si="5"/>
        <v>4.9293155096329384</v>
      </c>
      <c r="L73" s="151">
        <f t="shared" si="5"/>
        <v>4.3435869915508283</v>
      </c>
      <c r="M73" s="151">
        <f t="shared" si="5"/>
        <v>3.1765310464290355</v>
      </c>
      <c r="N73" s="151">
        <f t="shared" si="5"/>
        <v>3.7393958272665038</v>
      </c>
      <c r="O73" s="197">
        <f t="shared" si="5"/>
        <v>4.0140184598681197</v>
      </c>
      <c r="P73" s="247">
        <f t="shared" si="5"/>
        <v>5.0553295990487355</v>
      </c>
      <c r="Q73" s="198">
        <f t="shared" si="5"/>
        <v>6.0881072929481768</v>
      </c>
      <c r="R73" s="203">
        <f t="shared" si="5"/>
        <v>6.4539315493884288</v>
      </c>
      <c r="S73" s="151">
        <f t="shared" si="5"/>
        <v>6.465854365397246</v>
      </c>
      <c r="T73" s="151">
        <f t="shared" si="5"/>
        <v>6.261269240796377</v>
      </c>
      <c r="U73" s="151">
        <f t="shared" si="5"/>
        <v>6.2474436828759989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3"/>
        <v>10.709187241874487</v>
      </c>
      <c r="E74" s="141">
        <f t="shared" si="4"/>
        <v>8.2570311049219178</v>
      </c>
      <c r="F74" s="141">
        <f t="shared" si="5"/>
        <v>6.8775756551435849</v>
      </c>
      <c r="G74" s="141">
        <f t="shared" si="5"/>
        <v>6.0388368464348439</v>
      </c>
      <c r="H74" s="141">
        <f t="shared" si="5"/>
        <v>5.2428235079999235</v>
      </c>
      <c r="I74" s="141">
        <f t="shared" si="5"/>
        <v>3.5849211714016715</v>
      </c>
      <c r="J74" s="141">
        <f t="shared" si="5"/>
        <v>1.8422829942351868</v>
      </c>
      <c r="K74" s="141">
        <f t="shared" si="5"/>
        <v>1.3065411998972216</v>
      </c>
      <c r="L74" s="141">
        <f t="shared" si="5"/>
        <v>1.9276191901396444</v>
      </c>
      <c r="M74" s="141">
        <f t="shared" si="5"/>
        <v>4.2689113769186742</v>
      </c>
      <c r="N74" s="141">
        <f t="shared" si="5"/>
        <v>6.3481692361476085</v>
      </c>
      <c r="O74" s="194">
        <f t="shared" si="5"/>
        <v>7.5455559976705828</v>
      </c>
      <c r="P74" s="246">
        <f t="shared" si="5"/>
        <v>7.1320357682073992</v>
      </c>
      <c r="Q74" s="195">
        <f t="shared" si="5"/>
        <v>6.279657506837979</v>
      </c>
      <c r="R74" s="195">
        <f t="shared" si="5"/>
        <v>6.0937498839746285</v>
      </c>
      <c r="S74" s="195">
        <f t="shared" si="5"/>
        <v>6.0082213533625142</v>
      </c>
      <c r="T74" s="195">
        <f t="shared" si="5"/>
        <v>5.6760016201839134</v>
      </c>
      <c r="U74" s="195">
        <f t="shared" si="5"/>
        <v>5.2881921435995336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3"/>
        <v>6.9063663127323993</v>
      </c>
      <c r="E75" s="151">
        <f t="shared" si="4"/>
        <v>6.3925686572095382</v>
      </c>
      <c r="F75" s="151">
        <f t="shared" si="5"/>
        <v>5.7726064348983392</v>
      </c>
      <c r="G75" s="151">
        <f t="shared" si="5"/>
        <v>6.1887926441052228</v>
      </c>
      <c r="H75" s="151">
        <f t="shared" si="5"/>
        <v>4.5605394849589338</v>
      </c>
      <c r="I75" s="151">
        <f t="shared" si="5"/>
        <v>3.8866718027418883</v>
      </c>
      <c r="J75" s="151">
        <f t="shared" si="5"/>
        <v>4.0837893136113026</v>
      </c>
      <c r="K75" s="151">
        <f t="shared" si="5"/>
        <v>5.8633785012267898</v>
      </c>
      <c r="L75" s="151">
        <f t="shared" si="5"/>
        <v>5.2284281598435056</v>
      </c>
      <c r="M75" s="151">
        <f t="shared" si="5"/>
        <v>4.5739241752378534</v>
      </c>
      <c r="N75" s="151">
        <f t="shared" si="5"/>
        <v>3.2686323940335815</v>
      </c>
      <c r="O75" s="197">
        <f t="shared" si="5"/>
        <v>3.5786056162327267</v>
      </c>
      <c r="P75" s="247">
        <f t="shared" si="5"/>
        <v>2.9122492164134783</v>
      </c>
      <c r="Q75" s="198">
        <f t="shared" si="5"/>
        <v>2.6663931080196939</v>
      </c>
      <c r="R75" s="203">
        <f t="shared" si="5"/>
        <v>3.1724102321804861</v>
      </c>
      <c r="S75" s="151">
        <f t="shared" si="5"/>
        <v>2.3839411314173451</v>
      </c>
      <c r="T75" s="151">
        <f t="shared" si="5"/>
        <v>2.6098914464692426</v>
      </c>
      <c r="U75" s="151">
        <f t="shared" si="5"/>
        <v>1.6177848737964435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3"/>
        <v>7.3769015728971148</v>
      </c>
      <c r="E76" s="141">
        <f t="shared" si="4"/>
        <v>7.4752717149082102</v>
      </c>
      <c r="F76" s="141">
        <f t="shared" si="5"/>
        <v>7.5887466607367129</v>
      </c>
      <c r="G76" s="141">
        <f t="shared" si="5"/>
        <v>8.059479721503962</v>
      </c>
      <c r="H76" s="141">
        <f t="shared" si="5"/>
        <v>7.4822589382185685</v>
      </c>
      <c r="I76" s="141">
        <f t="shared" si="5"/>
        <v>6.7510655640072441</v>
      </c>
      <c r="J76" s="141">
        <f t="shared" si="5"/>
        <v>5.738675925029642</v>
      </c>
      <c r="K76" s="141">
        <f t="shared" si="5"/>
        <v>4.78053842045344</v>
      </c>
      <c r="L76" s="141">
        <f t="shared" si="5"/>
        <v>4.6522200936583644</v>
      </c>
      <c r="M76" s="141">
        <f t="shared" si="5"/>
        <v>4.8026015191993787</v>
      </c>
      <c r="N76" s="141">
        <f t="shared" si="5"/>
        <v>5.1856570535145572</v>
      </c>
      <c r="O76" s="194">
        <f t="shared" si="5"/>
        <v>5.0980579094272978</v>
      </c>
      <c r="P76" s="246">
        <f t="shared" si="5"/>
        <v>5.1454079400835866</v>
      </c>
      <c r="Q76" s="195">
        <f t="shared" si="5"/>
        <v>5.2230939852479032</v>
      </c>
      <c r="R76" s="204">
        <f t="shared" si="5"/>
        <v>5.3918450484272187</v>
      </c>
      <c r="S76" s="141">
        <f t="shared" si="5"/>
        <v>5.773687694020051</v>
      </c>
      <c r="T76" s="141">
        <f t="shared" si="5"/>
        <v>6.4513353653455781</v>
      </c>
      <c r="U76" s="141">
        <f t="shared" si="5"/>
        <v>6.757200832614938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3"/>
        <v>7.0633979655985195</v>
      </c>
      <c r="E77" s="151">
        <f t="shared" si="4"/>
        <v>6.5715420773942093</v>
      </c>
      <c r="F77" s="151">
        <f t="shared" si="5"/>
        <v>6.2218174729789917</v>
      </c>
      <c r="G77" s="151">
        <f t="shared" si="5"/>
        <v>5.8912634763967704</v>
      </c>
      <c r="H77" s="151">
        <f t="shared" si="5"/>
        <v>6.2608056496186153</v>
      </c>
      <c r="I77" s="151">
        <f t="shared" si="5"/>
        <v>5.7147530114367742</v>
      </c>
      <c r="J77" s="151">
        <f t="shared" si="5"/>
        <v>4.9609975475364463</v>
      </c>
      <c r="K77" s="151">
        <f t="shared" si="5"/>
        <v>3.6441293917468811</v>
      </c>
      <c r="L77" s="151">
        <f t="shared" si="5"/>
        <v>3.3265200356061904</v>
      </c>
      <c r="M77" s="151">
        <f t="shared" si="5"/>
        <v>3.4287639094351299</v>
      </c>
      <c r="N77" s="151">
        <f t="shared" si="5"/>
        <v>3.7927719424141331</v>
      </c>
      <c r="O77" s="197">
        <f t="shared" si="5"/>
        <v>3.7160753066155228</v>
      </c>
      <c r="P77" s="247">
        <f t="shared" si="5"/>
        <v>3.6814738596497869</v>
      </c>
      <c r="Q77" s="198">
        <f t="shared" si="5"/>
        <v>3.409187250406712</v>
      </c>
      <c r="R77" s="203">
        <f t="shared" si="5"/>
        <v>3.4877318891447842</v>
      </c>
      <c r="S77" s="151">
        <f t="shared" si="5"/>
        <v>3.2962215024106425</v>
      </c>
      <c r="T77" s="151">
        <f t="shared" si="5"/>
        <v>2.9724952749241282</v>
      </c>
      <c r="U77" s="151">
        <f t="shared" si="5"/>
        <v>2.6825778511022036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3"/>
        <v>6.5896186671760786</v>
      </c>
      <c r="E78" s="141">
        <f t="shared" si="4"/>
        <v>6.2594075809154992</v>
      </c>
      <c r="F78" s="141">
        <f t="shared" si="5"/>
        <v>5.7758581170717314</v>
      </c>
      <c r="G78" s="141">
        <f t="shared" si="5"/>
        <v>5.3788321657614659</v>
      </c>
      <c r="H78" s="141">
        <f t="shared" si="5"/>
        <v>4.8326426071226711</v>
      </c>
      <c r="I78" s="141">
        <f t="shared" si="5"/>
        <v>4.3495963389848109</v>
      </c>
      <c r="J78" s="141">
        <f t="shared" si="5"/>
        <v>3.7707797662086109</v>
      </c>
      <c r="K78" s="141">
        <f t="shared" si="5"/>
        <v>3.2537229109111596</v>
      </c>
      <c r="L78" s="141">
        <f t="shared" si="5"/>
        <v>2.8992449173251589</v>
      </c>
      <c r="M78" s="141">
        <f t="shared" si="5"/>
        <v>2.6907559880430694</v>
      </c>
      <c r="N78" s="141">
        <f t="shared" si="5"/>
        <v>3.6896262536238704</v>
      </c>
      <c r="O78" s="194">
        <f t="shared" si="5"/>
        <v>3.9752352728918936</v>
      </c>
      <c r="P78" s="246">
        <f t="shared" si="5"/>
        <v>4.3310869100418916</v>
      </c>
      <c r="Q78" s="195">
        <f t="shared" si="5"/>
        <v>3.7726154653380264</v>
      </c>
      <c r="R78" s="204">
        <f t="shared" si="5"/>
        <v>4.2389870010390824</v>
      </c>
      <c r="S78" s="141">
        <f t="shared" si="5"/>
        <v>4.3248794868383582</v>
      </c>
      <c r="T78" s="141">
        <f t="shared" si="5"/>
        <v>4.0948520983443899</v>
      </c>
      <c r="U78" s="141">
        <f t="shared" si="5"/>
        <v>3.5331788240757778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3"/>
        <v>11.216467722390533</v>
      </c>
      <c r="E79" s="151">
        <f t="shared" si="4"/>
        <v>10.46655439999599</v>
      </c>
      <c r="F79" s="151">
        <f t="shared" si="5"/>
        <v>10.546297745499139</v>
      </c>
      <c r="G79" s="151">
        <f t="shared" si="5"/>
        <v>10.377305086137278</v>
      </c>
      <c r="H79" s="151">
        <f t="shared" si="5"/>
        <v>11.828572270297981</v>
      </c>
      <c r="I79" s="151">
        <f t="shared" si="5"/>
        <v>11.305449189989361</v>
      </c>
      <c r="J79" s="151">
        <f t="shared" si="5"/>
        <v>10.127403157146457</v>
      </c>
      <c r="K79" s="151">
        <f t="shared" si="5"/>
        <v>7.2286418739492673</v>
      </c>
      <c r="L79" s="151">
        <f t="shared" si="5"/>
        <v>6.2502098593461524</v>
      </c>
      <c r="M79" s="151">
        <f t="shared" si="5"/>
        <v>5.8333075949015161</v>
      </c>
      <c r="N79" s="151">
        <f t="shared" si="5"/>
        <v>5.5302934105893735</v>
      </c>
      <c r="O79" s="197">
        <f t="shared" si="5"/>
        <v>5.1399126057885347</v>
      </c>
      <c r="P79" s="247">
        <f t="shared" si="5"/>
        <v>5.1319615392061424</v>
      </c>
      <c r="Q79" s="198">
        <f t="shared" si="5"/>
        <v>5.0771018226616285</v>
      </c>
      <c r="R79" s="203">
        <f t="shared" si="5"/>
        <v>5.0131075150261415</v>
      </c>
      <c r="S79" s="151">
        <f t="shared" si="5"/>
        <v>9.0150058710596763</v>
      </c>
      <c r="T79" s="151">
        <f t="shared" si="5"/>
        <v>9.2319354390284047</v>
      </c>
      <c r="U79" s="151">
        <f t="shared" si="5"/>
        <v>9.4706790623488057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3"/>
        <v>7.8447766867056714</v>
      </c>
      <c r="E80" s="141">
        <f t="shared" si="4"/>
        <v>7.58220771305088</v>
      </c>
      <c r="F80" s="141">
        <f t="shared" si="5"/>
        <v>7.4295137776207314</v>
      </c>
      <c r="G80" s="141">
        <f t="shared" si="5"/>
        <v>7.0524912327213078</v>
      </c>
      <c r="H80" s="141">
        <f t="shared" si="5"/>
        <v>6.7341721651231197</v>
      </c>
      <c r="I80" s="141">
        <f t="shared" si="5"/>
        <v>5.8380524441441688</v>
      </c>
      <c r="J80" s="141">
        <f t="shared" si="5"/>
        <v>5.0465642100366415</v>
      </c>
      <c r="K80" s="141">
        <f t="shared" si="5"/>
        <v>4.0563211670281998</v>
      </c>
      <c r="L80" s="141">
        <f t="shared" si="5"/>
        <v>3.9979694038155422</v>
      </c>
      <c r="M80" s="141">
        <f t="shared" si="5"/>
        <v>4.0387982755977969</v>
      </c>
      <c r="N80" s="141">
        <f t="shared" si="5"/>
        <v>4.6220115960291936</v>
      </c>
      <c r="O80" s="194">
        <f t="shared" si="5"/>
        <v>4.986478332124312</v>
      </c>
      <c r="P80" s="246">
        <f t="shared" si="5"/>
        <v>4.6057877380719949</v>
      </c>
      <c r="Q80" s="195">
        <f t="shared" si="5"/>
        <v>3.8569291422082448</v>
      </c>
      <c r="R80" s="204">
        <f t="shared" si="5"/>
        <v>3.251607663753358</v>
      </c>
      <c r="S80" s="141">
        <f t="shared" si="5"/>
        <v>3.6475869496702735</v>
      </c>
      <c r="T80" s="141">
        <f t="shared" si="5"/>
        <v>5.3296429283680471</v>
      </c>
      <c r="U80" s="141">
        <f t="shared" si="5"/>
        <v>5.5429522654314072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3"/>
        <v>8.4386202687680676</v>
      </c>
      <c r="E81" s="151">
        <f t="shared" si="4"/>
        <v>8.5458051459283322</v>
      </c>
      <c r="F81" s="151">
        <f t="shared" si="5"/>
        <v>7.9374035647163028</v>
      </c>
      <c r="G81" s="151">
        <f t="shared" si="5"/>
        <v>9.2882455955625272</v>
      </c>
      <c r="H81" s="151">
        <f t="shared" si="5"/>
        <v>10.091317630939571</v>
      </c>
      <c r="I81" s="151">
        <f t="shared" si="5"/>
        <v>9.1695982460570757</v>
      </c>
      <c r="J81" s="151">
        <f t="shared" si="5"/>
        <v>5.6778428913783872</v>
      </c>
      <c r="K81" s="151">
        <f t="shared" si="5"/>
        <v>3.6222338375612257</v>
      </c>
      <c r="L81" s="151">
        <f t="shared" si="5"/>
        <v>4.1355504691803899</v>
      </c>
      <c r="M81" s="151">
        <f t="shared" si="5"/>
        <v>4.1162288575911647</v>
      </c>
      <c r="N81" s="151">
        <f t="shared" si="5"/>
        <v>3.4838327849629174</v>
      </c>
      <c r="O81" s="197">
        <f t="shared" si="5"/>
        <v>2.669091725647045</v>
      </c>
      <c r="P81" s="247">
        <f t="shared" si="5"/>
        <v>2.558650837739457</v>
      </c>
      <c r="Q81" s="198">
        <f t="shared" si="5"/>
        <v>2.8071211528522966</v>
      </c>
      <c r="R81" s="203">
        <f t="shared" si="5"/>
        <v>2.9275175463472842</v>
      </c>
      <c r="S81" s="151">
        <f t="shared" si="5"/>
        <v>2.6352316517202667</v>
      </c>
      <c r="T81" s="151">
        <f t="shared" si="5"/>
        <v>2.366339595882732</v>
      </c>
      <c r="U81" s="151">
        <f t="shared" si="5"/>
        <v>2.0777690032549518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3"/>
        <v>11.893512973833806</v>
      </c>
      <c r="E82" s="141">
        <f t="shared" si="4"/>
        <v>12.459640368875847</v>
      </c>
      <c r="F82" s="141">
        <f t="shared" si="5"/>
        <v>12.425507013712716</v>
      </c>
      <c r="G82" s="141">
        <f t="shared" si="5"/>
        <v>12.330094649294802</v>
      </c>
      <c r="H82" s="141">
        <f t="shared" si="5"/>
        <v>11.046498763124665</v>
      </c>
      <c r="I82" s="141">
        <f t="shared" si="5"/>
        <v>11.004575217138637</v>
      </c>
      <c r="J82" s="141">
        <f t="shared" si="5"/>
        <v>8.6341620145858773</v>
      </c>
      <c r="K82" s="141">
        <f t="shared" si="5"/>
        <v>7.9171141032426169</v>
      </c>
      <c r="L82" s="141">
        <f t="shared" si="5"/>
        <v>6.8114707292534611</v>
      </c>
      <c r="M82" s="141">
        <f t="shared" si="5"/>
        <v>7.7836743205297454</v>
      </c>
      <c r="N82" s="141">
        <f t="shared" si="5"/>
        <v>7.9972123885221817</v>
      </c>
      <c r="O82" s="194">
        <f t="shared" si="5"/>
        <v>7.9567331457331987</v>
      </c>
      <c r="P82" s="246">
        <f t="shared" si="5"/>
        <v>8.0426949624652728</v>
      </c>
      <c r="Q82" s="195">
        <f t="shared" si="5"/>
        <v>6.5494221714693941</v>
      </c>
      <c r="R82" s="204">
        <f t="shared" si="5"/>
        <v>5.444140388716403</v>
      </c>
      <c r="S82" s="141">
        <f t="shared" si="5"/>
        <v>4.2418373423243771</v>
      </c>
      <c r="T82" s="141">
        <f t="shared" si="5"/>
        <v>5.0268903909968401</v>
      </c>
      <c r="U82" s="141">
        <f t="shared" si="5"/>
        <v>5.2683786228756242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3"/>
        <v>7.0462419930354017</v>
      </c>
      <c r="E83" s="151">
        <f t="shared" si="4"/>
        <v>7.5762731708089648</v>
      </c>
      <c r="F83" s="151">
        <f t="shared" si="5"/>
        <v>6.0698377442089297</v>
      </c>
      <c r="G83" s="151">
        <f t="shared" si="5"/>
        <v>6.0350272898284132</v>
      </c>
      <c r="H83" s="151">
        <f t="shared" si="5"/>
        <v>4.9924608790188811</v>
      </c>
      <c r="I83" s="151">
        <f t="shared" si="5"/>
        <v>4.7800322445870114</v>
      </c>
      <c r="J83" s="151">
        <f t="shared" si="5"/>
        <v>3.4410434270116057</v>
      </c>
      <c r="K83" s="151">
        <f t="shared" si="5"/>
        <v>3.457741985645848</v>
      </c>
      <c r="L83" s="151">
        <f t="shared" si="5"/>
        <v>3.7352712399187191</v>
      </c>
      <c r="M83" s="151">
        <f t="shared" si="5"/>
        <v>6.9030256054484314</v>
      </c>
      <c r="N83" s="151">
        <f t="shared" si="5"/>
        <v>7.5709537728433771</v>
      </c>
      <c r="O83" s="197">
        <f t="shared" si="5"/>
        <v>6.9354191563609406</v>
      </c>
      <c r="P83" s="247">
        <f t="shared" si="5"/>
        <v>4.4667845013846135</v>
      </c>
      <c r="Q83" s="198">
        <f t="shared" si="5"/>
        <v>5.453199758064577</v>
      </c>
      <c r="R83" s="203">
        <f t="shared" si="5"/>
        <v>4.5619767464991119</v>
      </c>
      <c r="S83" s="151">
        <f t="shared" si="5"/>
        <v>4.098860144656161</v>
      </c>
      <c r="T83" s="151">
        <f t="shared" si="5"/>
        <v>1.8933009058091599</v>
      </c>
      <c r="U83" s="151">
        <f t="shared" ref="U83" si="6">(SUM(S39:U39)/3)</f>
        <v>2.6323080913276331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141">
        <f>(SUM(B40:C40)/2)</f>
        <v>4.7845122292069622</v>
      </c>
      <c r="E84" s="141">
        <f>(SUM(C40+E40)/2)</f>
        <v>4.143923693140855</v>
      </c>
      <c r="F84" s="141">
        <f t="shared" ref="F84:F93" si="7">(SUM(D40:F40)/3)</f>
        <v>15.096497943719399</v>
      </c>
      <c r="G84" s="141">
        <f t="shared" ref="G84:G93" si="8">(SUM(E40:G40)/3)</f>
        <v>15.528797138595053</v>
      </c>
      <c r="H84" s="141">
        <f t="shared" ref="H84:U93" si="9">(SUM(F40:H40)/3)</f>
        <v>15.594244732912609</v>
      </c>
      <c r="I84" s="141">
        <f t="shared" si="9"/>
        <v>3.7032778284390293</v>
      </c>
      <c r="J84" s="141">
        <f t="shared" si="9"/>
        <v>2.9071682363791465</v>
      </c>
      <c r="K84" s="141">
        <f t="shared" si="9"/>
        <v>1.8035318675115342</v>
      </c>
      <c r="L84" s="141">
        <f t="shared" si="9"/>
        <v>1.4844793062391262</v>
      </c>
      <c r="M84" s="141">
        <f t="shared" si="9"/>
        <v>1.649295981873852</v>
      </c>
      <c r="N84" s="141">
        <f t="shared" si="9"/>
        <v>2.2360199568691801</v>
      </c>
      <c r="O84" s="194">
        <f t="shared" si="9"/>
        <v>2.6224149822580296</v>
      </c>
      <c r="P84" s="246">
        <f t="shared" si="9"/>
        <v>2.9266627675728896</v>
      </c>
      <c r="Q84" s="195">
        <f t="shared" si="9"/>
        <v>3.3250523772955489</v>
      </c>
      <c r="R84" s="204">
        <f t="shared" si="9"/>
        <v>3.629705054224889</v>
      </c>
      <c r="S84" s="141">
        <f t="shared" si="9"/>
        <v>4.1443524120092974</v>
      </c>
      <c r="T84" s="141">
        <f t="shared" si="9"/>
        <v>4.0198963838009147</v>
      </c>
      <c r="U84" s="141">
        <f t="shared" si="9"/>
        <v>3.7665077312860724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ref="D85:E93" si="10">(SUM(B41:D41)/3)</f>
        <v>12.259013494420103</v>
      </c>
      <c r="E85" s="151">
        <f t="shared" si="10"/>
        <v>12.145249228192441</v>
      </c>
      <c r="F85" s="151">
        <f t="shared" si="7"/>
        <v>12.111824302603003</v>
      </c>
      <c r="G85" s="151">
        <f t="shared" si="8"/>
        <v>12.001499741932115</v>
      </c>
      <c r="H85" s="151">
        <f t="shared" si="9"/>
        <v>11.945620231443479</v>
      </c>
      <c r="I85" s="151">
        <f t="shared" si="9"/>
        <v>10.945643671448009</v>
      </c>
      <c r="J85" s="151">
        <f t="shared" si="9"/>
        <v>10.332949595609836</v>
      </c>
      <c r="K85" s="151">
        <f t="shared" si="9"/>
        <v>9.2274779683044112</v>
      </c>
      <c r="L85" s="151">
        <f t="shared" si="9"/>
        <v>8.8202786532918633</v>
      </c>
      <c r="M85" s="151">
        <f t="shared" si="9"/>
        <v>8.6158097200324359</v>
      </c>
      <c r="N85" s="151">
        <f t="shared" si="9"/>
        <v>8.7958565737307026</v>
      </c>
      <c r="O85" s="197">
        <f t="shared" si="9"/>
        <v>8.4988181149994499</v>
      </c>
      <c r="P85" s="247">
        <f t="shared" si="9"/>
        <v>8.0965697332308171</v>
      </c>
      <c r="Q85" s="198">
        <f t="shared" si="9"/>
        <v>7.3863092697621981</v>
      </c>
      <c r="R85" s="203">
        <f t="shared" si="9"/>
        <v>7.5568662651873284</v>
      </c>
      <c r="S85" s="151">
        <f t="shared" si="9"/>
        <v>8.2844601021942257</v>
      </c>
      <c r="T85" s="151">
        <f t="shared" si="9"/>
        <v>9.1377190924622571</v>
      </c>
      <c r="U85" s="151">
        <f t="shared" si="9"/>
        <v>9.5736704071010532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10"/>
        <v>2.9083882656220381</v>
      </c>
      <c r="E86" s="141">
        <f t="shared" si="10"/>
        <v>2.8608274179099613</v>
      </c>
      <c r="F86" s="141">
        <f t="shared" si="7"/>
        <v>2.6175718626138207</v>
      </c>
      <c r="G86" s="141">
        <f t="shared" si="8"/>
        <v>2.7782972990170633</v>
      </c>
      <c r="H86" s="141">
        <f t="shared" si="9"/>
        <v>2.797051176882897</v>
      </c>
      <c r="I86" s="141">
        <f t="shared" si="9"/>
        <v>3.0625742993859624</v>
      </c>
      <c r="J86" s="141">
        <f t="shared" si="9"/>
        <v>2.6474541203504707</v>
      </c>
      <c r="K86" s="141">
        <f t="shared" si="9"/>
        <v>2.8988649039001775</v>
      </c>
      <c r="L86" s="141">
        <f t="shared" si="9"/>
        <v>2.6763222178579333</v>
      </c>
      <c r="M86" s="141">
        <f t="shared" si="9"/>
        <v>2.7550275823358858</v>
      </c>
      <c r="N86" s="141">
        <f t="shared" si="9"/>
        <v>2.2538797250549192</v>
      </c>
      <c r="O86" s="194">
        <f t="shared" si="9"/>
        <v>2.0442780802020146</v>
      </c>
      <c r="P86" s="246">
        <f t="shared" si="9"/>
        <v>1.7503537512682048</v>
      </c>
      <c r="Q86" s="195">
        <f t="shared" si="9"/>
        <v>2.6301369064825959</v>
      </c>
      <c r="R86" s="204">
        <f t="shared" si="9"/>
        <v>3.6166634892214744</v>
      </c>
      <c r="S86" s="141">
        <f t="shared" si="9"/>
        <v>4.7394117379312535</v>
      </c>
      <c r="T86" s="141">
        <f t="shared" si="9"/>
        <v>4.6704022548298143</v>
      </c>
      <c r="U86" s="141">
        <f t="shared" si="9"/>
        <v>4.3412195709054062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10"/>
        <v>8.9941044972427093</v>
      </c>
      <c r="E87" s="151">
        <f t="shared" si="10"/>
        <v>8.7289083511431649</v>
      </c>
      <c r="F87" s="151">
        <f t="shared" si="7"/>
        <v>8.0999587309079608</v>
      </c>
      <c r="G87" s="151">
        <f t="shared" si="8"/>
        <v>7.5240072862762801</v>
      </c>
      <c r="H87" s="151">
        <f t="shared" si="9"/>
        <v>6.8620403114077009</v>
      </c>
      <c r="I87" s="151">
        <f t="shared" si="9"/>
        <v>5.5368332564561422</v>
      </c>
      <c r="J87" s="151">
        <f t="shared" si="9"/>
        <v>4.5609316132396645</v>
      </c>
      <c r="K87" s="151">
        <f t="shared" si="9"/>
        <v>3.929412807263875</v>
      </c>
      <c r="L87" s="151">
        <f t="shared" si="9"/>
        <v>4.1063254242735123</v>
      </c>
      <c r="M87" s="151">
        <f t="shared" si="9"/>
        <v>3.9639669084749092</v>
      </c>
      <c r="N87" s="151">
        <f t="shared" si="9"/>
        <v>3.8426757972894166</v>
      </c>
      <c r="O87" s="197">
        <f t="shared" si="9"/>
        <v>3.8549511381376362</v>
      </c>
      <c r="P87" s="247">
        <f t="shared" si="9"/>
        <v>3.6205584249874576</v>
      </c>
      <c r="Q87" s="198">
        <f t="shared" si="9"/>
        <v>3.2143921097301749</v>
      </c>
      <c r="R87" s="203">
        <f t="shared" si="9"/>
        <v>2.41188652764435</v>
      </c>
      <c r="S87" s="151">
        <f t="shared" si="9"/>
        <v>2.2819473381858022</v>
      </c>
      <c r="T87" s="151">
        <f t="shared" si="9"/>
        <v>2.1033163809641224</v>
      </c>
      <c r="U87" s="151">
        <f t="shared" si="9"/>
        <v>2.1873140807275999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10"/>
        <v>10.169453358644036</v>
      </c>
      <c r="E88" s="141">
        <f t="shared" si="10"/>
        <v>9.9449106987334588</v>
      </c>
      <c r="F88" s="141">
        <f t="shared" si="7"/>
        <v>10.201928394822046</v>
      </c>
      <c r="G88" s="141">
        <f t="shared" si="8"/>
        <v>10.582076729580875</v>
      </c>
      <c r="H88" s="141">
        <f t="shared" si="9"/>
        <v>10.730692584517771</v>
      </c>
      <c r="I88" s="141">
        <f t="shared" si="9"/>
        <v>9.7161307635317264</v>
      </c>
      <c r="J88" s="141">
        <f t="shared" si="9"/>
        <v>8.7859905265981535</v>
      </c>
      <c r="K88" s="141">
        <f t="shared" si="9"/>
        <v>7.6374475825054846</v>
      </c>
      <c r="L88" s="141">
        <f t="shared" si="9"/>
        <v>7.5152202388163927</v>
      </c>
      <c r="M88" s="141">
        <f t="shared" si="9"/>
        <v>7.3948368220510075</v>
      </c>
      <c r="N88" s="141">
        <f t="shared" si="9"/>
        <v>7.6070967009093096</v>
      </c>
      <c r="O88" s="194">
        <f t="shared" si="9"/>
        <v>7.6217078504248121</v>
      </c>
      <c r="P88" s="246">
        <f t="shared" si="9"/>
        <v>7.486457311619394</v>
      </c>
      <c r="Q88" s="195">
        <f t="shared" si="9"/>
        <v>6.9930980813965178</v>
      </c>
      <c r="R88" s="204">
        <f t="shared" si="9"/>
        <v>6.5904044144655147</v>
      </c>
      <c r="S88" s="141">
        <f t="shared" si="9"/>
        <v>6.150767998346665</v>
      </c>
      <c r="T88" s="141">
        <f t="shared" si="9"/>
        <v>6.022570181488593</v>
      </c>
      <c r="U88" s="141">
        <f t="shared" si="9"/>
        <v>5.8324131346002419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10"/>
        <v>10.470189118381789</v>
      </c>
      <c r="E89" s="151">
        <f t="shared" si="10"/>
        <v>10.045227217587646</v>
      </c>
      <c r="F89" s="151">
        <f t="shared" si="7"/>
        <v>9.0593266142997351</v>
      </c>
      <c r="G89" s="151">
        <f t="shared" si="8"/>
        <v>8.4564389274666834</v>
      </c>
      <c r="H89" s="151">
        <f t="shared" si="9"/>
        <v>8.4890577039848569</v>
      </c>
      <c r="I89" s="151">
        <f t="shared" si="9"/>
        <v>8.0130649828866876</v>
      </c>
      <c r="J89" s="151">
        <f t="shared" si="9"/>
        <v>7.2401724211769007</v>
      </c>
      <c r="K89" s="151">
        <f t="shared" si="9"/>
        <v>5.5786758652323511</v>
      </c>
      <c r="L89" s="151">
        <f t="shared" si="9"/>
        <v>4.664579148790903</v>
      </c>
      <c r="M89" s="151">
        <f t="shared" si="9"/>
        <v>4.8201730825423601</v>
      </c>
      <c r="N89" s="151">
        <f t="shared" si="9"/>
        <v>4.1687974178114908</v>
      </c>
      <c r="O89" s="197">
        <f t="shared" si="9"/>
        <v>3.320642693772303</v>
      </c>
      <c r="P89" s="247">
        <f t="shared" si="9"/>
        <v>1.8202284188874909</v>
      </c>
      <c r="Q89" s="198">
        <f t="shared" si="9"/>
        <v>2.2020174781460944</v>
      </c>
      <c r="R89" s="203">
        <f t="shared" si="9"/>
        <v>3.4669933389016538</v>
      </c>
      <c r="S89" s="151">
        <f t="shared" si="9"/>
        <v>4.5169247970964994</v>
      </c>
      <c r="T89" s="151">
        <f t="shared" si="9"/>
        <v>4.3614742697595634</v>
      </c>
      <c r="U89" s="151">
        <f t="shared" si="9"/>
        <v>3.9330419653433126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10"/>
        <v>12.750826410452182</v>
      </c>
      <c r="E90" s="141">
        <f t="shared" si="10"/>
        <v>12.369270255206672</v>
      </c>
      <c r="F90" s="141">
        <f t="shared" si="7"/>
        <v>11.784292709597819</v>
      </c>
      <c r="G90" s="141">
        <f t="shared" si="8"/>
        <v>11.542580279474464</v>
      </c>
      <c r="H90" s="141">
        <f t="shared" si="9"/>
        <v>10.584950176876198</v>
      </c>
      <c r="I90" s="141">
        <f t="shared" si="9"/>
        <v>9.329672395335864</v>
      </c>
      <c r="J90" s="141">
        <f t="shared" si="9"/>
        <v>7.881169699466426</v>
      </c>
      <c r="K90" s="141">
        <f t="shared" si="9"/>
        <v>6.7978823379508855</v>
      </c>
      <c r="L90" s="141">
        <f t="shared" si="9"/>
        <v>6.4054266675728364</v>
      </c>
      <c r="M90" s="141">
        <f t="shared" si="9"/>
        <v>6.2967963037296926</v>
      </c>
      <c r="N90" s="141">
        <f t="shared" si="9"/>
        <v>6.0288497704388044</v>
      </c>
      <c r="O90" s="194">
        <f t="shared" si="9"/>
        <v>5.8553545946877463</v>
      </c>
      <c r="P90" s="246">
        <f t="shared" si="9"/>
        <v>6.1778943661522776</v>
      </c>
      <c r="Q90" s="195">
        <f t="shared" si="9"/>
        <v>6.7176870970097946</v>
      </c>
      <c r="R90" s="204">
        <f t="shared" si="9"/>
        <v>6.9962774414632234</v>
      </c>
      <c r="S90" s="141">
        <f t="shared" si="9"/>
        <v>6.6762905892453341</v>
      </c>
      <c r="T90" s="141">
        <f t="shared" si="9"/>
        <v>6.1987484443085847</v>
      </c>
      <c r="U90" s="141">
        <f t="shared" si="9"/>
        <v>5.6079705907209494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10"/>
        <v>10.688045817671828</v>
      </c>
      <c r="E91" s="151">
        <f t="shared" si="10"/>
        <v>10.626499230773339</v>
      </c>
      <c r="F91" s="151">
        <f t="shared" si="7"/>
        <v>10.358716560784922</v>
      </c>
      <c r="G91" s="151">
        <f t="shared" si="8"/>
        <v>10.191174957718568</v>
      </c>
      <c r="H91" s="151">
        <f t="shared" si="9"/>
        <v>9.4590792636728693</v>
      </c>
      <c r="I91" s="151">
        <f t="shared" si="9"/>
        <v>8.8013391816731765</v>
      </c>
      <c r="J91" s="151">
        <f t="shared" si="9"/>
        <v>7.5987149944640153</v>
      </c>
      <c r="K91" s="151">
        <f t="shared" si="9"/>
        <v>6.9967372434717072</v>
      </c>
      <c r="L91" s="151">
        <f t="shared" si="9"/>
        <v>6.652680267567483</v>
      </c>
      <c r="M91" s="151">
        <f t="shared" si="9"/>
        <v>6.4253711376761515</v>
      </c>
      <c r="N91" s="151">
        <f t="shared" si="9"/>
        <v>5.9864392498205907</v>
      </c>
      <c r="O91" s="197">
        <f t="shared" si="9"/>
        <v>5.3017748782655332</v>
      </c>
      <c r="P91" s="247">
        <f t="shared" si="9"/>
        <v>4.60229013431307</v>
      </c>
      <c r="Q91" s="198">
        <f t="shared" si="9"/>
        <v>4.1170670110816117</v>
      </c>
      <c r="R91" s="203">
        <f t="shared" si="9"/>
        <v>3.8351750248229535</v>
      </c>
      <c r="S91" s="151">
        <f t="shared" si="9"/>
        <v>3.7788913744867174</v>
      </c>
      <c r="T91" s="151">
        <f t="shared" si="9"/>
        <v>3.6435242030272725</v>
      </c>
      <c r="U91" s="151">
        <f t="shared" si="9"/>
        <v>3.5762410362595296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10"/>
        <v>10.487864379704734</v>
      </c>
      <c r="E92" s="141">
        <f t="shared" si="10"/>
        <v>9.9877521509389382</v>
      </c>
      <c r="F92" s="141">
        <f t="shared" si="7"/>
        <v>9.5170693114840592</v>
      </c>
      <c r="G92" s="141">
        <f t="shared" si="8"/>
        <v>9.3264362834429893</v>
      </c>
      <c r="H92" s="141">
        <f t="shared" si="9"/>
        <v>10.063957656175765</v>
      </c>
      <c r="I92" s="141">
        <f t="shared" si="9"/>
        <v>9.9213355090805866</v>
      </c>
      <c r="J92" s="141">
        <f t="shared" si="9"/>
        <v>9.4146034062234278</v>
      </c>
      <c r="K92" s="141">
        <f t="shared" si="9"/>
        <v>7.916609309995235</v>
      </c>
      <c r="L92" s="141">
        <f t="shared" si="9"/>
        <v>6.8600908085892378</v>
      </c>
      <c r="M92" s="141">
        <f t="shared" si="9"/>
        <v>6.4660222649657548</v>
      </c>
      <c r="N92" s="141">
        <f t="shared" si="9"/>
        <v>6.4859600709442207</v>
      </c>
      <c r="O92" s="194">
        <f t="shared" si="9"/>
        <v>6.5925037204246166</v>
      </c>
      <c r="P92" s="246">
        <f t="shared" si="9"/>
        <v>6.1572761845644068</v>
      </c>
      <c r="Q92" s="195">
        <f t="shared" si="9"/>
        <v>6.3857697779846916</v>
      </c>
      <c r="R92" s="204">
        <f t="shared" si="9"/>
        <v>6.6657223328267392</v>
      </c>
      <c r="S92" s="141">
        <f t="shared" si="9"/>
        <v>7.1307140003114284</v>
      </c>
      <c r="T92" s="141">
        <f t="shared" si="9"/>
        <v>6.9217576012517883</v>
      </c>
      <c r="U92" s="141">
        <f t="shared" si="9"/>
        <v>6.6621745732438997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10"/>
        <v>10.433570715330429</v>
      </c>
      <c r="E93" s="151">
        <f t="shared" si="10"/>
        <v>9.7938205139395098</v>
      </c>
      <c r="F93" s="151">
        <f t="shared" si="7"/>
        <v>9.1572766545011621</v>
      </c>
      <c r="G93" s="151">
        <f t="shared" si="8"/>
        <v>8.0074048901828228</v>
      </c>
      <c r="H93" s="151">
        <f t="shared" si="9"/>
        <v>7.6710061797794458</v>
      </c>
      <c r="I93" s="151">
        <f t="shared" si="9"/>
        <v>7.209224716363436</v>
      </c>
      <c r="J93" s="151">
        <f t="shared" si="9"/>
        <v>7.0985743249428053</v>
      </c>
      <c r="K93" s="151">
        <f t="shared" si="9"/>
        <v>6.5631826717122728</v>
      </c>
      <c r="L93" s="151">
        <f t="shared" si="9"/>
        <v>6.2280186550396435</v>
      </c>
      <c r="M93" s="151">
        <f t="shared" si="9"/>
        <v>6.0803237631765512</v>
      </c>
      <c r="N93" s="151">
        <f t="shared" si="9"/>
        <v>5.97079289147793</v>
      </c>
      <c r="O93" s="197">
        <f t="shared" si="9"/>
        <v>5.8337181765965331</v>
      </c>
      <c r="P93" s="247">
        <f t="shared" si="9"/>
        <v>5.5471934018651297</v>
      </c>
      <c r="Q93" s="198">
        <f t="shared" si="9"/>
        <v>5.3182002899182068</v>
      </c>
      <c r="R93" s="203">
        <f t="shared" si="9"/>
        <v>5.0828114351705409</v>
      </c>
      <c r="S93" s="151">
        <f t="shared" si="9"/>
        <v>4.9927791878034027</v>
      </c>
      <c r="T93" s="151">
        <f t="shared" si="9"/>
        <v>4.801866735640079</v>
      </c>
      <c r="U93" s="151">
        <f t="shared" si="9"/>
        <v>4.6079148718686858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220">
        <f>MIN(D68:D93)</f>
        <v>2.9083882656220381</v>
      </c>
      <c r="E94" s="220">
        <f t="shared" ref="E94:S94" si="11">MIN(E68:E93)</f>
        <v>2.8608274179099613</v>
      </c>
      <c r="F94" s="220">
        <f t="shared" si="11"/>
        <v>2.6175718626138207</v>
      </c>
      <c r="G94" s="220">
        <f t="shared" si="11"/>
        <v>2.7782972990170633</v>
      </c>
      <c r="H94" s="220">
        <f t="shared" si="11"/>
        <v>2.797051176882897</v>
      </c>
      <c r="I94" s="220">
        <f t="shared" si="11"/>
        <v>3.0625742993859624</v>
      </c>
      <c r="J94" s="220">
        <f t="shared" si="11"/>
        <v>1.8422829942351868</v>
      </c>
      <c r="K94" s="220">
        <f t="shared" si="11"/>
        <v>1.3065411998972216</v>
      </c>
      <c r="L94" s="220">
        <f t="shared" si="11"/>
        <v>1.4844793062391262</v>
      </c>
      <c r="M94" s="220">
        <f t="shared" si="11"/>
        <v>1.649295981873852</v>
      </c>
      <c r="N94" s="221">
        <f t="shared" si="11"/>
        <v>2.2360199568691801</v>
      </c>
      <c r="O94" s="248">
        <f t="shared" si="11"/>
        <v>2.0442780802020146</v>
      </c>
      <c r="P94" s="249">
        <f t="shared" si="11"/>
        <v>1.7503537512682048</v>
      </c>
      <c r="Q94" s="250">
        <f t="shared" si="11"/>
        <v>2.2020174781460944</v>
      </c>
      <c r="R94" s="251">
        <f t="shared" si="11"/>
        <v>2.41188652764435</v>
      </c>
      <c r="S94" s="221">
        <f t="shared" si="11"/>
        <v>2.2819473381858022</v>
      </c>
      <c r="T94" s="221">
        <f>MIN(T68:T93)</f>
        <v>1.8933009058091599</v>
      </c>
      <c r="U94" s="221">
        <f>MIN(U68:U93)</f>
        <v>1.6177848737964435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226">
        <f>MAX(D68:D93)</f>
        <v>12.750826410452182</v>
      </c>
      <c r="E95" s="226">
        <f t="shared" ref="E95:Q95" si="12">MAX(E68:E93)</f>
        <v>12.459640368875847</v>
      </c>
      <c r="F95" s="226">
        <f t="shared" si="12"/>
        <v>15.096497943719399</v>
      </c>
      <c r="G95" s="226">
        <f t="shared" si="12"/>
        <v>15.528797138595053</v>
      </c>
      <c r="H95" s="226">
        <f t="shared" si="12"/>
        <v>15.594244732912609</v>
      </c>
      <c r="I95" s="226">
        <f t="shared" si="12"/>
        <v>11.305449189989361</v>
      </c>
      <c r="J95" s="226">
        <f t="shared" si="12"/>
        <v>10.332949595609836</v>
      </c>
      <c r="K95" s="226">
        <f t="shared" si="12"/>
        <v>9.2274779683044112</v>
      </c>
      <c r="L95" s="226">
        <f t="shared" si="12"/>
        <v>8.8202786532918633</v>
      </c>
      <c r="M95" s="226">
        <f t="shared" si="12"/>
        <v>8.6158097200324359</v>
      </c>
      <c r="N95" s="227">
        <f t="shared" si="12"/>
        <v>8.7958565737307026</v>
      </c>
      <c r="O95" s="252">
        <f t="shared" si="12"/>
        <v>8.4988181149994499</v>
      </c>
      <c r="P95" s="253">
        <f t="shared" si="12"/>
        <v>8.0965697332308171</v>
      </c>
      <c r="Q95" s="254">
        <f t="shared" si="12"/>
        <v>7.3863092697621981</v>
      </c>
      <c r="R95" s="255">
        <f>MAX(R68:R93)</f>
        <v>7.5568662651873284</v>
      </c>
      <c r="S95" s="227">
        <f>MAX(S68:S93)</f>
        <v>9.0150058710596763</v>
      </c>
      <c r="T95" s="227">
        <f>MAX(T68:T93)</f>
        <v>9.2319354390284047</v>
      </c>
      <c r="U95" s="227">
        <f>MAX(U68:U93)</f>
        <v>9.5736704071010532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9.7609358593251336</v>
      </c>
      <c r="E96" s="160">
        <f t="shared" ref="E96:Q96" si="13">MEDIAN(E68:E93)</f>
        <v>9.2613644325413382</v>
      </c>
      <c r="F96" s="160">
        <f t="shared" si="13"/>
        <v>9.1045560730082897</v>
      </c>
      <c r="G96" s="160">
        <f t="shared" si="13"/>
        <v>8.5074504014624637</v>
      </c>
      <c r="H96" s="160">
        <f t="shared" si="13"/>
        <v>8.2927812113522368</v>
      </c>
      <c r="I96" s="160">
        <f t="shared" si="13"/>
        <v>7.3034441584380154</v>
      </c>
      <c r="J96" s="160">
        <f t="shared" si="13"/>
        <v>5.7082594082040146</v>
      </c>
      <c r="K96" s="160">
        <f t="shared" si="13"/>
        <v>4.8549269650431892</v>
      </c>
      <c r="L96" s="160">
        <f t="shared" si="13"/>
        <v>4.6583996212246337</v>
      </c>
      <c r="M96" s="160">
        <f t="shared" si="13"/>
        <v>4.7295145351535588</v>
      </c>
      <c r="N96" s="209">
        <f t="shared" si="13"/>
        <v>5.0021625509494188</v>
      </c>
      <c r="O96" s="172">
        <f t="shared" si="13"/>
        <v>5.1189852576079158</v>
      </c>
      <c r="P96" s="256">
        <f t="shared" si="13"/>
        <v>4.8305586685603652</v>
      </c>
      <c r="Q96" s="208">
        <f t="shared" si="13"/>
        <v>5.1500979039547659</v>
      </c>
      <c r="R96" s="209">
        <f>MEDIAN(R68:R93)</f>
        <v>4.702794820031146</v>
      </c>
      <c r="S96" s="209">
        <f>MEDIAN(S68:S93)</f>
        <v>4.4209021419674288</v>
      </c>
      <c r="T96" s="209">
        <f>MEDIAN(T68:T93)</f>
        <v>4.7361344952349462</v>
      </c>
      <c r="U96" s="209">
        <f>MEDIAN(U68:U93)</f>
        <v>4.5792512096648252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9.0539355334881542</v>
      </c>
      <c r="E97" s="160">
        <f t="shared" ref="E97:U97" si="14">AVERAGE(E68:E93)</f>
        <v>8.7119848658375343</v>
      </c>
      <c r="F97" s="160">
        <f t="shared" si="14"/>
        <v>8.7104144278234159</v>
      </c>
      <c r="G97" s="160">
        <f t="shared" si="14"/>
        <v>8.5860341388466068</v>
      </c>
      <c r="H97" s="160">
        <f t="shared" si="14"/>
        <v>8.2597257411040292</v>
      </c>
      <c r="I97" s="160">
        <f t="shared" si="14"/>
        <v>7.0879249977722543</v>
      </c>
      <c r="J97" s="160">
        <f t="shared" si="14"/>
        <v>6.0641091267432374</v>
      </c>
      <c r="K97" s="160">
        <f t="shared" si="14"/>
        <v>5.1495339218159</v>
      </c>
      <c r="L97" s="160">
        <f t="shared" si="14"/>
        <v>4.8544009283144858</v>
      </c>
      <c r="M97" s="160">
        <f t="shared" si="14"/>
        <v>4.9881586635021575</v>
      </c>
      <c r="N97" s="209">
        <f t="shared" si="14"/>
        <v>5.1116453664991433</v>
      </c>
      <c r="O97" s="172">
        <f t="shared" si="14"/>
        <v>5.0635299088452879</v>
      </c>
      <c r="P97" s="256">
        <f t="shared" si="14"/>
        <v>4.8251429507716868</v>
      </c>
      <c r="Q97" s="208">
        <f t="shared" si="14"/>
        <v>4.7465612997994704</v>
      </c>
      <c r="R97" s="209">
        <f t="shared" si="14"/>
        <v>4.7152696391541697</v>
      </c>
      <c r="S97" s="209">
        <f t="shared" si="14"/>
        <v>4.8575327368285981</v>
      </c>
      <c r="T97" s="209">
        <f t="shared" si="14"/>
        <v>4.8112514482637287</v>
      </c>
      <c r="U97" s="209">
        <f t="shared" si="14"/>
        <v>4.7018908763520999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5">(SUM(B54:D54)/3)</f>
        <v>9.325347227261366</v>
      </c>
      <c r="E98" s="175">
        <f t="shared" si="15"/>
        <v>8.8547252552181543</v>
      </c>
      <c r="F98" s="175">
        <f t="shared" si="15"/>
        <v>8.8960546168308081</v>
      </c>
      <c r="G98" s="175">
        <f t="shared" si="15"/>
        <v>8.7033668920281411</v>
      </c>
      <c r="H98" s="175">
        <f t="shared" si="15"/>
        <v>8.5485479565111344</v>
      </c>
      <c r="I98" s="175">
        <f t="shared" si="15"/>
        <v>7.4481054535719053</v>
      </c>
      <c r="J98" s="175">
        <f t="shared" si="15"/>
        <v>6.7315808706970151</v>
      </c>
      <c r="K98" s="175">
        <f t="shared" si="15"/>
        <v>5.7433051272697382</v>
      </c>
      <c r="L98" s="175">
        <f t="shared" si="15"/>
        <v>5.2701781081002297</v>
      </c>
      <c r="M98" s="175">
        <f t="shared" si="15"/>
        <v>5.150787512341978</v>
      </c>
      <c r="N98" s="174">
        <f t="shared" ref="N98:U99" si="16">(SUM(L54:N54)/3)</f>
        <v>5.0958550804688816</v>
      </c>
      <c r="O98" s="178">
        <f t="shared" si="16"/>
        <v>4.9853776793721005</v>
      </c>
      <c r="P98" s="257">
        <f t="shared" si="16"/>
        <v>4.7158104385327375</v>
      </c>
      <c r="Q98" s="179">
        <f t="shared" si="16"/>
        <v>4.7426247050980876</v>
      </c>
      <c r="R98" s="206">
        <f t="shared" si="16"/>
        <v>4.8418167399210832</v>
      </c>
      <c r="S98" s="174">
        <f t="shared" si="16"/>
        <v>5.1890479487617931</v>
      </c>
      <c r="T98" s="174">
        <f t="shared" si="16"/>
        <v>5.1619246329870609</v>
      </c>
      <c r="U98" s="174">
        <f t="shared" si="16"/>
        <v>4.9918210130528573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5"/>
        <v>0</v>
      </c>
      <c r="E99" s="182">
        <f t="shared" si="15"/>
        <v>0</v>
      </c>
      <c r="F99" s="182">
        <f t="shared" si="15"/>
        <v>0</v>
      </c>
      <c r="G99" s="182">
        <f t="shared" si="15"/>
        <v>0</v>
      </c>
      <c r="H99" s="182">
        <f t="shared" si="15"/>
        <v>0</v>
      </c>
      <c r="I99" s="182">
        <f t="shared" si="15"/>
        <v>0</v>
      </c>
      <c r="J99" s="182">
        <f t="shared" si="15"/>
        <v>5.092985243632449</v>
      </c>
      <c r="K99" s="182">
        <f t="shared" si="15"/>
        <v>9.661614549124117</v>
      </c>
      <c r="L99" s="182">
        <f t="shared" si="15"/>
        <v>14.127562383821934</v>
      </c>
      <c r="M99" s="182">
        <f t="shared" si="15"/>
        <v>13.853565994110534</v>
      </c>
      <c r="N99" s="181">
        <f t="shared" si="16"/>
        <v>13.866602255162414</v>
      </c>
      <c r="O99" s="213">
        <f t="shared" si="16"/>
        <v>13.920263424201599</v>
      </c>
      <c r="P99" s="258">
        <f t="shared" si="16"/>
        <v>13.448841895496869</v>
      </c>
      <c r="Q99" s="211">
        <f t="shared" si="16"/>
        <v>13.300412288029619</v>
      </c>
      <c r="R99" s="212">
        <f t="shared" si="16"/>
        <v>12.950436872539493</v>
      </c>
      <c r="S99" s="181">
        <f t="shared" si="16"/>
        <v>12.98949470536887</v>
      </c>
      <c r="T99" s="181">
        <f t="shared" si="16"/>
        <v>12.603076246106873</v>
      </c>
      <c r="U99" s="181">
        <f t="shared" si="16"/>
        <v>12.816428271828363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K13/I13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43788.624696412036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Kapitaldienstanteil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 xml:space="preserve"> 'Kapitaldienst' in % des laufenden Ertrags</v>
      </c>
      <c r="B105" s="289"/>
      <c r="C105" s="289"/>
      <c r="D105" s="289"/>
      <c r="E105" s="289"/>
      <c r="F105" s="289"/>
      <c r="G105" s="289"/>
      <c r="H105" s="289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Part du service de la dette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 xml:space="preserve"> 'Service de la dette' en % des revenus courants</v>
      </c>
      <c r="B107" s="289"/>
      <c r="C107" s="289"/>
      <c r="D107" s="289"/>
      <c r="E107" s="289"/>
      <c r="F107" s="289"/>
      <c r="G107" s="289"/>
      <c r="H107" s="289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7">(SUM(B24:K24)/10)</f>
        <v>8.8993310659322873</v>
      </c>
      <c r="L112" s="143">
        <f t="shared" si="17"/>
        <v>8.3882766275465208</v>
      </c>
      <c r="M112" s="143">
        <f t="shared" si="17"/>
        <v>7.7614957574333037</v>
      </c>
      <c r="N112" s="202">
        <f t="shared" si="17"/>
        <v>7.5220886100794928</v>
      </c>
      <c r="O112" s="143">
        <f t="shared" si="17"/>
        <v>7.0495199382589817</v>
      </c>
      <c r="P112" s="194">
        <f t="shared" si="17"/>
        <v>6.612664325824146</v>
      </c>
      <c r="Q112" s="195">
        <f t="shared" si="17"/>
        <v>6.3204950229683732</v>
      </c>
      <c r="R112" s="204">
        <f t="shared" si="17"/>
        <v>6.0496987178957262</v>
      </c>
      <c r="S112" s="142">
        <f t="shared" si="17"/>
        <v>5.7139395035436307</v>
      </c>
      <c r="T112" s="142">
        <f t="shared" si="17"/>
        <v>5.4767016193620197</v>
      </c>
      <c r="U112" s="142">
        <f t="shared" si="17"/>
        <v>5.233929942530243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7"/>
        <v>6.9071371523044123</v>
      </c>
      <c r="L113" s="153">
        <f t="shared" si="17"/>
        <v>6.3582095298853805</v>
      </c>
      <c r="M113" s="153">
        <f t="shared" si="17"/>
        <v>5.9250454167173556</v>
      </c>
      <c r="N113" s="153">
        <f t="shared" si="17"/>
        <v>5.5667914408360559</v>
      </c>
      <c r="O113" s="197">
        <f t="shared" si="17"/>
        <v>5.3660366511311555</v>
      </c>
      <c r="P113" s="197">
        <f t="shared" si="17"/>
        <v>5.1918439970637076</v>
      </c>
      <c r="Q113" s="198">
        <f t="shared" si="17"/>
        <v>5.0532349624759076</v>
      </c>
      <c r="R113" s="203">
        <f t="shared" si="17"/>
        <v>4.9222640559493742</v>
      </c>
      <c r="S113" s="152">
        <f t="shared" si="17"/>
        <v>4.7890779448070102</v>
      </c>
      <c r="T113" s="152">
        <f t="shared" si="17"/>
        <v>4.8512317875658324</v>
      </c>
      <c r="U113" s="152">
        <f t="shared" si="17"/>
        <v>4.9004300662240832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7"/>
        <v>8.4109942281115817</v>
      </c>
      <c r="L114" s="143">
        <f t="shared" si="17"/>
        <v>7.8246925963819196</v>
      </c>
      <c r="M114" s="143">
        <f t="shared" si="17"/>
        <v>7.2176526482519705</v>
      </c>
      <c r="N114" s="143">
        <f t="shared" si="17"/>
        <v>6.6895348206996745</v>
      </c>
      <c r="O114" s="194">
        <f t="shared" si="17"/>
        <v>6.4057348326450008</v>
      </c>
      <c r="P114" s="194">
        <f t="shared" si="17"/>
        <v>6.1097539095956188</v>
      </c>
      <c r="Q114" s="195">
        <f t="shared" si="17"/>
        <v>5.9248629367772754</v>
      </c>
      <c r="R114" s="204">
        <f t="shared" si="17"/>
        <v>5.7245597743312624</v>
      </c>
      <c r="S114" s="142">
        <f t="shared" si="17"/>
        <v>5.6149450523410422</v>
      </c>
      <c r="T114" s="142">
        <f t="shared" si="17"/>
        <v>5.5222355185519438</v>
      </c>
      <c r="U114" s="142">
        <f t="shared" si="17"/>
        <v>5.5141395462517027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7"/>
        <v>7.6410433571210108</v>
      </c>
      <c r="L115" s="153">
        <f t="shared" si="17"/>
        <v>7.4225761608138869</v>
      </c>
      <c r="M115" s="153">
        <f t="shared" si="17"/>
        <v>6.925209411430667</v>
      </c>
      <c r="N115" s="153">
        <f t="shared" si="17"/>
        <v>6.4031289116572463</v>
      </c>
      <c r="O115" s="197">
        <f t="shared" si="17"/>
        <v>5.706855427487139</v>
      </c>
      <c r="P115" s="197">
        <f t="shared" si="17"/>
        <v>5.0060604551248371</v>
      </c>
      <c r="Q115" s="198">
        <f t="shared" si="17"/>
        <v>4.3042523222352713</v>
      </c>
      <c r="R115" s="203">
        <f t="shared" si="17"/>
        <v>3.7514945844646403</v>
      </c>
      <c r="S115" s="152">
        <f t="shared" si="17"/>
        <v>3.7391304239815772</v>
      </c>
      <c r="T115" s="152">
        <f t="shared" si="17"/>
        <v>3.8623923907338105</v>
      </c>
      <c r="U115" s="152">
        <f t="shared" si="17"/>
        <v>3.901795084819228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7"/>
        <v>5.0696362065337812</v>
      </c>
      <c r="L116" s="143">
        <f t="shared" si="17"/>
        <v>4.6083055248570055</v>
      </c>
      <c r="M116" s="143">
        <f t="shared" si="17"/>
        <v>4.4397918048758394</v>
      </c>
      <c r="N116" s="143">
        <f t="shared" si="17"/>
        <v>4.3420091125730238</v>
      </c>
      <c r="O116" s="194">
        <f t="shared" si="17"/>
        <v>4.20150693015069</v>
      </c>
      <c r="P116" s="194">
        <f t="shared" si="17"/>
        <v>4.0078856705120005</v>
      </c>
      <c r="Q116" s="195">
        <f t="shared" si="17"/>
        <v>3.804727950514426</v>
      </c>
      <c r="R116" s="204">
        <f t="shared" si="17"/>
        <v>3.5176778690696118</v>
      </c>
      <c r="S116" s="142">
        <f t="shared" si="17"/>
        <v>3.3951460887088971</v>
      </c>
      <c r="T116" s="142">
        <f t="shared" si="17"/>
        <v>3.3364501543925078</v>
      </c>
      <c r="U116" s="142">
        <f t="shared" si="17"/>
        <v>3.3845550804027527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7"/>
        <v>8.3595936538084814</v>
      </c>
      <c r="L117" s="153">
        <f t="shared" si="17"/>
        <v>7.6488608710555797</v>
      </c>
      <c r="M117" s="153">
        <f t="shared" si="17"/>
        <v>6.8457641429475533</v>
      </c>
      <c r="N117" s="153">
        <f t="shared" si="17"/>
        <v>6.2639786768502397</v>
      </c>
      <c r="O117" s="197">
        <f t="shared" si="17"/>
        <v>5.7889272843222015</v>
      </c>
      <c r="P117" s="197">
        <f t="shared" si="17"/>
        <v>5.4184361537917871</v>
      </c>
      <c r="Q117" s="198">
        <f t="shared" si="17"/>
        <v>5.1904593770127079</v>
      </c>
      <c r="R117" s="203">
        <f t="shared" si="17"/>
        <v>5.0563922695874499</v>
      </c>
      <c r="S117" s="152">
        <f t="shared" si="17"/>
        <v>5.0478856141691093</v>
      </c>
      <c r="T117" s="152">
        <f t="shared" si="17"/>
        <v>5.0539240809413588</v>
      </c>
      <c r="U117" s="152">
        <f t="shared" si="17"/>
        <v>5.4518307215603681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7"/>
        <v>5.8512654803180002</v>
      </c>
      <c r="L118" s="143">
        <f t="shared" si="17"/>
        <v>4.7208092754202955</v>
      </c>
      <c r="M118" s="143">
        <f t="shared" si="17"/>
        <v>4.4446443309518502</v>
      </c>
      <c r="N118" s="143">
        <f t="shared" si="17"/>
        <v>4.5429600785999371</v>
      </c>
      <c r="O118" s="194">
        <f t="shared" si="17"/>
        <v>4.5073667432448952</v>
      </c>
      <c r="P118" s="194">
        <f t="shared" si="17"/>
        <v>4.5209823648709957</v>
      </c>
      <c r="Q118" s="195">
        <f t="shared" si="17"/>
        <v>4.6152062767208779</v>
      </c>
      <c r="R118" s="204">
        <f t="shared" si="17"/>
        <v>4.7626446560373061</v>
      </c>
      <c r="S118" s="142">
        <f t="shared" si="17"/>
        <v>5.2479724194592476</v>
      </c>
      <c r="T118" s="142">
        <f t="shared" si="17"/>
        <v>5.7653218645054958</v>
      </c>
      <c r="U118" s="142">
        <f t="shared" si="17"/>
        <v>5.9571399391480009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7"/>
        <v>5.8510790233467365</v>
      </c>
      <c r="L119" s="153">
        <f t="shared" si="17"/>
        <v>5.2631788010853793</v>
      </c>
      <c r="M119" s="153">
        <f t="shared" si="17"/>
        <v>4.9228618215376159</v>
      </c>
      <c r="N119" s="153">
        <f t="shared" si="17"/>
        <v>4.7597588477370909</v>
      </c>
      <c r="O119" s="197">
        <f t="shared" si="17"/>
        <v>4.4189898887923356</v>
      </c>
      <c r="P119" s="197">
        <f t="shared" si="17"/>
        <v>4.0647546559921581</v>
      </c>
      <c r="Q119" s="198">
        <f t="shared" si="17"/>
        <v>3.7030389869114315</v>
      </c>
      <c r="R119" s="203">
        <f t="shared" si="17"/>
        <v>4.0025511129588009</v>
      </c>
      <c r="S119" s="152">
        <f t="shared" si="17"/>
        <v>3.6139354545947944</v>
      </c>
      <c r="T119" s="152">
        <f t="shared" si="17"/>
        <v>3.2608696267688146</v>
      </c>
      <c r="U119" s="152">
        <f t="shared" si="17"/>
        <v>2.7288730247296984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7"/>
        <v>6.7568247703163298</v>
      </c>
      <c r="L120" s="143">
        <f t="shared" si="17"/>
        <v>6.4269895183936594</v>
      </c>
      <c r="M120" s="143">
        <f t="shared" si="17"/>
        <v>6.2285137504738008</v>
      </c>
      <c r="N120" s="143">
        <f t="shared" si="17"/>
        <v>6.0994514145015621</v>
      </c>
      <c r="O120" s="194">
        <f t="shared" si="17"/>
        <v>5.7138253767493872</v>
      </c>
      <c r="P120" s="194">
        <f t="shared" si="17"/>
        <v>5.4955121342778632</v>
      </c>
      <c r="Q120" s="195">
        <f t="shared" si="17"/>
        <v>5.2485356936247456</v>
      </c>
      <c r="R120" s="204">
        <f t="shared" si="17"/>
        <v>5.0867012098119817</v>
      </c>
      <c r="S120" s="142">
        <f t="shared" si="17"/>
        <v>5.2022987732817061</v>
      </c>
      <c r="T120" s="142">
        <f t="shared" si="17"/>
        <v>5.4623335257195258</v>
      </c>
      <c r="U120" s="142">
        <f t="shared" si="17"/>
        <v>5.679699933460431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7"/>
        <v>5.7094536130914593</v>
      </c>
      <c r="L121" s="153">
        <f t="shared" si="17"/>
        <v>5.2672938700656218</v>
      </c>
      <c r="M121" s="153">
        <f t="shared" si="17"/>
        <v>4.9484496781674778</v>
      </c>
      <c r="N121" s="153">
        <f t="shared" si="17"/>
        <v>4.728265806136144</v>
      </c>
      <c r="O121" s="197">
        <f t="shared" si="17"/>
        <v>4.4106538388320153</v>
      </c>
      <c r="P121" s="197">
        <f t="shared" si="17"/>
        <v>4.1863465941687164</v>
      </c>
      <c r="Q121" s="198">
        <f t="shared" si="17"/>
        <v>3.9836429383391261</v>
      </c>
      <c r="R121" s="203">
        <f t="shared" si="17"/>
        <v>3.5787317106898664</v>
      </c>
      <c r="S121" s="152">
        <f t="shared" si="17"/>
        <v>3.4607871414608775</v>
      </c>
      <c r="T121" s="152">
        <f t="shared" si="17"/>
        <v>3.3870922565554302</v>
      </c>
      <c r="U121" s="152">
        <f t="shared" si="17"/>
        <v>3.2902662484964624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7"/>
        <v>4.9788782306008859</v>
      </c>
      <c r="L122" s="143">
        <f t="shared" si="17"/>
        <v>4.574850592658593</v>
      </c>
      <c r="M122" s="143">
        <f t="shared" si="17"/>
        <v>4.1864088945965978</v>
      </c>
      <c r="N122" s="143">
        <f t="shared" si="17"/>
        <v>4.1088805065352245</v>
      </c>
      <c r="O122" s="194">
        <f t="shared" si="17"/>
        <v>3.8895989002515114</v>
      </c>
      <c r="P122" s="194">
        <f t="shared" si="17"/>
        <v>3.7529775324876455</v>
      </c>
      <c r="Q122" s="195">
        <f t="shared" si="17"/>
        <v>3.627015496408192</v>
      </c>
      <c r="R122" s="204">
        <f t="shared" si="17"/>
        <v>3.7115022184264355</v>
      </c>
      <c r="S122" s="142">
        <f t="shared" si="17"/>
        <v>3.7455624768437099</v>
      </c>
      <c r="T122" s="142">
        <f t="shared" si="17"/>
        <v>3.724237196048926</v>
      </c>
      <c r="U122" s="142">
        <f t="shared" si="17"/>
        <v>3.7953389923758207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7"/>
        <v>10.119922858645264</v>
      </c>
      <c r="L123" s="153">
        <f t="shared" si="17"/>
        <v>9.4337728782376686</v>
      </c>
      <c r="M123" s="153">
        <f t="shared" si="17"/>
        <v>9.0003669330131686</v>
      </c>
      <c r="N123" s="153">
        <f t="shared" si="17"/>
        <v>8.4140705651049164</v>
      </c>
      <c r="O123" s="197">
        <f t="shared" si="17"/>
        <v>7.8357803399754333</v>
      </c>
      <c r="P123" s="197">
        <f t="shared" si="17"/>
        <v>7.3760660711252726</v>
      </c>
      <c r="Q123" s="198">
        <f t="shared" si="17"/>
        <v>6.8240095860622203</v>
      </c>
      <c r="R123" s="203">
        <f t="shared" si="17"/>
        <v>5.79114091339388</v>
      </c>
      <c r="S123" s="152">
        <f t="shared" si="17"/>
        <v>6.6889330754463661</v>
      </c>
      <c r="T123" s="152">
        <f t="shared" si="17"/>
        <v>6.5553692706268034</v>
      </c>
      <c r="U123" s="152">
        <f t="shared" si="17"/>
        <v>6.4637520699137427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7"/>
        <v>6.3367671094505678</v>
      </c>
      <c r="L124" s="143">
        <f t="shared" si="17"/>
        <v>5.9389311239471532</v>
      </c>
      <c r="M124" s="143">
        <f t="shared" si="17"/>
        <v>5.6105618893555</v>
      </c>
      <c r="N124" s="143">
        <f t="shared" si="17"/>
        <v>5.3699375822476236</v>
      </c>
      <c r="O124" s="194">
        <f t="shared" si="17"/>
        <v>5.1602123096691823</v>
      </c>
      <c r="P124" s="194">
        <f t="shared" si="17"/>
        <v>4.7634440774908775</v>
      </c>
      <c r="Q124" s="195">
        <f t="shared" si="17"/>
        <v>4.4112689550937043</v>
      </c>
      <c r="R124" s="204">
        <f t="shared" si="17"/>
        <v>4.1154429592582549</v>
      </c>
      <c r="S124" s="142">
        <f t="shared" si="17"/>
        <v>4.1063044291487092</v>
      </c>
      <c r="T124" s="142">
        <f t="shared" si="17"/>
        <v>4.4961925705931263</v>
      </c>
      <c r="U124" s="142">
        <f t="shared" si="17"/>
        <v>4.5614322887792165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7"/>
        <v>7.4272824288629291</v>
      </c>
      <c r="L125" s="153">
        <f t="shared" si="17"/>
        <v>7.1807899385643692</v>
      </c>
      <c r="M125" s="153">
        <f t="shared" si="17"/>
        <v>6.6987815848776133</v>
      </c>
      <c r="N125" s="153">
        <f t="shared" si="17"/>
        <v>5.9408461837213826</v>
      </c>
      <c r="O125" s="197">
        <f t="shared" si="17"/>
        <v>5.4177759124799829</v>
      </c>
      <c r="P125" s="197">
        <f t="shared" si="17"/>
        <v>5.0851557667845615</v>
      </c>
      <c r="Q125" s="198">
        <f t="shared" si="17"/>
        <v>3.9965088509083153</v>
      </c>
      <c r="R125" s="203">
        <f t="shared" si="17"/>
        <v>3.2686358871022976</v>
      </c>
      <c r="S125" s="152">
        <f t="shared" si="17"/>
        <v>3.1248457884835181</v>
      </c>
      <c r="T125" s="152">
        <f t="shared" si="17"/>
        <v>3.0030578622596189</v>
      </c>
      <c r="U125" s="152">
        <f t="shared" si="17"/>
        <v>2.8052964368104152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7"/>
        <v>10.654561997250735</v>
      </c>
      <c r="L126" s="143">
        <f t="shared" si="17"/>
        <v>10.189780229365466</v>
      </c>
      <c r="M126" s="143">
        <f t="shared" si="17"/>
        <v>9.8475328194614526</v>
      </c>
      <c r="N126" s="143">
        <f t="shared" si="17"/>
        <v>9.4856718216572453</v>
      </c>
      <c r="O126" s="194">
        <f t="shared" si="17"/>
        <v>8.8389080624226715</v>
      </c>
      <c r="P126" s="194">
        <f t="shared" si="17"/>
        <v>8.5326892040872213</v>
      </c>
      <c r="Q126" s="195">
        <f t="shared" si="17"/>
        <v>7.7514700783096249</v>
      </c>
      <c r="R126" s="204">
        <f t="shared" si="17"/>
        <v>7.1582005501001928</v>
      </c>
      <c r="S126" s="142">
        <f t="shared" si="17"/>
        <v>6.5038678416429416</v>
      </c>
      <c r="T126" s="142">
        <f t="shared" si="17"/>
        <v>6.6692885912329132</v>
      </c>
      <c r="U126" s="142">
        <f t="shared" si="17"/>
        <v>6.363579905990095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7"/>
        <v>5.3478549720543693</v>
      </c>
      <c r="L127" s="153">
        <f t="shared" si="17"/>
        <v>5.3677283568486756</v>
      </c>
      <c r="M127" s="153">
        <f t="shared" si="17"/>
        <v>5.4955033449506185</v>
      </c>
      <c r="N127" s="153">
        <f t="shared" si="17"/>
        <v>5.5052685059967619</v>
      </c>
      <c r="O127" s="197">
        <f t="shared" si="17"/>
        <v>5.175472152514268</v>
      </c>
      <c r="P127" s="197">
        <f t="shared" si="17"/>
        <v>5.0145873721033229</v>
      </c>
      <c r="Q127" s="198">
        <f t="shared" si="17"/>
        <v>5.3307202464676111</v>
      </c>
      <c r="R127" s="203">
        <f t="shared" si="17"/>
        <v>5.046326912758337</v>
      </c>
      <c r="S127" s="152">
        <f t="shared" si="17"/>
        <v>4.8102357421240685</v>
      </c>
      <c r="T127" s="152">
        <f t="shared" si="17"/>
        <v>4.8663974901068769</v>
      </c>
      <c r="U127" s="152">
        <f t="shared" si="17"/>
        <v>4.7986967444628723</v>
      </c>
      <c r="V127" s="156" t="s">
        <v>203</v>
      </c>
      <c r="W127" s="147"/>
    </row>
    <row r="128" spans="1:28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7.6279029863593628</v>
      </c>
      <c r="L128" s="143">
        <f>(SUM(C40:L40)/9)</f>
        <v>7.2367042923674809</v>
      </c>
      <c r="M128" s="143">
        <f>(SUM(D40:M40)/9)</f>
        <v>7.0149202997694449</v>
      </c>
      <c r="N128" s="143">
        <f t="shared" ref="N128:U137" si="18">(SUM(E40:N40)/10)</f>
        <v>6.2911663662047017</v>
      </c>
      <c r="O128" s="194">
        <f t="shared" si="18"/>
        <v>6.1831237564418853</v>
      </c>
      <c r="P128" s="194">
        <f t="shared" si="18"/>
        <v>2.6624777169485476</v>
      </c>
      <c r="Q128" s="195">
        <f t="shared" si="18"/>
        <v>2.6300429378148507</v>
      </c>
      <c r="R128" s="204">
        <f t="shared" si="18"/>
        <v>2.593761852835569</v>
      </c>
      <c r="S128" s="142">
        <f t="shared" si="18"/>
        <v>2.7948000920196283</v>
      </c>
      <c r="T128" s="142">
        <f t="shared" si="18"/>
        <v>2.9638613820413813</v>
      </c>
      <c r="U128" s="142">
        <f t="shared" si="18"/>
        <v>3.1826546119679309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19">(SUM(B41:K41)/10)</f>
        <v>11.215863678031388</v>
      </c>
      <c r="L129" s="153">
        <f t="shared" si="19"/>
        <v>10.833516846924301</v>
      </c>
      <c r="M129" s="153">
        <f t="shared" si="19"/>
        <v>10.472229457227623</v>
      </c>
      <c r="N129" s="153">
        <f t="shared" si="18"/>
        <v>10.176916601824567</v>
      </c>
      <c r="O129" s="197">
        <f t="shared" si="18"/>
        <v>9.7395875129664002</v>
      </c>
      <c r="P129" s="197">
        <f t="shared" si="18"/>
        <v>9.2676530864159652</v>
      </c>
      <c r="Q129" s="198">
        <f t="shared" si="18"/>
        <v>8.792359460173591</v>
      </c>
      <c r="R129" s="203">
        <f t="shared" si="18"/>
        <v>8.4229613230895559</v>
      </c>
      <c r="S129" s="152">
        <f t="shared" si="18"/>
        <v>8.469298015639831</v>
      </c>
      <c r="T129" s="152">
        <f t="shared" si="18"/>
        <v>8.4337903092293178</v>
      </c>
      <c r="U129" s="152">
        <f t="shared" si="18"/>
        <v>8.5268190547285467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9"/>
        <v>2.8500848925634754</v>
      </c>
      <c r="L130" s="143">
        <f t="shared" si="19"/>
        <v>2.8131887245515896</v>
      </c>
      <c r="M130" s="143">
        <f t="shared" si="19"/>
        <v>2.7374401266477997</v>
      </c>
      <c r="N130" s="143">
        <f t="shared" si="18"/>
        <v>2.6537323303933396</v>
      </c>
      <c r="O130" s="194">
        <f t="shared" si="18"/>
        <v>2.5682239232392057</v>
      </c>
      <c r="P130" s="194">
        <f t="shared" si="18"/>
        <v>2.4772746932441141</v>
      </c>
      <c r="Q130" s="195">
        <f t="shared" si="18"/>
        <v>2.6092842126329989</v>
      </c>
      <c r="R130" s="204">
        <f t="shared" si="18"/>
        <v>2.8141076169407788</v>
      </c>
      <c r="S130" s="142">
        <f t="shared" si="18"/>
        <v>2.9803259248077016</v>
      </c>
      <c r="T130" s="142">
        <f t="shared" si="18"/>
        <v>3.2161686529768021</v>
      </c>
      <c r="U130" s="142">
        <f t="shared" si="18"/>
        <v>3.2468140170423476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9"/>
        <v>6.7355495305460122</v>
      </c>
      <c r="L131" s="153">
        <f t="shared" si="19"/>
        <v>6.284989496438329</v>
      </c>
      <c r="M131" s="153">
        <f t="shared" si="19"/>
        <v>5.6714077290214355</v>
      </c>
      <c r="N131" s="153">
        <f t="shared" si="18"/>
        <v>5.1901209205600241</v>
      </c>
      <c r="O131" s="197">
        <f t="shared" si="18"/>
        <v>4.8228023325366696</v>
      </c>
      <c r="P131" s="197">
        <f t="shared" si="18"/>
        <v>4.3275876372452853</v>
      </c>
      <c r="Q131" s="198">
        <f t="shared" si="18"/>
        <v>3.8972363675961921</v>
      </c>
      <c r="R131" s="203">
        <f t="shared" si="18"/>
        <v>3.487756197407665</v>
      </c>
      <c r="S131" s="152">
        <f t="shared" si="18"/>
        <v>3.3511218617641818</v>
      </c>
      <c r="T131" s="152">
        <f t="shared" si="18"/>
        <v>3.1599517979135294</v>
      </c>
      <c r="U131" s="152">
        <f t="shared" si="18"/>
        <v>2.9651265794467823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9"/>
        <v>9.5695556385703888</v>
      </c>
      <c r="L132" s="143">
        <f t="shared" si="19"/>
        <v>9.2324117664679051</v>
      </c>
      <c r="M132" s="143">
        <f t="shared" si="19"/>
        <v>9.0016389049019878</v>
      </c>
      <c r="N132" s="143">
        <f t="shared" si="18"/>
        <v>8.8008486412499742</v>
      </c>
      <c r="O132" s="194">
        <f t="shared" si="18"/>
        <v>8.5354509119753139</v>
      </c>
      <c r="P132" s="194">
        <f t="shared" si="18"/>
        <v>8.1869975799411936</v>
      </c>
      <c r="Q132" s="195">
        <f t="shared" si="18"/>
        <v>7.7241550467946656</v>
      </c>
      <c r="R132" s="204">
        <f t="shared" si="18"/>
        <v>7.2933644609596344</v>
      </c>
      <c r="S132" s="142">
        <f t="shared" si="18"/>
        <v>7.1173887503856745</v>
      </c>
      <c r="T132" s="142">
        <f t="shared" si="18"/>
        <v>6.8951289432617981</v>
      </c>
      <c r="U132" s="142">
        <f t="shared" si="18"/>
        <v>6.7518541265880625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9"/>
        <v>8.2656559223850685</v>
      </c>
      <c r="L133" s="153">
        <f t="shared" si="19"/>
        <v>7.65299969452402</v>
      </c>
      <c r="M133" s="153">
        <f t="shared" si="19"/>
        <v>7.1324159077958864</v>
      </c>
      <c r="N133" s="153">
        <f t="shared" si="18"/>
        <v>6.375238412213978</v>
      </c>
      <c r="O133" s="197">
        <f t="shared" si="18"/>
        <v>5.6356243373794159</v>
      </c>
      <c r="P133" s="197">
        <f t="shared" si="18"/>
        <v>4.9606864491722131</v>
      </c>
      <c r="Q133" s="198">
        <f t="shared" si="18"/>
        <v>4.4989119774178015</v>
      </c>
      <c r="R133" s="203">
        <f t="shared" si="18"/>
        <v>4.129005027854455</v>
      </c>
      <c r="S133" s="152">
        <f t="shared" si="18"/>
        <v>3.9118443934351577</v>
      </c>
      <c r="T133" s="152">
        <f t="shared" si="18"/>
        <v>3.6353025319926004</v>
      </c>
      <c r="U133" s="152">
        <f t="shared" si="18"/>
        <v>3.6353148578877437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9"/>
        <v>10.284925340978175</v>
      </c>
      <c r="L134" s="143">
        <f t="shared" si="19"/>
        <v>9.5783465575399198</v>
      </c>
      <c r="M134" s="143">
        <f t="shared" si="19"/>
        <v>8.8595882721808188</v>
      </c>
      <c r="N134" s="143">
        <f t="shared" si="18"/>
        <v>8.2683323489741607</v>
      </c>
      <c r="O134" s="194">
        <f t="shared" si="18"/>
        <v>7.6241718593842407</v>
      </c>
      <c r="P134" s="194">
        <f t="shared" si="18"/>
        <v>7.1776687691471555</v>
      </c>
      <c r="Q134" s="195">
        <f t="shared" si="18"/>
        <v>6.8208643942347607</v>
      </c>
      <c r="R134" s="204">
        <f t="shared" si="18"/>
        <v>6.5475700387603482</v>
      </c>
      <c r="S134" s="142">
        <f t="shared" si="18"/>
        <v>6.3816542273199977</v>
      </c>
      <c r="T134" s="142">
        <f t="shared" si="18"/>
        <v>6.3161380176874085</v>
      </c>
      <c r="U134" s="142">
        <f t="shared" si="18"/>
        <v>6.1905965145913679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9"/>
        <v>9.2129789970193308</v>
      </c>
      <c r="L135" s="153">
        <f t="shared" si="19"/>
        <v>8.7826645637355476</v>
      </c>
      <c r="M135" s="153">
        <f t="shared" si="19"/>
        <v>8.343864035887341</v>
      </c>
      <c r="N135" s="153">
        <f t="shared" si="18"/>
        <v>7.8024970266639615</v>
      </c>
      <c r="O135" s="197">
        <f t="shared" si="18"/>
        <v>7.1852472579832067</v>
      </c>
      <c r="P135" s="197">
        <f t="shared" si="18"/>
        <v>6.6169361079457829</v>
      </c>
      <c r="Q135" s="198">
        <f t="shared" si="18"/>
        <v>5.9802646426728732</v>
      </c>
      <c r="R135" s="203">
        <f t="shared" si="18"/>
        <v>5.4980759863282325</v>
      </c>
      <c r="S135" s="152">
        <f t="shared" si="18"/>
        <v>5.1102017657898458</v>
      </c>
      <c r="T135" s="152">
        <f t="shared" si="18"/>
        <v>4.7937074052418511</v>
      </c>
      <c r="U135" s="152">
        <f t="shared" si="18"/>
        <v>4.4719271241645782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9"/>
        <v>9.4455186576763861</v>
      </c>
      <c r="L136" s="143">
        <f t="shared" si="19"/>
        <v>8.9932842377051436</v>
      </c>
      <c r="M136" s="143">
        <f t="shared" si="19"/>
        <v>8.5497194287986922</v>
      </c>
      <c r="N136" s="143">
        <f t="shared" si="18"/>
        <v>8.2449473650482297</v>
      </c>
      <c r="O136" s="194">
        <f t="shared" si="18"/>
        <v>7.9747097085508445</v>
      </c>
      <c r="P136" s="194">
        <f t="shared" si="18"/>
        <v>7.541781490722796</v>
      </c>
      <c r="Q136" s="195">
        <f t="shared" si="18"/>
        <v>7.3627474134107427</v>
      </c>
      <c r="R136" s="204">
        <f t="shared" si="18"/>
        <v>6.9552391115461374</v>
      </c>
      <c r="S136" s="142">
        <f t="shared" si="18"/>
        <v>6.7045950380920489</v>
      </c>
      <c r="T136" s="142">
        <f t="shared" si="18"/>
        <v>6.6148936719192504</v>
      </c>
      <c r="U136" s="142">
        <f t="shared" si="18"/>
        <v>6.5789086905207386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9"/>
        <v>8.2785046047458373</v>
      </c>
      <c r="L137" s="153">
        <f t="shared" si="19"/>
        <v>7.8148181985009471</v>
      </c>
      <c r="M137" s="153">
        <f t="shared" si="19"/>
        <v>7.3793981222436384</v>
      </c>
      <c r="N137" s="153">
        <f t="shared" si="18"/>
        <v>6.9396712575900867</v>
      </c>
      <c r="O137" s="197">
        <f t="shared" si="18"/>
        <v>6.6267874972980554</v>
      </c>
      <c r="P137" s="197">
        <f t="shared" si="18"/>
        <v>6.2963731464528276</v>
      </c>
      <c r="Q137" s="198">
        <f t="shared" si="18"/>
        <v>6.1329098775107012</v>
      </c>
      <c r="R137" s="203">
        <f t="shared" si="18"/>
        <v>5.8503290739153835</v>
      </c>
      <c r="S137" s="152">
        <f t="shared" si="18"/>
        <v>5.6314394878848191</v>
      </c>
      <c r="T137" s="152">
        <f t="shared" si="18"/>
        <v>5.4438976007198843</v>
      </c>
      <c r="U137" s="152">
        <f t="shared" si="18"/>
        <v>5.2637487339623075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0">MIN(K112:K137)</f>
        <v>2.8500848925634754</v>
      </c>
      <c r="L138" s="220">
        <f t="shared" si="20"/>
        <v>2.8131887245515896</v>
      </c>
      <c r="M138" s="261">
        <f t="shared" si="20"/>
        <v>2.7374401266477997</v>
      </c>
      <c r="N138" s="262">
        <f t="shared" si="20"/>
        <v>2.6537323303933396</v>
      </c>
      <c r="O138" s="263">
        <f t="shared" si="20"/>
        <v>2.5682239232392057</v>
      </c>
      <c r="P138" s="264">
        <f t="shared" si="20"/>
        <v>2.4772746932441141</v>
      </c>
      <c r="Q138" s="250">
        <f>MIN(Q112:Q137)</f>
        <v>2.6092842126329989</v>
      </c>
      <c r="R138" s="251">
        <f>MIN(R112:R137)</f>
        <v>2.593761852835569</v>
      </c>
      <c r="S138" s="248">
        <f>MIN(S112:S137)</f>
        <v>2.7948000920196283</v>
      </c>
      <c r="T138" s="248">
        <f>MIN(T112:T137)</f>
        <v>2.9638613820413813</v>
      </c>
      <c r="U138" s="248">
        <f>MIN(U112:U137)</f>
        <v>2.7288730247296984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1">MAX(K112:K137)</f>
        <v>11.215863678031388</v>
      </c>
      <c r="L139" s="226">
        <f t="shared" si="21"/>
        <v>10.833516846924301</v>
      </c>
      <c r="M139" s="265">
        <f t="shared" si="21"/>
        <v>10.472229457227623</v>
      </c>
      <c r="N139" s="266">
        <f t="shared" si="21"/>
        <v>10.176916601824567</v>
      </c>
      <c r="O139" s="267">
        <f t="shared" si="21"/>
        <v>9.7395875129664002</v>
      </c>
      <c r="P139" s="268">
        <f t="shared" si="21"/>
        <v>9.2676530864159652</v>
      </c>
      <c r="Q139" s="254">
        <f>MAX(Q112:Q137)</f>
        <v>8.792359460173591</v>
      </c>
      <c r="R139" s="255">
        <f>MAX(R112:R137)</f>
        <v>8.4229613230895559</v>
      </c>
      <c r="S139" s="252">
        <f>MAX(S112:S137)</f>
        <v>8.469298015639831</v>
      </c>
      <c r="T139" s="252">
        <f>MAX(T112:T137)</f>
        <v>8.4337903092293178</v>
      </c>
      <c r="U139" s="252">
        <f>MAX(U112:U137)</f>
        <v>8.5268190547285467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2">MEDIAN(K112:K137)</f>
        <v>7.6344731717401864</v>
      </c>
      <c r="L140" s="160">
        <f t="shared" si="22"/>
        <v>7.3296402265906835</v>
      </c>
      <c r="M140" s="161">
        <f t="shared" si="22"/>
        <v>6.8854867771891097</v>
      </c>
      <c r="N140" s="234">
        <f t="shared" si="22"/>
        <v>6.2775725215274711</v>
      </c>
      <c r="O140" s="161">
        <f t="shared" si="22"/>
        <v>5.7103404021182627</v>
      </c>
      <c r="P140" s="207">
        <f t="shared" si="22"/>
        <v>5.138499881924135</v>
      </c>
      <c r="Q140" s="208">
        <f>MEDIAN(Q112:Q137)</f>
        <v>5.1218471697443082</v>
      </c>
      <c r="R140" s="209">
        <f>MEDIAN(R112:R137)</f>
        <v>4.9842954843538561</v>
      </c>
      <c r="S140" s="172">
        <f>MEDIAN(S112:S137)</f>
        <v>4.9290606781465893</v>
      </c>
      <c r="T140" s="172">
        <f>MEDIAN(T112:T137)</f>
        <v>4.8588146388363551</v>
      </c>
      <c r="U140" s="172">
        <f>MEDIAN(U112:U137)</f>
        <v>4.8495634053434777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7.6080063998701632</v>
      </c>
      <c r="L141" s="160">
        <f t="shared" ref="L141:U141" si="23">AVERAGE(L112:L137)</f>
        <v>7.1476142413031694</v>
      </c>
      <c r="M141" s="161">
        <f t="shared" si="23"/>
        <v>6.7562002505198864</v>
      </c>
      <c r="N141" s="234">
        <f t="shared" si="23"/>
        <v>6.4033120829098715</v>
      </c>
      <c r="O141" s="161">
        <f t="shared" si="23"/>
        <v>6.0301112956416185</v>
      </c>
      <c r="P141" s="207">
        <f t="shared" si="23"/>
        <v>5.5636383447129463</v>
      </c>
      <c r="Q141" s="208">
        <f t="shared" si="23"/>
        <v>5.2514702311957304</v>
      </c>
      <c r="R141" s="209">
        <f t="shared" si="23"/>
        <v>4.9667744650566608</v>
      </c>
      <c r="S141" s="172">
        <f t="shared" si="23"/>
        <v>4.8945206664298491</v>
      </c>
      <c r="T141" s="172">
        <f t="shared" si="23"/>
        <v>4.8756129276518774</v>
      </c>
      <c r="U141" s="172">
        <f t="shared" si="23"/>
        <v>4.832481551417521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4">(SUM(B54:K54)/10)</f>
        <v>7.9346609413206988</v>
      </c>
      <c r="L142" s="175">
        <f t="shared" si="24"/>
        <v>7.4519365014779613</v>
      </c>
      <c r="M142" s="176">
        <f t="shared" si="24"/>
        <v>7.0150022631504783</v>
      </c>
      <c r="N142" s="177">
        <f t="shared" si="24"/>
        <v>6.6658132972829547</v>
      </c>
      <c r="O142" s="176">
        <f t="shared" si="24"/>
        <v>6.2911322287241465</v>
      </c>
      <c r="P142" s="205">
        <f t="shared" si="24"/>
        <v>5.7609290096610568</v>
      </c>
      <c r="Q142" s="179">
        <f t="shared" si="24"/>
        <v>5.4775906412039381</v>
      </c>
      <c r="R142" s="206">
        <f t="shared" si="24"/>
        <v>5.1791128637471306</v>
      </c>
      <c r="S142" s="178">
        <f t="shared" si="24"/>
        <v>5.0832117582180238</v>
      </c>
      <c r="T142" s="178">
        <f t="shared" si="24"/>
        <v>5.006693769890953</v>
      </c>
      <c r="U142" s="178">
        <f t="shared" si="24"/>
        <v>4.9536676294820658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4"/>
        <v>2.8984843647372349</v>
      </c>
      <c r="L143" s="182">
        <f t="shared" si="24"/>
        <v>4.2382687151465799</v>
      </c>
      <c r="M143" s="183">
        <f t="shared" si="24"/>
        <v>5.6839653713228957</v>
      </c>
      <c r="N143" s="269">
        <f t="shared" si="24"/>
        <v>7.0584650412859604</v>
      </c>
      <c r="O143" s="183">
        <f t="shared" si="24"/>
        <v>8.4143477424070614</v>
      </c>
      <c r="P143" s="210">
        <f t="shared" si="24"/>
        <v>9.7186179399719581</v>
      </c>
      <c r="Q143" s="211">
        <f t="shared" si="24"/>
        <v>11.048588727694847</v>
      </c>
      <c r="R143" s="212">
        <f t="shared" si="24"/>
        <v>12.29947880416891</v>
      </c>
      <c r="S143" s="213">
        <f t="shared" si="24"/>
        <v>13.615466351582617</v>
      </c>
      <c r="T143" s="213">
        <f t="shared" si="24"/>
        <v>13.301616028437172</v>
      </c>
      <c r="U143" s="213">
        <f t="shared" si="24"/>
        <v>13.245922920980181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B9:I9"/>
    <mergeCell ref="B10:I10"/>
    <mergeCell ref="B11:I11"/>
    <mergeCell ref="B12:I12"/>
    <mergeCell ref="A16:V16"/>
    <mergeCell ref="A17:H17"/>
    <mergeCell ref="A2:V2"/>
    <mergeCell ref="A3:H3"/>
    <mergeCell ref="A4:V4"/>
    <mergeCell ref="A5:H5"/>
    <mergeCell ref="B7:I7"/>
    <mergeCell ref="B8:I8"/>
  </mergeCells>
  <conditionalFormatting sqref="E68:P93">
    <cfRule type="cellIs" dxfId="71" priority="23" stopIfTrue="1" operator="equal">
      <formula>E$94</formula>
    </cfRule>
    <cfRule type="cellIs" dxfId="70" priority="24" stopIfTrue="1" operator="equal">
      <formula>E$95</formula>
    </cfRule>
  </conditionalFormatting>
  <conditionalFormatting sqref="D68:D93">
    <cfRule type="cellIs" dxfId="69" priority="19" stopIfTrue="1" operator="equal">
      <formula>D$94</formula>
    </cfRule>
    <cfRule type="cellIs" dxfId="68" priority="20" stopIfTrue="1" operator="equal">
      <formula>D$95</formula>
    </cfRule>
  </conditionalFormatting>
  <conditionalFormatting sqref="K112:P137">
    <cfRule type="cellIs" dxfId="67" priority="21" stopIfTrue="1" operator="equal">
      <formula>K$139</formula>
    </cfRule>
    <cfRule type="cellIs" dxfId="66" priority="22" stopIfTrue="1" operator="equal">
      <formula>K$138</formula>
    </cfRule>
  </conditionalFormatting>
  <conditionalFormatting sqref="Q112:S137">
    <cfRule type="cellIs" dxfId="65" priority="17" stopIfTrue="1" operator="equal">
      <formula>Q$139</formula>
    </cfRule>
    <cfRule type="cellIs" dxfId="64" priority="18" stopIfTrue="1" operator="equal">
      <formula>Q$138</formula>
    </cfRule>
  </conditionalFormatting>
  <conditionalFormatting sqref="Q68:S93">
    <cfRule type="cellIs" dxfId="63" priority="15" stopIfTrue="1" operator="equal">
      <formula>Q$94</formula>
    </cfRule>
    <cfRule type="cellIs" dxfId="62" priority="16" stopIfTrue="1" operator="equal">
      <formula>Q$95</formula>
    </cfRule>
  </conditionalFormatting>
  <conditionalFormatting sqref="T24:T49">
    <cfRule type="cellIs" dxfId="61" priority="13" stopIfTrue="1" operator="equal">
      <formula>T$50</formula>
    </cfRule>
    <cfRule type="cellIs" dxfId="60" priority="14" stopIfTrue="1" operator="equal">
      <formula>T$51</formula>
    </cfRule>
  </conditionalFormatting>
  <conditionalFormatting sqref="T112:T137">
    <cfRule type="cellIs" dxfId="59" priority="11" stopIfTrue="1" operator="equal">
      <formula>T$139</formula>
    </cfRule>
    <cfRule type="cellIs" dxfId="58" priority="12" stopIfTrue="1" operator="equal">
      <formula>T$138</formula>
    </cfRule>
  </conditionalFormatting>
  <conditionalFormatting sqref="T68:T93">
    <cfRule type="cellIs" dxfId="57" priority="9" stopIfTrue="1" operator="equal">
      <formula>T$94</formula>
    </cfRule>
    <cfRule type="cellIs" dxfId="56" priority="10" stopIfTrue="1" operator="equal">
      <formula>T$95</formula>
    </cfRule>
  </conditionalFormatting>
  <conditionalFormatting sqref="B24:S49">
    <cfRule type="cellIs" dxfId="55" priority="7" stopIfTrue="1" operator="equal">
      <formula>B$50</formula>
    </cfRule>
    <cfRule type="cellIs" dxfId="54" priority="8" stopIfTrue="1" operator="equal">
      <formula>B$51</formula>
    </cfRule>
  </conditionalFormatting>
  <conditionalFormatting sqref="U24:U49">
    <cfRule type="cellIs" dxfId="53" priority="5" stopIfTrue="1" operator="equal">
      <formula>U$50</formula>
    </cfRule>
    <cfRule type="cellIs" dxfId="52" priority="6" stopIfTrue="1" operator="equal">
      <formula>U$51</formula>
    </cfRule>
  </conditionalFormatting>
  <conditionalFormatting sqref="U112:U137">
    <cfRule type="cellIs" dxfId="51" priority="3" stopIfTrue="1" operator="equal">
      <formula>U$139</formula>
    </cfRule>
    <cfRule type="cellIs" dxfId="50" priority="4" stopIfTrue="1" operator="equal">
      <formula>U$138</formula>
    </cfRule>
  </conditionalFormatting>
  <conditionalFormatting sqref="U68:U93">
    <cfRule type="cellIs" dxfId="49" priority="1" stopIfTrue="1" operator="equal">
      <formula>U$94</formula>
    </cfRule>
    <cfRule type="cellIs" dxfId="48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V56" location="K13_I13!A1" display=" &gt;&gt;&gt; Top"/>
    <hyperlink ref="V100" location="K13_I13!A1" display=" &gt;&gt;&gt; Top"/>
    <hyperlink ref="V144" location="K13_I13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'!E28</f>
        <v>K14/I14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43788.624696412036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'!C28</f>
        <v>Investitionsanteil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322</v>
      </c>
      <c r="B3" s="289"/>
      <c r="C3" s="289"/>
      <c r="D3" s="289"/>
      <c r="E3" s="289"/>
      <c r="F3" s="289"/>
      <c r="G3" s="289"/>
      <c r="H3" s="289"/>
      <c r="I3" s="281"/>
      <c r="J3" s="281" t="s">
        <v>122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104">
        <f>Gewichtung_Pondération!F13</f>
        <v>1</v>
      </c>
    </row>
    <row r="4" spans="1:28" ht="14.1" customHeight="1" thickTop="1" x14ac:dyDescent="0.2">
      <c r="A4" s="290" t="str">
        <f>'Intro '!D28</f>
        <v>Proportion des investissements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323</v>
      </c>
      <c r="B5" s="289"/>
      <c r="C5" s="289"/>
      <c r="D5" s="289"/>
      <c r="E5" s="289"/>
      <c r="F5" s="289"/>
      <c r="G5" s="289"/>
      <c r="H5" s="289"/>
      <c r="I5" s="281"/>
      <c r="J5" s="281" t="s">
        <v>123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104">
        <f>Gewichtung_Pondération!F13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K14/I14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43788.624696412036</v>
      </c>
      <c r="O15" s="108">
        <v>100</v>
      </c>
      <c r="V15" s="109"/>
      <c r="W15" s="110"/>
    </row>
    <row r="16" spans="1:28" s="108" customFormat="1" ht="14.1" customHeight="1" x14ac:dyDescent="0.2">
      <c r="A16" s="290" t="str">
        <f>+$A$2</f>
        <v>Investitionsanteil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Bruttoinvestitionen in % des Gesamtausgaben</v>
      </c>
      <c r="B17" s="289"/>
      <c r="C17" s="289"/>
      <c r="D17" s="289"/>
      <c r="E17" s="289"/>
      <c r="F17" s="289"/>
      <c r="G17" s="289"/>
      <c r="H17" s="289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Proportion des investissements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Investissements bruts en % des dépenses totales</v>
      </c>
      <c r="B19" s="289"/>
      <c r="C19" s="289"/>
      <c r="D19" s="289"/>
      <c r="E19" s="289"/>
      <c r="F19" s="289"/>
      <c r="G19" s="289"/>
      <c r="H19" s="289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8.8897657435985593</v>
      </c>
      <c r="C24" s="141">
        <v>10.942878658979078</v>
      </c>
      <c r="D24" s="141">
        <v>9.8975837455529732</v>
      </c>
      <c r="E24" s="141">
        <v>12.71676184917159</v>
      </c>
      <c r="F24" s="141">
        <v>10.017928897555537</v>
      </c>
      <c r="G24" s="141">
        <v>11.614952728823274</v>
      </c>
      <c r="H24" s="141">
        <v>12.563636213796316</v>
      </c>
      <c r="I24" s="141">
        <v>12.808372769673557</v>
      </c>
      <c r="J24" s="141">
        <v>11.766241820080745</v>
      </c>
      <c r="K24" s="141">
        <v>9.8779070008514385</v>
      </c>
      <c r="L24" s="141">
        <v>8.4216205838749136</v>
      </c>
      <c r="M24" s="141">
        <v>7.9286588720628712</v>
      </c>
      <c r="N24" s="141">
        <v>6.2654831798428496</v>
      </c>
      <c r="O24" s="141">
        <v>6.0536306864045777</v>
      </c>
      <c r="P24" s="141">
        <v>6.3135021035739394</v>
      </c>
      <c r="Q24" s="141">
        <v>6.984351214767619</v>
      </c>
      <c r="R24" s="141">
        <v>8.2799336594944606</v>
      </c>
      <c r="S24" s="141">
        <v>5.1069319354797553</v>
      </c>
      <c r="T24" s="141">
        <v>6.4636559792720583</v>
      </c>
      <c r="U24" s="141">
        <v>7.0269463196861768</v>
      </c>
      <c r="V24" s="146" t="s">
        <v>177</v>
      </c>
      <c r="W24" s="147"/>
      <c r="X24" s="238">
        <f t="shared" ref="X24:AE55" si="1">AVEDEV(C24:L24)</f>
        <v>1.2312046494731543</v>
      </c>
      <c r="Y24" s="238">
        <f t="shared" si="1"/>
        <v>1.5326266281647751</v>
      </c>
      <c r="Z24" s="238">
        <f t="shared" si="1"/>
        <v>1.8958366847357873</v>
      </c>
      <c r="AA24" s="238">
        <f t="shared" si="1"/>
        <v>2.0515959558002441</v>
      </c>
      <c r="AB24" s="239">
        <f t="shared" si="1"/>
        <v>2.3648215107466184</v>
      </c>
      <c r="AC24" s="239">
        <f t="shared" si="1"/>
        <v>2.2845592052861052</v>
      </c>
      <c r="AD24" s="239">
        <f t="shared" si="1"/>
        <v>1.8085222046835294</v>
      </c>
      <c r="AE24" s="239">
        <f t="shared" si="1"/>
        <v>1.5550462816295691</v>
      </c>
    </row>
    <row r="25" spans="1:31" ht="14.1" customHeight="1" x14ac:dyDescent="0.2">
      <c r="A25" s="150" t="s">
        <v>20</v>
      </c>
      <c r="B25" s="151">
        <v>10.384934708471343</v>
      </c>
      <c r="C25" s="151">
        <v>9.6075402492880126</v>
      </c>
      <c r="D25" s="151">
        <v>11.70917790604665</v>
      </c>
      <c r="E25" s="151">
        <v>11.96717651601595</v>
      </c>
      <c r="F25" s="151">
        <v>10.857588403403041</v>
      </c>
      <c r="G25" s="151">
        <v>9.8657453302482487</v>
      </c>
      <c r="H25" s="151">
        <v>8.0507400371026172</v>
      </c>
      <c r="I25" s="151">
        <v>8.9470954509187237</v>
      </c>
      <c r="J25" s="151">
        <v>11.954092611819249</v>
      </c>
      <c r="K25" s="151">
        <v>8.8494609502692114</v>
      </c>
      <c r="L25" s="151">
        <v>10.431111523119487</v>
      </c>
      <c r="M25" s="151">
        <v>10.401825764555214</v>
      </c>
      <c r="N25" s="151">
        <v>10.702329868582588</v>
      </c>
      <c r="O25" s="151">
        <v>11.861701712994769</v>
      </c>
      <c r="P25" s="151">
        <v>10.026442615501905</v>
      </c>
      <c r="Q25" s="151">
        <v>9.0831034503970987</v>
      </c>
      <c r="R25" s="151">
        <v>8.0531026518401738</v>
      </c>
      <c r="S25" s="151">
        <v>6.9690678351196498</v>
      </c>
      <c r="T25" s="151">
        <v>6.0836169699440097</v>
      </c>
      <c r="U25" s="151">
        <v>4.5977177349022877</v>
      </c>
      <c r="V25" s="156" t="s">
        <v>178</v>
      </c>
      <c r="W25" s="147"/>
      <c r="X25" s="240">
        <f t="shared" si="1"/>
        <v>1.1598564942577563</v>
      </c>
      <c r="Y25" s="240">
        <f t="shared" si="1"/>
        <v>1.1001128057721112</v>
      </c>
      <c r="Z25" s="240">
        <f t="shared" si="1"/>
        <v>1.0195649627749865</v>
      </c>
      <c r="AA25" s="241">
        <f t="shared" si="1"/>
        <v>1.0111269785332919</v>
      </c>
      <c r="AB25" s="241">
        <f t="shared" si="1"/>
        <v>0.96115770970306014</v>
      </c>
      <c r="AC25" s="241">
        <f t="shared" si="1"/>
        <v>1.0394218976881751</v>
      </c>
      <c r="AD25" s="241">
        <f t="shared" si="1"/>
        <v>1.0391856362144194</v>
      </c>
      <c r="AE25" s="241">
        <f t="shared" si="1"/>
        <v>1.2756321412107208</v>
      </c>
    </row>
    <row r="26" spans="1:31" ht="14.1" customHeight="1" x14ac:dyDescent="0.2">
      <c r="A26" s="140" t="s">
        <v>23</v>
      </c>
      <c r="B26" s="141">
        <v>12.210140337953565</v>
      </c>
      <c r="C26" s="141">
        <v>11.504735568012773</v>
      </c>
      <c r="D26" s="141">
        <v>12.659914139386805</v>
      </c>
      <c r="E26" s="141">
        <v>12.729137826325463</v>
      </c>
      <c r="F26" s="141">
        <v>12.735661010998642</v>
      </c>
      <c r="G26" s="141">
        <v>10.064121187101547</v>
      </c>
      <c r="H26" s="141">
        <v>10.625024006665742</v>
      </c>
      <c r="I26" s="141">
        <v>9.7792264794535448</v>
      </c>
      <c r="J26" s="141">
        <v>12.736729553745505</v>
      </c>
      <c r="K26" s="141">
        <v>11.445363611772144</v>
      </c>
      <c r="L26" s="141">
        <v>12.412789986883759</v>
      </c>
      <c r="M26" s="141">
        <v>13.944447067354748</v>
      </c>
      <c r="N26" s="141">
        <v>11.254890267579778</v>
      </c>
      <c r="O26" s="141">
        <v>7.138028510814781</v>
      </c>
      <c r="P26" s="141">
        <v>6.1304812163762508</v>
      </c>
      <c r="Q26" s="141">
        <v>5.9199689415338526</v>
      </c>
      <c r="R26" s="141">
        <v>5.8171852646188436</v>
      </c>
      <c r="S26" s="141">
        <v>6.2318654605698853</v>
      </c>
      <c r="T26" s="141">
        <v>3.7577203421018988</v>
      </c>
      <c r="U26" s="141">
        <v>4.2105589025865999</v>
      </c>
      <c r="V26" s="146" t="s">
        <v>179</v>
      </c>
      <c r="W26" s="147"/>
      <c r="X26" s="238">
        <f t="shared" si="1"/>
        <v>0.98557616643344237</v>
      </c>
      <c r="Y26" s="238">
        <f t="shared" si="1"/>
        <v>1.1478461325764369</v>
      </c>
      <c r="Z26" s="238">
        <f t="shared" si="1"/>
        <v>1.139013989273536</v>
      </c>
      <c r="AA26" s="239">
        <f t="shared" si="1"/>
        <v>1.4496224977824927</v>
      </c>
      <c r="AB26" s="239">
        <f t="shared" si="1"/>
        <v>1.8201166722705995</v>
      </c>
      <c r="AC26" s="239">
        <f t="shared" si="1"/>
        <v>2.3174149417387224</v>
      </c>
      <c r="AD26" s="239">
        <f t="shared" si="1"/>
        <v>2.7251960853419108</v>
      </c>
      <c r="AE26" s="239">
        <f t="shared" si="1"/>
        <v>3.0556691093422321</v>
      </c>
    </row>
    <row r="27" spans="1:31" ht="14.1" customHeight="1" x14ac:dyDescent="0.2">
      <c r="A27" s="150" t="s">
        <v>180</v>
      </c>
      <c r="B27" s="151">
        <v>34.648465080848254</v>
      </c>
      <c r="C27" s="151">
        <v>42.062461575955929</v>
      </c>
      <c r="D27" s="151">
        <v>43.305196437915036</v>
      </c>
      <c r="E27" s="151">
        <v>37.993343040724206</v>
      </c>
      <c r="F27" s="151">
        <v>32.582808323553742</v>
      </c>
      <c r="G27" s="151">
        <v>31.877424588600434</v>
      </c>
      <c r="H27" s="151">
        <v>33.300729514983324</v>
      </c>
      <c r="I27" s="151">
        <v>43.617950829747564</v>
      </c>
      <c r="J27" s="151">
        <v>41.175358453865755</v>
      </c>
      <c r="K27" s="151">
        <v>30.848908432608042</v>
      </c>
      <c r="L27" s="151">
        <v>20.431594280457034</v>
      </c>
      <c r="M27" s="151">
        <v>17.393774816557904</v>
      </c>
      <c r="N27" s="151">
        <v>16.86013837069493</v>
      </c>
      <c r="O27" s="151">
        <v>14.212817214345423</v>
      </c>
      <c r="P27" s="151">
        <v>12.11166621086206</v>
      </c>
      <c r="Q27" s="151">
        <v>11.154876310604918</v>
      </c>
      <c r="R27" s="151">
        <v>9.6727793238198778</v>
      </c>
      <c r="S27" s="151">
        <v>11.665776155099911</v>
      </c>
      <c r="T27" s="151">
        <v>13.895045410234333</v>
      </c>
      <c r="U27" s="151">
        <v>13.492206502408205</v>
      </c>
      <c r="V27" s="156" t="s">
        <v>181</v>
      </c>
      <c r="W27" s="147"/>
      <c r="X27" s="240">
        <f t="shared" si="1"/>
        <v>5.9112845198005912</v>
      </c>
      <c r="Y27" s="240">
        <f t="shared" si="1"/>
        <v>6.6258067835458734</v>
      </c>
      <c r="Z27" s="240">
        <f t="shared" si="1"/>
        <v>7.4278203455656042</v>
      </c>
      <c r="AA27" s="241">
        <f t="shared" si="1"/>
        <v>8.8044554496220755</v>
      </c>
      <c r="AB27" s="241">
        <f t="shared" si="1"/>
        <v>9.9810380926887756</v>
      </c>
      <c r="AC27" s="241">
        <f t="shared" si="1"/>
        <v>10.49996429146278</v>
      </c>
      <c r="AD27" s="241">
        <f t="shared" si="1"/>
        <v>10.079651688630459</v>
      </c>
      <c r="AE27" s="241">
        <f t="shared" si="1"/>
        <v>7.3595108592512162</v>
      </c>
    </row>
    <row r="28" spans="1:31" ht="14.1" customHeight="1" x14ac:dyDescent="0.2">
      <c r="A28" s="140" t="s">
        <v>182</v>
      </c>
      <c r="B28" s="141">
        <v>11.001714702667508</v>
      </c>
      <c r="C28" s="141">
        <v>12.456415090376845</v>
      </c>
      <c r="D28" s="141">
        <v>10.947070473994533</v>
      </c>
      <c r="E28" s="141">
        <v>8.5754486650114643</v>
      </c>
      <c r="F28" s="141">
        <v>8.3114526674241507</v>
      </c>
      <c r="G28" s="141">
        <v>9.5513268644436273</v>
      </c>
      <c r="H28" s="141">
        <v>9.9428456731848502</v>
      </c>
      <c r="I28" s="141">
        <v>8.4268965134830154</v>
      </c>
      <c r="J28" s="141">
        <v>7.0167731751811502</v>
      </c>
      <c r="K28" s="141">
        <v>9.4370226816245637</v>
      </c>
      <c r="L28" s="141">
        <v>10.155016486286117</v>
      </c>
      <c r="M28" s="141">
        <v>10.793963199400711</v>
      </c>
      <c r="N28" s="141">
        <v>8.5949031113750802</v>
      </c>
      <c r="O28" s="141">
        <v>7.6600822301683218</v>
      </c>
      <c r="P28" s="141">
        <v>7.2142657770978476</v>
      </c>
      <c r="Q28" s="141">
        <v>8.0706998501904081</v>
      </c>
      <c r="R28" s="141">
        <v>7.6438639535105448</v>
      </c>
      <c r="S28" s="141">
        <v>4.5999999999999996</v>
      </c>
      <c r="T28" s="141">
        <v>4.41</v>
      </c>
      <c r="U28" s="141">
        <v>4.830254653148585</v>
      </c>
      <c r="V28" s="146" t="s">
        <v>183</v>
      </c>
      <c r="W28" s="147"/>
      <c r="X28" s="238">
        <f t="shared" si="1"/>
        <v>1.1285080885561629</v>
      </c>
      <c r="Y28" s="238">
        <f t="shared" si="1"/>
        <v>0.9865111077827784</v>
      </c>
      <c r="Z28" s="238">
        <f t="shared" si="1"/>
        <v>0.89547007724650085</v>
      </c>
      <c r="AA28" s="239">
        <f t="shared" si="1"/>
        <v>0.98700672073081497</v>
      </c>
      <c r="AB28" s="239">
        <f t="shared" si="1"/>
        <v>1.0967254097634456</v>
      </c>
      <c r="AC28" s="239">
        <f t="shared" si="1"/>
        <v>1.080772112259883</v>
      </c>
      <c r="AD28" s="239">
        <f t="shared" si="1"/>
        <v>0.9951021374718737</v>
      </c>
      <c r="AE28" s="239">
        <f t="shared" si="1"/>
        <v>1.3012538585505147</v>
      </c>
    </row>
    <row r="29" spans="1:31" ht="14.1" customHeight="1" x14ac:dyDescent="0.2">
      <c r="A29" s="150" t="s">
        <v>184</v>
      </c>
      <c r="B29" s="151">
        <v>18.756497791555322</v>
      </c>
      <c r="C29" s="151">
        <v>23.331660810501347</v>
      </c>
      <c r="D29" s="151">
        <v>23.569440734491213</v>
      </c>
      <c r="E29" s="151">
        <v>28.400424952920496</v>
      </c>
      <c r="F29" s="151">
        <v>27.331077625654736</v>
      </c>
      <c r="G29" s="151">
        <v>28.553887712984888</v>
      </c>
      <c r="H29" s="151">
        <v>24.214493665612167</v>
      </c>
      <c r="I29" s="151">
        <v>26.900639244572783</v>
      </c>
      <c r="J29" s="151">
        <v>32.260243513369659</v>
      </c>
      <c r="K29" s="151">
        <v>27.245749184218525</v>
      </c>
      <c r="L29" s="151">
        <v>28.148025132597461</v>
      </c>
      <c r="M29" s="151">
        <v>28.624646195754988</v>
      </c>
      <c r="N29" s="151">
        <v>29.046920144658227</v>
      </c>
      <c r="O29" s="151">
        <v>21.93719379618209</v>
      </c>
      <c r="P29" s="151">
        <v>17.808187364026061</v>
      </c>
      <c r="Q29" s="151">
        <v>12.314426366345565</v>
      </c>
      <c r="R29" s="151">
        <v>6.5573077596734173</v>
      </c>
      <c r="S29" s="151">
        <v>9.1942580564092466</v>
      </c>
      <c r="T29" s="151">
        <v>5.306022075788281</v>
      </c>
      <c r="U29" s="151">
        <v>12.047307303012284</v>
      </c>
      <c r="V29" s="156" t="s">
        <v>185</v>
      </c>
      <c r="W29" s="147"/>
      <c r="X29" s="240">
        <f t="shared" si="1"/>
        <v>1.9932045151183602</v>
      </c>
      <c r="Y29" s="240">
        <f t="shared" si="1"/>
        <v>1.6725827053078066</v>
      </c>
      <c r="Z29" s="240">
        <f t="shared" si="1"/>
        <v>1.3196966457758716</v>
      </c>
      <c r="AA29" s="241">
        <f t="shared" si="1"/>
        <v>1.9004569183124922</v>
      </c>
      <c r="AB29" s="241">
        <f t="shared" si="1"/>
        <v>3.0924241920745459</v>
      </c>
      <c r="AC29" s="241">
        <f t="shared" si="1"/>
        <v>4.6251817301538249</v>
      </c>
      <c r="AD29" s="241">
        <f t="shared" si="1"/>
        <v>6.7440440388664751</v>
      </c>
      <c r="AE29" s="241">
        <f t="shared" si="1"/>
        <v>7.8761206917679614</v>
      </c>
    </row>
    <row r="30" spans="1:31" ht="14.1" customHeight="1" x14ac:dyDescent="0.2">
      <c r="A30" s="140" t="s">
        <v>186</v>
      </c>
      <c r="B30" s="141">
        <v>24.503112379839529</v>
      </c>
      <c r="C30" s="141">
        <v>27.590389895084439</v>
      </c>
      <c r="D30" s="141">
        <v>30.4952872144565</v>
      </c>
      <c r="E30" s="141">
        <v>35.29626274916729</v>
      </c>
      <c r="F30" s="141">
        <v>31.86054271287756</v>
      </c>
      <c r="G30" s="141">
        <v>30.670616430748481</v>
      </c>
      <c r="H30" s="141">
        <v>35.00028690191111</v>
      </c>
      <c r="I30" s="141">
        <v>29.636091653430412</v>
      </c>
      <c r="J30" s="141">
        <v>28.89286541891402</v>
      </c>
      <c r="K30" s="141">
        <v>27.540855589679058</v>
      </c>
      <c r="L30" s="141">
        <v>18.823501463741824</v>
      </c>
      <c r="M30" s="141">
        <v>17.344199990833488</v>
      </c>
      <c r="N30" s="141">
        <v>26.134737931663064</v>
      </c>
      <c r="O30" s="141">
        <v>10.502112908707947</v>
      </c>
      <c r="P30" s="141">
        <v>8.0209361749667316</v>
      </c>
      <c r="Q30" s="141">
        <v>8.2220171853446598</v>
      </c>
      <c r="R30" s="141">
        <v>7.6967099326764918</v>
      </c>
      <c r="S30" s="141">
        <v>6.8986691119746553</v>
      </c>
      <c r="T30" s="141">
        <v>5.6546640261770396</v>
      </c>
      <c r="U30" s="141">
        <v>8.3107888533939711</v>
      </c>
      <c r="V30" s="146" t="s">
        <v>187</v>
      </c>
      <c r="W30" s="147"/>
      <c r="X30" s="238">
        <f t="shared" si="1"/>
        <v>3.0950135289169878</v>
      </c>
      <c r="Y30" s="238">
        <f t="shared" si="1"/>
        <v>4.3919191986947101</v>
      </c>
      <c r="Z30" s="238">
        <f t="shared" si="1"/>
        <v>4.5273378722538178</v>
      </c>
      <c r="AA30" s="239">
        <f t="shared" si="1"/>
        <v>6.0503857874937648</v>
      </c>
      <c r="AB30" s="239">
        <f t="shared" si="1"/>
        <v>7.6671462495176925</v>
      </c>
      <c r="AC30" s="239">
        <f t="shared" si="1"/>
        <v>8.4292069772003018</v>
      </c>
      <c r="AD30" s="239">
        <f t="shared" si="1"/>
        <v>7.9242075864899064</v>
      </c>
      <c r="AE30" s="239">
        <f t="shared" si="1"/>
        <v>7.7395715081160974</v>
      </c>
    </row>
    <row r="31" spans="1:31" ht="14.1" customHeight="1" x14ac:dyDescent="0.2">
      <c r="A31" s="150" t="s">
        <v>188</v>
      </c>
      <c r="B31" s="151">
        <v>11.318629027018986</v>
      </c>
      <c r="C31" s="151">
        <v>11.069792283778154</v>
      </c>
      <c r="D31" s="151">
        <v>13.481001146751476</v>
      </c>
      <c r="E31" s="151">
        <v>15.274954589794342</v>
      </c>
      <c r="F31" s="151">
        <v>12.015958184676283</v>
      </c>
      <c r="G31" s="151">
        <v>8.2093354131865048</v>
      </c>
      <c r="H31" s="151">
        <v>8.8659312387988791</v>
      </c>
      <c r="I31" s="151">
        <v>7.1696859122349634</v>
      </c>
      <c r="J31" s="151">
        <v>7.7018562378219109</v>
      </c>
      <c r="K31" s="151">
        <v>15.518963386330656</v>
      </c>
      <c r="L31" s="151">
        <v>8.2592721441980892</v>
      </c>
      <c r="M31" s="151">
        <v>7.919031539240029</v>
      </c>
      <c r="N31" s="151">
        <v>8.3666132828396034</v>
      </c>
      <c r="O31" s="151">
        <v>7.7338403676903731</v>
      </c>
      <c r="P31" s="151">
        <v>7.7733152087630097</v>
      </c>
      <c r="Q31" s="151">
        <v>10.991272684868937</v>
      </c>
      <c r="R31" s="151">
        <v>10.460043174315542</v>
      </c>
      <c r="S31" s="151">
        <v>8.5249256288771491</v>
      </c>
      <c r="T31" s="151">
        <v>8.9940200139617588</v>
      </c>
      <c r="U31" s="151">
        <v>8.0881757344969163</v>
      </c>
      <c r="V31" s="156" t="s">
        <v>189</v>
      </c>
      <c r="W31" s="147"/>
      <c r="X31" s="240">
        <f t="shared" si="1"/>
        <v>2.7154588645090563</v>
      </c>
      <c r="Y31" s="240">
        <f t="shared" si="1"/>
        <v>2.9048962780679006</v>
      </c>
      <c r="Z31" s="240">
        <f t="shared" si="1"/>
        <v>2.6038791164129811</v>
      </c>
      <c r="AA31" s="241">
        <f t="shared" si="1"/>
        <v>1.836564805920696</v>
      </c>
      <c r="AB31" s="241">
        <f t="shared" si="1"/>
        <v>1.3762651357817461</v>
      </c>
      <c r="AC31" s="241">
        <f t="shared" si="1"/>
        <v>1.6900559341284604</v>
      </c>
      <c r="AD31" s="241">
        <f t="shared" si="1"/>
        <v>1.8804222128048402</v>
      </c>
      <c r="AE31" s="241">
        <f t="shared" si="1"/>
        <v>1.7991078298063088</v>
      </c>
    </row>
    <row r="32" spans="1:31" ht="14.1" customHeight="1" x14ac:dyDescent="0.2">
      <c r="A32" s="140" t="s">
        <v>190</v>
      </c>
      <c r="B32" s="141">
        <v>16.300408876199388</v>
      </c>
      <c r="C32" s="141">
        <v>14.796371513178212</v>
      </c>
      <c r="D32" s="141">
        <v>17.264953934264348</v>
      </c>
      <c r="E32" s="141">
        <v>19.599817960695457</v>
      </c>
      <c r="F32" s="141">
        <v>16.687051750669752</v>
      </c>
      <c r="G32" s="141">
        <v>14.475003909105164</v>
      </c>
      <c r="H32" s="141">
        <v>10.13301943314509</v>
      </c>
      <c r="I32" s="141">
        <v>7.9059276536530918</v>
      </c>
      <c r="J32" s="141">
        <v>12.590942798090326</v>
      </c>
      <c r="K32" s="141">
        <v>13.875969857945996</v>
      </c>
      <c r="L32" s="141">
        <v>11.801372975535481</v>
      </c>
      <c r="M32" s="141">
        <v>9.7316732107281645</v>
      </c>
      <c r="N32" s="141">
        <v>10.986775183545133</v>
      </c>
      <c r="O32" s="141">
        <v>8.1512139882448125</v>
      </c>
      <c r="P32" s="141">
        <v>6.5762123453004602</v>
      </c>
      <c r="Q32" s="141">
        <v>8.2985373974973022</v>
      </c>
      <c r="R32" s="141">
        <v>6.4590190712633628</v>
      </c>
      <c r="S32" s="141">
        <v>8.3974649596947266</v>
      </c>
      <c r="T32" s="141">
        <v>10.576422163098814</v>
      </c>
      <c r="U32" s="141">
        <v>7.530719645422133</v>
      </c>
      <c r="V32" s="146" t="s">
        <v>191</v>
      </c>
      <c r="W32" s="147"/>
      <c r="X32" s="238">
        <f t="shared" si="1"/>
        <v>2.651596634954295</v>
      </c>
      <c r="Y32" s="238">
        <f t="shared" si="1"/>
        <v>2.9739861341528568</v>
      </c>
      <c r="Z32" s="238">
        <f t="shared" si="1"/>
        <v>2.7045643170341815</v>
      </c>
      <c r="AA32" s="239">
        <f t="shared" si="1"/>
        <v>2.2521731822030433</v>
      </c>
      <c r="AB32" s="239">
        <f t="shared" si="1"/>
        <v>2.1232018093150478</v>
      </c>
      <c r="AC32" s="239">
        <f t="shared" si="1"/>
        <v>1.8724515652838196</v>
      </c>
      <c r="AD32" s="239">
        <f t="shared" si="1"/>
        <v>2.159582356988607</v>
      </c>
      <c r="AE32" s="239">
        <f t="shared" si="1"/>
        <v>2.1104286263844436</v>
      </c>
    </row>
    <row r="33" spans="1:31" ht="14.1" customHeight="1" x14ac:dyDescent="0.2">
      <c r="A33" s="150" t="s">
        <v>21</v>
      </c>
      <c r="B33" s="151">
        <v>11.416566773174601</v>
      </c>
      <c r="C33" s="151">
        <v>10.591366115082662</v>
      </c>
      <c r="D33" s="151">
        <v>11.742764170142994</v>
      </c>
      <c r="E33" s="151">
        <v>6.913872789632193</v>
      </c>
      <c r="F33" s="151">
        <v>7.1423283562662494</v>
      </c>
      <c r="G33" s="151">
        <v>6.4205043340806442</v>
      </c>
      <c r="H33" s="151">
        <v>6.9359825788604557</v>
      </c>
      <c r="I33" s="151">
        <v>6.4892540647377341</v>
      </c>
      <c r="J33" s="151">
        <v>7.5178992161666098</v>
      </c>
      <c r="K33" s="151">
        <v>7.8583364560386908</v>
      </c>
      <c r="L33" s="151">
        <v>7.0886926137848878</v>
      </c>
      <c r="M33" s="151">
        <v>6.9196823819173918</v>
      </c>
      <c r="N33" s="151">
        <v>7.7774447886338862</v>
      </c>
      <c r="O33" s="151">
        <v>5.5659337185983668</v>
      </c>
      <c r="P33" s="151">
        <v>5.7357052284558803</v>
      </c>
      <c r="Q33" s="151">
        <v>5.3687080179983093</v>
      </c>
      <c r="R33" s="151">
        <v>5.008615374508909</v>
      </c>
      <c r="S33" s="151">
        <v>4.1275863613387989</v>
      </c>
      <c r="T33" s="151">
        <v>4.0742950596099829</v>
      </c>
      <c r="U33" s="151">
        <v>5.1673562280090302</v>
      </c>
      <c r="V33" s="156" t="s">
        <v>192</v>
      </c>
      <c r="W33" s="147"/>
      <c r="X33" s="240">
        <f t="shared" si="1"/>
        <v>1.3187860292534062</v>
      </c>
      <c r="Y33" s="240">
        <f t="shared" si="1"/>
        <v>0.92204095077198889</v>
      </c>
      <c r="Z33" s="240">
        <f t="shared" si="1"/>
        <v>0.37408195701158797</v>
      </c>
      <c r="AA33" s="241">
        <f t="shared" si="1"/>
        <v>0.50533443526957311</v>
      </c>
      <c r="AB33" s="241">
        <f t="shared" si="1"/>
        <v>0.62247536132743864</v>
      </c>
      <c r="AC33" s="241">
        <f t="shared" si="1"/>
        <v>0.7486909192573189</v>
      </c>
      <c r="AD33" s="241">
        <f t="shared" si="1"/>
        <v>0.89938390522422673</v>
      </c>
      <c r="AE33" s="241">
        <f t="shared" si="1"/>
        <v>1.13555067556412</v>
      </c>
    </row>
    <row r="34" spans="1:31" ht="14.1" customHeight="1" x14ac:dyDescent="0.2">
      <c r="A34" s="140" t="s">
        <v>193</v>
      </c>
      <c r="B34" s="141">
        <v>9.6585540772877057</v>
      </c>
      <c r="C34" s="141">
        <v>16.392093382288191</v>
      </c>
      <c r="D34" s="141">
        <v>16.556227648684402</v>
      </c>
      <c r="E34" s="141">
        <v>13.659122309911604</v>
      </c>
      <c r="F34" s="141">
        <v>11.986653250700543</v>
      </c>
      <c r="G34" s="141">
        <v>9.0550602220522212</v>
      </c>
      <c r="H34" s="141">
        <v>8.2518235481715667</v>
      </c>
      <c r="I34" s="141">
        <v>10.752403341216199</v>
      </c>
      <c r="J34" s="141">
        <v>11.05951026682979</v>
      </c>
      <c r="K34" s="141">
        <v>11.656415046178378</v>
      </c>
      <c r="L34" s="141">
        <v>9.2928834360157513</v>
      </c>
      <c r="M34" s="141">
        <v>9.2317326534902762</v>
      </c>
      <c r="N34" s="141">
        <v>10.071877275741485</v>
      </c>
      <c r="O34" s="141">
        <v>9.0127408688247961</v>
      </c>
      <c r="P34" s="141">
        <v>8.4698665820879349</v>
      </c>
      <c r="Q34" s="141">
        <v>6.484639840124105</v>
      </c>
      <c r="R34" s="141">
        <v>4.1720274142451244</v>
      </c>
      <c r="S34" s="141">
        <v>7.3427431358700863</v>
      </c>
      <c r="T34" s="141">
        <v>7.4340133657433656</v>
      </c>
      <c r="U34" s="141">
        <v>7.5842997367691751</v>
      </c>
      <c r="V34" s="146" t="s">
        <v>194</v>
      </c>
      <c r="W34" s="147"/>
      <c r="X34" s="238">
        <f t="shared" si="1"/>
        <v>2.2258439221530564</v>
      </c>
      <c r="Y34" s="238">
        <f t="shared" si="1"/>
        <v>1.8515371132349272</v>
      </c>
      <c r="Z34" s="238">
        <f t="shared" si="1"/>
        <v>1.3210727079365214</v>
      </c>
      <c r="AA34" s="239">
        <f t="shared" si="1"/>
        <v>1.0682618452111785</v>
      </c>
      <c r="AB34" s="239">
        <f t="shared" si="1"/>
        <v>0.95969612674449856</v>
      </c>
      <c r="AC34" s="239">
        <f t="shared" si="1"/>
        <v>1.1653297572987475</v>
      </c>
      <c r="AD34" s="239">
        <f t="shared" si="1"/>
        <v>1.5884727969239154</v>
      </c>
      <c r="AE34" s="239">
        <f t="shared" si="1"/>
        <v>1.6496995270871686</v>
      </c>
    </row>
    <row r="35" spans="1:31" ht="14.1" customHeight="1" x14ac:dyDescent="0.2">
      <c r="A35" s="150" t="s">
        <v>195</v>
      </c>
      <c r="B35" s="151">
        <v>10.941884015356163</v>
      </c>
      <c r="C35" s="151">
        <v>9.8234528873396822</v>
      </c>
      <c r="D35" s="151">
        <v>11.465965841016169</v>
      </c>
      <c r="E35" s="151">
        <v>9.0699110835890586</v>
      </c>
      <c r="F35" s="151">
        <v>8.8534949922180264</v>
      </c>
      <c r="G35" s="151">
        <v>6.9330748125570816</v>
      </c>
      <c r="H35" s="151">
        <v>7.3348240559349032</v>
      </c>
      <c r="I35" s="151">
        <v>8.1915264664347642</v>
      </c>
      <c r="J35" s="151">
        <v>6.9791712537068715</v>
      </c>
      <c r="K35" s="151">
        <v>6.534857233130607</v>
      </c>
      <c r="L35" s="151">
        <v>7.5857912903457807</v>
      </c>
      <c r="M35" s="151">
        <v>6.9283038376229014</v>
      </c>
      <c r="N35" s="151">
        <v>7.8110156291175032</v>
      </c>
      <c r="O35" s="151">
        <v>15.756857057812374</v>
      </c>
      <c r="P35" s="151">
        <v>11.945831701752976</v>
      </c>
      <c r="Q35" s="151">
        <v>9.1060685668108761</v>
      </c>
      <c r="R35" s="151">
        <v>14.213243677061557</v>
      </c>
      <c r="S35" s="151">
        <v>11.13246426474695</v>
      </c>
      <c r="T35" s="151">
        <v>12.193073122666908</v>
      </c>
      <c r="U35" s="151">
        <v>9.0351705270499796</v>
      </c>
      <c r="V35" s="156" t="s">
        <v>196</v>
      </c>
      <c r="W35" s="147"/>
      <c r="X35" s="240">
        <f t="shared" si="1"/>
        <v>1.2207993675307516</v>
      </c>
      <c r="Y35" s="240">
        <f t="shared" si="1"/>
        <v>1.1260260073271104</v>
      </c>
      <c r="Z35" s="240">
        <f t="shared" si="1"/>
        <v>0.68743198189927091</v>
      </c>
      <c r="AA35" s="241">
        <f t="shared" si="1"/>
        <v>1.6057137448508469</v>
      </c>
      <c r="AB35" s="241">
        <f t="shared" si="1"/>
        <v>2.1004876183764396</v>
      </c>
      <c r="AC35" s="241">
        <f t="shared" si="1"/>
        <v>2.0712966397150718</v>
      </c>
      <c r="AD35" s="241">
        <f t="shared" si="1"/>
        <v>2.6800264844976089</v>
      </c>
      <c r="AE35" s="241">
        <f t="shared" si="1"/>
        <v>2.7701909793060997</v>
      </c>
    </row>
    <row r="36" spans="1:31" ht="14.1" customHeight="1" x14ac:dyDescent="0.2">
      <c r="A36" s="140" t="s">
        <v>197</v>
      </c>
      <c r="B36" s="141">
        <v>7.5899495623797888</v>
      </c>
      <c r="C36" s="141">
        <v>6.9795373411984007</v>
      </c>
      <c r="D36" s="141">
        <v>7.6495381745995044</v>
      </c>
      <c r="E36" s="141">
        <v>7.7963620770914064</v>
      </c>
      <c r="F36" s="141">
        <v>8.6951542963485515</v>
      </c>
      <c r="G36" s="141">
        <v>8.5041464684501893</v>
      </c>
      <c r="H36" s="141">
        <v>9.0200681554774125</v>
      </c>
      <c r="I36" s="141">
        <v>7.6957373350429226</v>
      </c>
      <c r="J36" s="141">
        <v>8.4820198506133764</v>
      </c>
      <c r="K36" s="141">
        <v>6.3407293819873116</v>
      </c>
      <c r="L36" s="141">
        <v>7.7700805199025238</v>
      </c>
      <c r="M36" s="141">
        <v>7.2221705546056336</v>
      </c>
      <c r="N36" s="141">
        <v>13.892553133935998</v>
      </c>
      <c r="O36" s="141">
        <v>7.4840132536820034</v>
      </c>
      <c r="P36" s="141">
        <v>11.42934306318792</v>
      </c>
      <c r="Q36" s="141">
        <v>5.3438181256725663</v>
      </c>
      <c r="R36" s="141">
        <v>7.2792657621690262</v>
      </c>
      <c r="S36" s="141">
        <v>7.9579357726256568</v>
      </c>
      <c r="T36" s="141">
        <v>8.3399773032499969</v>
      </c>
      <c r="U36" s="141">
        <v>8.963947398347587</v>
      </c>
      <c r="V36" s="146" t="s">
        <v>198</v>
      </c>
      <c r="W36" s="147"/>
      <c r="X36" s="238">
        <f t="shared" si="1"/>
        <v>0.62560786612097807</v>
      </c>
      <c r="Y36" s="238">
        <f t="shared" si="1"/>
        <v>0.60619720904839947</v>
      </c>
      <c r="Z36" s="238">
        <f t="shared" si="1"/>
        <v>1.1964138107450721</v>
      </c>
      <c r="AA36" s="239">
        <f t="shared" si="1"/>
        <v>1.2151547401496365</v>
      </c>
      <c r="AB36" s="239">
        <f t="shared" si="1"/>
        <v>1.5979411675071484</v>
      </c>
      <c r="AC36" s="239">
        <f t="shared" si="1"/>
        <v>1.7903541707143282</v>
      </c>
      <c r="AD36" s="239">
        <f t="shared" si="1"/>
        <v>1.7843993506995015</v>
      </c>
      <c r="AE36" s="239">
        <f t="shared" si="1"/>
        <v>1.7686674444445387</v>
      </c>
    </row>
    <row r="37" spans="1:31" ht="14.1" customHeight="1" x14ac:dyDescent="0.2">
      <c r="A37" s="150" t="s">
        <v>25</v>
      </c>
      <c r="B37" s="151">
        <v>5.9311842034225419</v>
      </c>
      <c r="C37" s="151">
        <v>3.3849893754310378</v>
      </c>
      <c r="D37" s="151">
        <v>7.735248893633198</v>
      </c>
      <c r="E37" s="151">
        <v>6.9377139055226511</v>
      </c>
      <c r="F37" s="151">
        <v>6.1794215635271428</v>
      </c>
      <c r="G37" s="151">
        <v>7.7312926452303836</v>
      </c>
      <c r="H37" s="151">
        <v>2.9218254282230203</v>
      </c>
      <c r="I37" s="151">
        <v>5.8188825425227799</v>
      </c>
      <c r="J37" s="151">
        <v>6.0778725839470793</v>
      </c>
      <c r="K37" s="151">
        <v>5.1040590684720772</v>
      </c>
      <c r="L37" s="151">
        <v>4.0030291727194269</v>
      </c>
      <c r="M37" s="151">
        <v>4.873897692331381</v>
      </c>
      <c r="N37" s="151">
        <v>6.6204415007043433</v>
      </c>
      <c r="O37" s="151">
        <v>6.8038599868998686</v>
      </c>
      <c r="P37" s="151">
        <v>5.9033355551429567</v>
      </c>
      <c r="Q37" s="151">
        <v>6.2943060079155106</v>
      </c>
      <c r="R37" s="151">
        <v>4.4564965922077926</v>
      </c>
      <c r="S37" s="151">
        <v>5.6577657862142994</v>
      </c>
      <c r="T37" s="151">
        <v>2.6683306848065396</v>
      </c>
      <c r="U37" s="151">
        <v>4.5312698300147769</v>
      </c>
      <c r="V37" s="156" t="s">
        <v>199</v>
      </c>
      <c r="W37" s="147"/>
      <c r="X37" s="240">
        <f t="shared" si="1"/>
        <v>1.3887662053691912</v>
      </c>
      <c r="Y37" s="240">
        <f t="shared" si="1"/>
        <v>1.2100972073411502</v>
      </c>
      <c r="Z37" s="240">
        <f t="shared" si="1"/>
        <v>1.1209126159068419</v>
      </c>
      <c r="AA37" s="241">
        <f t="shared" si="1"/>
        <v>1.1102043024170194</v>
      </c>
      <c r="AB37" s="241">
        <f t="shared" si="1"/>
        <v>1.0881174217462841</v>
      </c>
      <c r="AC37" s="241">
        <f t="shared" si="1"/>
        <v>0.9731584907610944</v>
      </c>
      <c r="AD37" s="241">
        <f t="shared" si="1"/>
        <v>0.7889979510829217</v>
      </c>
      <c r="AE37" s="241">
        <f t="shared" si="1"/>
        <v>0.77610861057824343</v>
      </c>
    </row>
    <row r="38" spans="1:31" ht="14.1" customHeight="1" x14ac:dyDescent="0.2">
      <c r="A38" s="140" t="s">
        <v>200</v>
      </c>
      <c r="B38" s="141">
        <v>10.370174777430163</v>
      </c>
      <c r="C38" s="141">
        <v>10.764548486322262</v>
      </c>
      <c r="D38" s="141">
        <v>13.39022426094601</v>
      </c>
      <c r="E38" s="141">
        <v>14.38658797480737</v>
      </c>
      <c r="F38" s="141">
        <v>12.348463657059161</v>
      </c>
      <c r="G38" s="141">
        <v>13.997054524594882</v>
      </c>
      <c r="H38" s="141">
        <v>9.4883369386886436</v>
      </c>
      <c r="I38" s="141">
        <v>12.513133232228796</v>
      </c>
      <c r="J38" s="141">
        <v>11.05707093900749</v>
      </c>
      <c r="K38" s="141">
        <v>12.605902332128901</v>
      </c>
      <c r="L38" s="141">
        <v>13.278751166843348</v>
      </c>
      <c r="M38" s="141">
        <v>11.934670673497072</v>
      </c>
      <c r="N38" s="141">
        <v>16.140011559510373</v>
      </c>
      <c r="O38" s="141">
        <v>27.721830132134546</v>
      </c>
      <c r="P38" s="141">
        <v>11.627931707349727</v>
      </c>
      <c r="Q38" s="141">
        <v>7.2682559759807583</v>
      </c>
      <c r="R38" s="141">
        <v>7.1698825358160923</v>
      </c>
      <c r="S38" s="141">
        <v>8.1454806750331983</v>
      </c>
      <c r="T38" s="141">
        <v>8.9050611975197711</v>
      </c>
      <c r="U38" s="141">
        <v>7.1033520163182899</v>
      </c>
      <c r="V38" s="146" t="s">
        <v>201</v>
      </c>
      <c r="W38" s="147"/>
      <c r="X38" s="238">
        <f t="shared" si="1"/>
        <v>1.1747218767946372</v>
      </c>
      <c r="Y38" s="238">
        <f t="shared" si="1"/>
        <v>1.0343072143336607</v>
      </c>
      <c r="Z38" s="238">
        <f t="shared" si="1"/>
        <v>1.3404824052819115</v>
      </c>
      <c r="AA38" s="239">
        <f t="shared" si="1"/>
        <v>3.1289593321012563</v>
      </c>
      <c r="AB38" s="239">
        <f t="shared" si="1"/>
        <v>3.157780610089632</v>
      </c>
      <c r="AC38" s="239">
        <f t="shared" si="1"/>
        <v>3.4269325520341973</v>
      </c>
      <c r="AD38" s="239">
        <f t="shared" si="1"/>
        <v>3.5490721564278269</v>
      </c>
      <c r="AE38" s="239">
        <f t="shared" si="1"/>
        <v>3.8111313098595625</v>
      </c>
    </row>
    <row r="39" spans="1:31" ht="14.1" customHeight="1" x14ac:dyDescent="0.2">
      <c r="A39" s="150" t="s">
        <v>202</v>
      </c>
      <c r="B39" s="151">
        <v>15.630666230714827</v>
      </c>
      <c r="C39" s="151">
        <v>10.627486790959663</v>
      </c>
      <c r="D39" s="151">
        <v>13.093259210444314</v>
      </c>
      <c r="E39" s="151">
        <v>15.234375897936845</v>
      </c>
      <c r="F39" s="151">
        <v>13.891818228817623</v>
      </c>
      <c r="G39" s="151">
        <v>8.8729536772264144</v>
      </c>
      <c r="H39" s="151">
        <v>6.6400379543288048</v>
      </c>
      <c r="I39" s="151">
        <v>8.5456737794804276</v>
      </c>
      <c r="J39" s="151">
        <v>1.7847407191423126</v>
      </c>
      <c r="K39" s="151">
        <v>5.9551648022174382</v>
      </c>
      <c r="L39" s="151">
        <v>7.3601642031374714</v>
      </c>
      <c r="M39" s="151">
        <v>5.9360069565054303</v>
      </c>
      <c r="N39" s="151">
        <v>10.684835169848384</v>
      </c>
      <c r="O39" s="151">
        <v>8.9112098310715009</v>
      </c>
      <c r="P39" s="151">
        <v>8.0696115319441368</v>
      </c>
      <c r="Q39" s="151">
        <v>12.410286062837903</v>
      </c>
      <c r="R39" s="151">
        <v>10.674600372614394</v>
      </c>
      <c r="S39" s="151">
        <v>12.83351393245294</v>
      </c>
      <c r="T39" s="151">
        <v>6.291772045248158</v>
      </c>
      <c r="U39" s="151">
        <v>6.5209664239948406</v>
      </c>
      <c r="V39" s="156" t="s">
        <v>203</v>
      </c>
      <c r="W39" s="147"/>
      <c r="X39" s="240">
        <f t="shared" si="1"/>
        <v>3.2089340045363834</v>
      </c>
      <c r="Y39" s="240">
        <f t="shared" si="1"/>
        <v>3.2333457685460729</v>
      </c>
      <c r="Z39" s="240">
        <f t="shared" si="1"/>
        <v>2.9553542117978235</v>
      </c>
      <c r="AA39" s="241">
        <f t="shared" si="1"/>
        <v>2.3230376051112893</v>
      </c>
      <c r="AB39" s="241">
        <f t="shared" si="1"/>
        <v>1.7576418035533883</v>
      </c>
      <c r="AC39" s="241">
        <f t="shared" si="1"/>
        <v>2.0945501739850898</v>
      </c>
      <c r="AD39" s="241">
        <f t="shared" si="1"/>
        <v>2.2193681381034218</v>
      </c>
      <c r="AE39" s="241">
        <f t="shared" si="1"/>
        <v>2.6408757155878333</v>
      </c>
    </row>
    <row r="40" spans="1:31" ht="14.1" customHeight="1" x14ac:dyDescent="0.2">
      <c r="A40" s="140" t="s">
        <v>236</v>
      </c>
      <c r="B40" s="141">
        <v>13.833179369789899</v>
      </c>
      <c r="C40" s="141">
        <v>16.720739207281639</v>
      </c>
      <c r="D40" s="141">
        <v>9.9390797135353228</v>
      </c>
      <c r="E40" s="141">
        <v>9.6161918925476328</v>
      </c>
      <c r="F40" s="141">
        <v>8.9754458287119832</v>
      </c>
      <c r="G40" s="141">
        <v>8.1645443327738452</v>
      </c>
      <c r="H40" s="141">
        <v>6.9914008036879913</v>
      </c>
      <c r="I40" s="141">
        <v>6.027448225542015</v>
      </c>
      <c r="J40" s="141">
        <v>5.1787579378719872</v>
      </c>
      <c r="K40" s="141">
        <v>5.4119727501194124</v>
      </c>
      <c r="L40" s="141">
        <v>4.5104684843922369</v>
      </c>
      <c r="M40" s="141">
        <v>5.1942285738376759</v>
      </c>
      <c r="N40" s="141">
        <v>5.1754363652777986</v>
      </c>
      <c r="O40" s="141">
        <v>5.4907795732242439</v>
      </c>
      <c r="P40" s="141">
        <v>3.9177850998600294</v>
      </c>
      <c r="Q40" s="141">
        <v>10.2886893188494</v>
      </c>
      <c r="R40" s="141">
        <v>4.7686393169784251</v>
      </c>
      <c r="S40" s="141">
        <v>4.4749641619201102</v>
      </c>
      <c r="T40" s="141">
        <v>13.001114108042971</v>
      </c>
      <c r="U40" s="141">
        <v>8.7830834693994255</v>
      </c>
      <c r="V40" s="146" t="s">
        <v>204</v>
      </c>
      <c r="W40" s="147"/>
      <c r="X40" s="238">
        <f t="shared" si="1"/>
        <v>2.5295952773236778</v>
      </c>
      <c r="Y40" s="238">
        <f t="shared" si="1"/>
        <v>1.7382892700721484</v>
      </c>
      <c r="Z40" s="238">
        <f t="shared" si="1"/>
        <v>1.5298449559632841</v>
      </c>
      <c r="AA40" s="239">
        <f t="shared" si="1"/>
        <v>1.1590492205084124</v>
      </c>
      <c r="AB40" s="239">
        <f t="shared" si="1"/>
        <v>0.87290934360553596</v>
      </c>
      <c r="AC40" s="239">
        <f t="shared" si="1"/>
        <v>1.1702896416561139</v>
      </c>
      <c r="AD40" s="239">
        <f t="shared" si="1"/>
        <v>1.0246592830401535</v>
      </c>
      <c r="AE40" s="239">
        <f t="shared" si="1"/>
        <v>0.97942491512147567</v>
      </c>
    </row>
    <row r="41" spans="1:31" ht="14.1" customHeight="1" x14ac:dyDescent="0.2">
      <c r="A41" s="150" t="s">
        <v>205</v>
      </c>
      <c r="B41" s="151">
        <v>20.81232353719291</v>
      </c>
      <c r="C41" s="151">
        <v>20.659553251659567</v>
      </c>
      <c r="D41" s="151">
        <v>16.918010832976243</v>
      </c>
      <c r="E41" s="151">
        <v>18.381160672425597</v>
      </c>
      <c r="F41" s="151">
        <v>17.752898195869406</v>
      </c>
      <c r="G41" s="151">
        <v>17.36214183728729</v>
      </c>
      <c r="H41" s="151">
        <v>32.690076782870257</v>
      </c>
      <c r="I41" s="151">
        <v>16.25086333575819</v>
      </c>
      <c r="J41" s="151">
        <v>16.089972797171917</v>
      </c>
      <c r="K41" s="151">
        <v>16.426585424530266</v>
      </c>
      <c r="L41" s="151">
        <v>16.981191970155741</v>
      </c>
      <c r="M41" s="151">
        <v>18.62895714370725</v>
      </c>
      <c r="N41" s="151">
        <v>17.580715839837143</v>
      </c>
      <c r="O41" s="151">
        <v>14.618119809182131</v>
      </c>
      <c r="P41" s="151">
        <v>14.257258676549364</v>
      </c>
      <c r="Q41" s="151">
        <v>13.402040233343996</v>
      </c>
      <c r="R41" s="151">
        <v>14.720496917868248</v>
      </c>
      <c r="S41" s="151">
        <v>16.905942186892492</v>
      </c>
      <c r="T41" s="151">
        <v>17.404052008451945</v>
      </c>
      <c r="U41" s="151">
        <v>18.069318704002935</v>
      </c>
      <c r="V41" s="156" t="s">
        <v>206</v>
      </c>
      <c r="W41" s="147"/>
      <c r="X41" s="240">
        <f t="shared" si="1"/>
        <v>3.0894278028777853</v>
      </c>
      <c r="Y41" s="240">
        <f t="shared" si="1"/>
        <v>2.7883781767190094</v>
      </c>
      <c r="Z41" s="240">
        <f t="shared" si="1"/>
        <v>2.7751240765817924</v>
      </c>
      <c r="AA41" s="241">
        <f t="shared" si="1"/>
        <v>2.8885458598607192</v>
      </c>
      <c r="AB41" s="241">
        <f t="shared" si="1"/>
        <v>3.0283714406335207</v>
      </c>
      <c r="AC41" s="241">
        <f t="shared" si="1"/>
        <v>3.1867755047912523</v>
      </c>
      <c r="AD41" s="241">
        <f t="shared" si="1"/>
        <v>1.316913044459592</v>
      </c>
      <c r="AE41" s="241">
        <f t="shared" si="1"/>
        <v>1.3693193525503355</v>
      </c>
    </row>
    <row r="42" spans="1:31" ht="14.1" customHeight="1" x14ac:dyDescent="0.2">
      <c r="A42" s="140" t="s">
        <v>207</v>
      </c>
      <c r="B42" s="141">
        <v>12.215928377578567</v>
      </c>
      <c r="C42" s="141">
        <v>13.878236511642998</v>
      </c>
      <c r="D42" s="141">
        <v>12.724574558820686</v>
      </c>
      <c r="E42" s="141">
        <v>11.022794238956781</v>
      </c>
      <c r="F42" s="141">
        <v>11.295716944119032</v>
      </c>
      <c r="G42" s="141">
        <v>9.5610087945701832</v>
      </c>
      <c r="H42" s="141">
        <v>12.030134045674874</v>
      </c>
      <c r="I42" s="141">
        <v>12.322650423192815</v>
      </c>
      <c r="J42" s="141">
        <v>12.39662778188182</v>
      </c>
      <c r="K42" s="141">
        <v>7.4550907351624769</v>
      </c>
      <c r="L42" s="141">
        <v>8.8369244992692995</v>
      </c>
      <c r="M42" s="141">
        <v>8.1042351310639376</v>
      </c>
      <c r="N42" s="141">
        <v>7.3420582519250779</v>
      </c>
      <c r="O42" s="141">
        <v>7.2577408669250634</v>
      </c>
      <c r="P42" s="141">
        <v>6.2371687621071024</v>
      </c>
      <c r="Q42" s="141">
        <v>4.7575489405164353</v>
      </c>
      <c r="R42" s="141">
        <v>5.7550664688828999</v>
      </c>
      <c r="S42" s="141">
        <v>5.8929940733330533</v>
      </c>
      <c r="T42" s="141">
        <v>5.1708381891277968</v>
      </c>
      <c r="U42" s="141">
        <v>5.0365477957661868</v>
      </c>
      <c r="V42" s="146" t="s">
        <v>208</v>
      </c>
      <c r="W42" s="147"/>
      <c r="X42" s="238">
        <f t="shared" si="1"/>
        <v>1.5467370290715294</v>
      </c>
      <c r="Y42" s="238">
        <f t="shared" si="1"/>
        <v>1.668528740203773</v>
      </c>
      <c r="Z42" s="238">
        <f t="shared" si="1"/>
        <v>1.7768606021834348</v>
      </c>
      <c r="AA42" s="239">
        <f t="shared" si="1"/>
        <v>1.8808508410709419</v>
      </c>
      <c r="AB42" s="239">
        <f t="shared" si="1"/>
        <v>1.9385930657221266</v>
      </c>
      <c r="AC42" s="239">
        <f t="shared" si="1"/>
        <v>2.1780529949862495</v>
      </c>
      <c r="AD42" s="239">
        <f t="shared" si="1"/>
        <v>1.8948786182074202</v>
      </c>
      <c r="AE42" s="239">
        <f t="shared" si="1"/>
        <v>1.4357391885901334</v>
      </c>
    </row>
    <row r="43" spans="1:31" ht="14.1" customHeight="1" x14ac:dyDescent="0.2">
      <c r="A43" s="150" t="s">
        <v>209</v>
      </c>
      <c r="B43" s="151">
        <v>12.889215468196308</v>
      </c>
      <c r="C43" s="151">
        <v>16.898337893854521</v>
      </c>
      <c r="D43" s="151">
        <v>16.776471148923402</v>
      </c>
      <c r="E43" s="151">
        <v>9.8732111952119102</v>
      </c>
      <c r="F43" s="151">
        <v>7.2625744702471211</v>
      </c>
      <c r="G43" s="151">
        <v>7.3626077287652221</v>
      </c>
      <c r="H43" s="151">
        <v>6.8036892817802066</v>
      </c>
      <c r="I43" s="151">
        <v>7.137943157755605</v>
      </c>
      <c r="J43" s="151">
        <v>8.4801148735408649</v>
      </c>
      <c r="K43" s="151">
        <v>8.4597764145333318</v>
      </c>
      <c r="L43" s="151">
        <v>8.586574238320944</v>
      </c>
      <c r="M43" s="151">
        <v>8.385234922618972</v>
      </c>
      <c r="N43" s="151">
        <v>8.4219303902939835</v>
      </c>
      <c r="O43" s="151">
        <v>9.6696888490653574</v>
      </c>
      <c r="P43" s="151">
        <v>8.0723276775049655</v>
      </c>
      <c r="Q43" s="151">
        <v>6.7460363634788498</v>
      </c>
      <c r="R43" s="151">
        <v>5.3329769974627776</v>
      </c>
      <c r="S43" s="151">
        <v>4.6943322088167694</v>
      </c>
      <c r="T43" s="151">
        <v>4.7333998451346355</v>
      </c>
      <c r="U43" s="151">
        <v>5.9632462099319774</v>
      </c>
      <c r="V43" s="156" t="s">
        <v>210</v>
      </c>
      <c r="W43" s="147"/>
      <c r="X43" s="240">
        <f t="shared" si="1"/>
        <v>2.8511260234219784</v>
      </c>
      <c r="Y43" s="240">
        <f t="shared" si="1"/>
        <v>1.764808571559159</v>
      </c>
      <c r="Z43" s="240">
        <f t="shared" si="1"/>
        <v>0.74852960613582187</v>
      </c>
      <c r="AA43" s="241">
        <f t="shared" si="1"/>
        <v>0.7322478184440977</v>
      </c>
      <c r="AB43" s="241">
        <f t="shared" si="1"/>
        <v>0.63507743357315682</v>
      </c>
      <c r="AC43" s="241">
        <f t="shared" si="1"/>
        <v>0.70906599740752085</v>
      </c>
      <c r="AD43" s="241">
        <f t="shared" si="1"/>
        <v>0.9141649293350923</v>
      </c>
      <c r="AE43" s="241">
        <f t="shared" si="1"/>
        <v>1.256270462186529</v>
      </c>
    </row>
    <row r="44" spans="1:31" ht="14.1" customHeight="1" x14ac:dyDescent="0.2">
      <c r="A44" s="140" t="s">
        <v>211</v>
      </c>
      <c r="B44" s="141">
        <v>13.760278738059863</v>
      </c>
      <c r="C44" s="141">
        <v>11.439195516309399</v>
      </c>
      <c r="D44" s="141">
        <v>13.919778055559592</v>
      </c>
      <c r="E44" s="141">
        <v>14.418727376953525</v>
      </c>
      <c r="F44" s="141">
        <v>15.241055939725678</v>
      </c>
      <c r="G44" s="141">
        <v>13.228145558522296</v>
      </c>
      <c r="H44" s="141">
        <v>11.299154812315027</v>
      </c>
      <c r="I44" s="141">
        <v>11.277264201980239</v>
      </c>
      <c r="J44" s="141">
        <v>12.39053194218468</v>
      </c>
      <c r="K44" s="141">
        <v>10.721360700902411</v>
      </c>
      <c r="L44" s="141">
        <v>10.127987946821134</v>
      </c>
      <c r="M44" s="141">
        <v>10.596038260374263</v>
      </c>
      <c r="N44" s="141">
        <v>10.783915338417186</v>
      </c>
      <c r="O44" s="141">
        <v>8.1845054957563335</v>
      </c>
      <c r="P44" s="141">
        <v>10.28222125333571</v>
      </c>
      <c r="Q44" s="141">
        <v>8.4697902050965226</v>
      </c>
      <c r="R44" s="141">
        <v>8.231621362671488</v>
      </c>
      <c r="S44" s="141">
        <v>7.3436621953444785</v>
      </c>
      <c r="T44" s="141">
        <v>9.0926992308355103</v>
      </c>
      <c r="U44" s="141">
        <v>10.971212823021151</v>
      </c>
      <c r="V44" s="146" t="s">
        <v>212</v>
      </c>
      <c r="W44" s="147"/>
      <c r="X44" s="238">
        <f t="shared" si="1"/>
        <v>1.4364852220502995</v>
      </c>
      <c r="Y44" s="238">
        <f t="shared" si="1"/>
        <v>1.5176432950552696</v>
      </c>
      <c r="Z44" s="238">
        <f t="shared" si="1"/>
        <v>1.4489575972215205</v>
      </c>
      <c r="AA44" s="239">
        <f t="shared" si="1"/>
        <v>1.3409490762665766</v>
      </c>
      <c r="AB44" s="239">
        <f t="shared" si="1"/>
        <v>0.92772926215170615</v>
      </c>
      <c r="AC44" s="239">
        <f t="shared" si="1"/>
        <v>0.9177206323727406</v>
      </c>
      <c r="AD44" s="239">
        <f t="shared" si="1"/>
        <v>1.0867307897475289</v>
      </c>
      <c r="AE44" s="239">
        <f t="shared" si="1"/>
        <v>1.3246149242985719</v>
      </c>
    </row>
    <row r="45" spans="1:31" ht="14.1" customHeight="1" x14ac:dyDescent="0.2">
      <c r="A45" s="150" t="s">
        <v>213</v>
      </c>
      <c r="B45" s="151">
        <v>6.3473786777149099</v>
      </c>
      <c r="C45" s="151">
        <v>5.7543987322487986</v>
      </c>
      <c r="D45" s="151">
        <v>7.2243748409133186</v>
      </c>
      <c r="E45" s="151">
        <v>6.7512151203616959</v>
      </c>
      <c r="F45" s="151">
        <v>6.1292158574621984</v>
      </c>
      <c r="G45" s="151">
        <v>6.2102136178773923</v>
      </c>
      <c r="H45" s="151">
        <v>8.5796843724644489</v>
      </c>
      <c r="I45" s="151">
        <v>8.1959879070309398</v>
      </c>
      <c r="J45" s="151">
        <v>5.622562432371585</v>
      </c>
      <c r="K45" s="151">
        <v>4.2118083159878417</v>
      </c>
      <c r="L45" s="151">
        <v>4.2289742487060504</v>
      </c>
      <c r="M45" s="151">
        <v>5.833878723540213</v>
      </c>
      <c r="N45" s="151">
        <v>4.820378211804166</v>
      </c>
      <c r="O45" s="151">
        <v>4.6450523152277068</v>
      </c>
      <c r="P45" s="151">
        <v>4.2958616775291674</v>
      </c>
      <c r="Q45" s="151">
        <v>4.5549487184736765</v>
      </c>
      <c r="R45" s="151">
        <v>4.7639692611588345</v>
      </c>
      <c r="S45" s="151">
        <v>4.8895374130479237</v>
      </c>
      <c r="T45" s="151">
        <v>4.0955696587051307</v>
      </c>
      <c r="U45" s="151">
        <v>4.2444389201695136</v>
      </c>
      <c r="V45" s="156" t="s">
        <v>214</v>
      </c>
      <c r="W45" s="147"/>
      <c r="X45" s="240">
        <f t="shared" si="1"/>
        <v>1.1175776125201391</v>
      </c>
      <c r="Y45" s="240">
        <f t="shared" si="1"/>
        <v>1.1112192132168259</v>
      </c>
      <c r="Z45" s="240">
        <f t="shared" si="1"/>
        <v>1.1148714942786822</v>
      </c>
      <c r="AA45" s="241">
        <f t="shared" si="1"/>
        <v>1.1447998707691927</v>
      </c>
      <c r="AB45" s="241">
        <f t="shared" si="1"/>
        <v>1.2324007783794382</v>
      </c>
      <c r="AC45" s="241">
        <f t="shared" si="1"/>
        <v>1.2472917332305737</v>
      </c>
      <c r="AD45" s="241">
        <f t="shared" si="1"/>
        <v>0.86008050387873658</v>
      </c>
      <c r="AE45" s="241">
        <f t="shared" si="1"/>
        <v>0.40391365072500418</v>
      </c>
    </row>
    <row r="46" spans="1:31" ht="14.1" customHeight="1" x14ac:dyDescent="0.2">
      <c r="A46" s="140" t="s">
        <v>215</v>
      </c>
      <c r="B46" s="141">
        <v>22.567375610838504</v>
      </c>
      <c r="C46" s="141">
        <v>22.396034106278293</v>
      </c>
      <c r="D46" s="141">
        <v>21.976475035950976</v>
      </c>
      <c r="E46" s="141">
        <v>20.912200939576362</v>
      </c>
      <c r="F46" s="141">
        <v>19.454424978829227</v>
      </c>
      <c r="G46" s="141">
        <v>19.023564873001817</v>
      </c>
      <c r="H46" s="141">
        <v>16.518280156659305</v>
      </c>
      <c r="I46" s="141">
        <v>15.388415095409885</v>
      </c>
      <c r="J46" s="141">
        <v>17.36663001166356</v>
      </c>
      <c r="K46" s="141">
        <v>19.140290130295238</v>
      </c>
      <c r="L46" s="141">
        <v>19.366874443245976</v>
      </c>
      <c r="M46" s="141">
        <v>19.802948251885951</v>
      </c>
      <c r="N46" s="141">
        <v>17.859750634362399</v>
      </c>
      <c r="O46" s="141">
        <v>15.677466802519046</v>
      </c>
      <c r="P46" s="141">
        <v>15.704842931613836</v>
      </c>
      <c r="Q46" s="141">
        <v>15.477535549076036</v>
      </c>
      <c r="R46" s="141">
        <v>15.519371868930151</v>
      </c>
      <c r="S46" s="141">
        <v>15.162644316835994</v>
      </c>
      <c r="T46" s="141">
        <v>13.720872173505938</v>
      </c>
      <c r="U46" s="141">
        <v>12.659835919555427</v>
      </c>
      <c r="V46" s="146" t="s">
        <v>216</v>
      </c>
      <c r="W46" s="147"/>
      <c r="X46" s="238">
        <f t="shared" si="1"/>
        <v>1.6668829236851028</v>
      </c>
      <c r="Y46" s="238">
        <f t="shared" si="1"/>
        <v>1.4823411822445478</v>
      </c>
      <c r="Z46" s="238">
        <f t="shared" si="1"/>
        <v>1.3600551815753474</v>
      </c>
      <c r="AA46" s="239">
        <f t="shared" si="1"/>
        <v>1.3977559976644014</v>
      </c>
      <c r="AB46" s="239">
        <f t="shared" si="1"/>
        <v>1.453779333492575</v>
      </c>
      <c r="AC46" s="239">
        <f t="shared" si="1"/>
        <v>1.4769952936175017</v>
      </c>
      <c r="AD46" s="239">
        <f t="shared" si="1"/>
        <v>1.5768861223904171</v>
      </c>
      <c r="AE46" s="239">
        <f t="shared" si="1"/>
        <v>1.5994632002478062</v>
      </c>
    </row>
    <row r="47" spans="1:31" s="108" customFormat="1" ht="14.1" customHeight="1" x14ac:dyDescent="0.2">
      <c r="A47" s="150" t="s">
        <v>24</v>
      </c>
      <c r="B47" s="151">
        <v>16.830152215959572</v>
      </c>
      <c r="C47" s="151">
        <v>17.450840827005639</v>
      </c>
      <c r="D47" s="151">
        <v>18.442114284583798</v>
      </c>
      <c r="E47" s="151">
        <v>14.63355225573267</v>
      </c>
      <c r="F47" s="151">
        <v>12.533277630659761</v>
      </c>
      <c r="G47" s="151">
        <v>12.739614438733371</v>
      </c>
      <c r="H47" s="151">
        <v>8.8815051764850939</v>
      </c>
      <c r="I47" s="151">
        <v>8.0229417991462153</v>
      </c>
      <c r="J47" s="151">
        <v>6.1497807765882531</v>
      </c>
      <c r="K47" s="151">
        <v>8.1430960573328068</v>
      </c>
      <c r="L47" s="151">
        <v>5.2905008408879208</v>
      </c>
      <c r="M47" s="151">
        <v>5.4511371311712216</v>
      </c>
      <c r="N47" s="151">
        <v>6.1984277574824196</v>
      </c>
      <c r="O47" s="151">
        <v>5.449259775963351</v>
      </c>
      <c r="P47" s="151">
        <v>5.7068011190253785</v>
      </c>
      <c r="Q47" s="151">
        <v>3.9132094725925755</v>
      </c>
      <c r="R47" s="151">
        <v>3.4414075794546624</v>
      </c>
      <c r="S47" s="151">
        <v>3.7632003687018702</v>
      </c>
      <c r="T47" s="151">
        <v>3.04569038795356</v>
      </c>
      <c r="U47" s="151">
        <v>3.8769980537495217</v>
      </c>
      <c r="V47" s="156" t="s">
        <v>217</v>
      </c>
      <c r="W47" s="147"/>
      <c r="X47" s="240">
        <f t="shared" si="1"/>
        <v>3.9311574786274948</v>
      </c>
      <c r="Y47" s="240">
        <f t="shared" si="1"/>
        <v>3.6467100906362311</v>
      </c>
      <c r="Z47" s="240">
        <f t="shared" si="1"/>
        <v>2.7140831911846006</v>
      </c>
      <c r="AA47" s="241">
        <f t="shared" si="1"/>
        <v>2.1781328820264081</v>
      </c>
      <c r="AB47" s="241">
        <f t="shared" si="1"/>
        <v>1.7947863045142149</v>
      </c>
      <c r="AC47" s="241">
        <f t="shared" si="1"/>
        <v>1.2171090121923092</v>
      </c>
      <c r="AD47" s="241">
        <f t="shared" si="1"/>
        <v>1.0815242933383546</v>
      </c>
      <c r="AE47" s="241">
        <f t="shared" si="1"/>
        <v>0.99888201800863075</v>
      </c>
    </row>
    <row r="48" spans="1:31" s="108" customFormat="1" ht="14.1" customHeight="1" x14ac:dyDescent="0.2">
      <c r="A48" s="140" t="s">
        <v>22</v>
      </c>
      <c r="B48" s="141">
        <v>5.6752561575006926</v>
      </c>
      <c r="C48" s="141">
        <v>5.300397116493957</v>
      </c>
      <c r="D48" s="141">
        <v>4.6337948295534197</v>
      </c>
      <c r="E48" s="141">
        <v>3.1102793599768814</v>
      </c>
      <c r="F48" s="141">
        <v>8.1423006174356214</v>
      </c>
      <c r="G48" s="141">
        <v>5.7250616085779455</v>
      </c>
      <c r="H48" s="141">
        <v>5.7173125347746767</v>
      </c>
      <c r="I48" s="141">
        <v>6.8580628086346591</v>
      </c>
      <c r="J48" s="141">
        <v>9.1762404052255047</v>
      </c>
      <c r="K48" s="141">
        <v>7.9943010354040753</v>
      </c>
      <c r="L48" s="141">
        <v>7.5388299075193084</v>
      </c>
      <c r="M48" s="141">
        <v>10.287869227189837</v>
      </c>
      <c r="N48" s="141">
        <v>9.2554866706548431</v>
      </c>
      <c r="O48" s="141">
        <v>8.1595063667784995</v>
      </c>
      <c r="P48" s="141">
        <v>8.2151674049612691</v>
      </c>
      <c r="Q48" s="141">
        <v>7.8522394580421873</v>
      </c>
      <c r="R48" s="141">
        <v>7.7668647793361067</v>
      </c>
      <c r="S48" s="141">
        <v>6.9747419342505532</v>
      </c>
      <c r="T48" s="141">
        <v>7.7598678626734445</v>
      </c>
      <c r="U48" s="141">
        <v>6.3407426813291163</v>
      </c>
      <c r="V48" s="146" t="s">
        <v>218</v>
      </c>
      <c r="W48" s="147"/>
      <c r="X48" s="238">
        <f t="shared" si="1"/>
        <v>1.5222889324842288</v>
      </c>
      <c r="Y48" s="238">
        <f t="shared" si="1"/>
        <v>1.7095030051256763</v>
      </c>
      <c r="Z48" s="238">
        <f t="shared" si="1"/>
        <v>1.6223162716386355</v>
      </c>
      <c r="AA48" s="239">
        <f t="shared" si="1"/>
        <v>1.1405443226742797</v>
      </c>
      <c r="AB48" s="239">
        <f t="shared" si="1"/>
        <v>1.1463736656763317</v>
      </c>
      <c r="AC48" s="239">
        <f t="shared" si="1"/>
        <v>0.91335243304350477</v>
      </c>
      <c r="AD48" s="239">
        <f t="shared" si="1"/>
        <v>0.75764517678925913</v>
      </c>
      <c r="AE48" s="239">
        <f t="shared" si="1"/>
        <v>0.75064442925230634</v>
      </c>
    </row>
    <row r="49" spans="1:31" s="108" customFormat="1" ht="14.1" customHeight="1" x14ac:dyDescent="0.2">
      <c r="A49" s="150" t="s">
        <v>219</v>
      </c>
      <c r="B49" s="151">
        <v>10.052416955339421</v>
      </c>
      <c r="C49" s="151">
        <v>9.3368843400576083</v>
      </c>
      <c r="D49" s="151">
        <v>8.9650286956602692</v>
      </c>
      <c r="E49" s="151">
        <v>9.3172433340974923</v>
      </c>
      <c r="F49" s="151">
        <v>7.5775478877207094</v>
      </c>
      <c r="G49" s="151">
        <v>7.567152474827445</v>
      </c>
      <c r="H49" s="151">
        <v>7.415497411530116</v>
      </c>
      <c r="I49" s="151">
        <v>6.8367178369585906</v>
      </c>
      <c r="J49" s="151">
        <v>7.8530593826930133</v>
      </c>
      <c r="K49" s="151">
        <v>7.9833153537532588</v>
      </c>
      <c r="L49" s="151">
        <v>8.6614505027794753</v>
      </c>
      <c r="M49" s="151">
        <v>8.5081127743043368</v>
      </c>
      <c r="N49" s="151">
        <v>8.3000250902810873</v>
      </c>
      <c r="O49" s="151">
        <v>6.0597657329160208</v>
      </c>
      <c r="P49" s="151">
        <v>5.7364748436212132</v>
      </c>
      <c r="Q49" s="151">
        <v>5.4071213509727629</v>
      </c>
      <c r="R49" s="151">
        <v>4.9543190794936232</v>
      </c>
      <c r="S49" s="151">
        <v>4.0883977647324103</v>
      </c>
      <c r="T49" s="151">
        <v>3.9205314963757454</v>
      </c>
      <c r="U49" s="151">
        <v>4.599028131647227</v>
      </c>
      <c r="V49" s="156" t="s">
        <v>220</v>
      </c>
      <c r="W49" s="147"/>
      <c r="X49" s="240">
        <f t="shared" si="1"/>
        <v>0.73500959691273071</v>
      </c>
      <c r="Y49" s="240">
        <f t="shared" si="1"/>
        <v>0.63555700902233814</v>
      </c>
      <c r="Z49" s="240">
        <f t="shared" si="1"/>
        <v>0.55575657637683618</v>
      </c>
      <c r="AA49" s="241">
        <f t="shared" si="1"/>
        <v>0.58492817598582891</v>
      </c>
      <c r="AB49" s="241">
        <f t="shared" si="1"/>
        <v>0.78403454728797639</v>
      </c>
      <c r="AC49" s="241">
        <f t="shared" si="1"/>
        <v>1.0129072694910721</v>
      </c>
      <c r="AD49" s="241">
        <f t="shared" si="1"/>
        <v>1.2311564259848962</v>
      </c>
      <c r="AE49" s="241">
        <f t="shared" si="1"/>
        <v>1.5059884332075142</v>
      </c>
    </row>
    <row r="50" spans="1:31" s="108" customFormat="1" ht="14.1" customHeight="1" x14ac:dyDescent="0.2">
      <c r="A50" s="219" t="s">
        <v>16</v>
      </c>
      <c r="B50" s="220">
        <v>5.6752561575006926</v>
      </c>
      <c r="C50" s="220">
        <v>3.3849893754310378</v>
      </c>
      <c r="D50" s="220">
        <v>4.6337948295534197</v>
      </c>
      <c r="E50" s="220">
        <v>3.1102793599768814</v>
      </c>
      <c r="F50" s="220">
        <v>6.1292158574621984</v>
      </c>
      <c r="G50" s="220">
        <v>5.7250616085779455</v>
      </c>
      <c r="H50" s="220">
        <v>2.9218254282230203</v>
      </c>
      <c r="I50" s="220">
        <v>5.8188825425227799</v>
      </c>
      <c r="J50" s="220">
        <v>1.7847407191423126</v>
      </c>
      <c r="K50" s="220">
        <v>4.2118083159878417</v>
      </c>
      <c r="L50" s="220">
        <v>4.0030291727194269</v>
      </c>
      <c r="M50" s="220">
        <v>4.873897692331381</v>
      </c>
      <c r="N50" s="221">
        <v>4.820378211804166</v>
      </c>
      <c r="O50" s="221">
        <v>4.6450523152277068</v>
      </c>
      <c r="P50" s="221">
        <v>3.9177850998600294</v>
      </c>
      <c r="Q50" s="221">
        <v>3.9132094725925755</v>
      </c>
      <c r="R50" s="221">
        <v>3.4414075794546624</v>
      </c>
      <c r="S50" s="221">
        <v>3.7632003687018702</v>
      </c>
      <c r="T50" s="221">
        <v>2.6683306848065396</v>
      </c>
      <c r="U50" s="221">
        <v>3.8769980537495217</v>
      </c>
      <c r="V50" s="222" t="str">
        <f>+A50</f>
        <v>Minimum</v>
      </c>
      <c r="W50" s="147"/>
      <c r="X50" s="223">
        <f t="shared" si="1"/>
        <v>1.1313899098611508</v>
      </c>
      <c r="Y50" s="223">
        <f t="shared" si="1"/>
        <v>1.114916953439824</v>
      </c>
      <c r="Z50" s="223">
        <f t="shared" si="1"/>
        <v>1.1335752916648989</v>
      </c>
      <c r="AA50" s="223">
        <f t="shared" si="1"/>
        <v>1.0104306219053818</v>
      </c>
      <c r="AB50" s="242">
        <f t="shared" si="1"/>
        <v>0.90440836345313491</v>
      </c>
      <c r="AC50" s="242">
        <f t="shared" si="1"/>
        <v>0.78294291853365094</v>
      </c>
      <c r="AD50" s="224">
        <f t="shared" si="1"/>
        <v>0.73098470341048694</v>
      </c>
      <c r="AE50" s="224">
        <f t="shared" si="1"/>
        <v>0.57338224683190719</v>
      </c>
    </row>
    <row r="51" spans="1:31" s="108" customFormat="1" ht="14.1" customHeight="1" x14ac:dyDescent="0.2">
      <c r="A51" s="225" t="s">
        <v>17</v>
      </c>
      <c r="B51" s="226">
        <v>34.648465080848254</v>
      </c>
      <c r="C51" s="226">
        <v>42.062461575955929</v>
      </c>
      <c r="D51" s="226">
        <v>43.305196437915036</v>
      </c>
      <c r="E51" s="226">
        <v>37.993343040724206</v>
      </c>
      <c r="F51" s="226">
        <v>32.582808323553742</v>
      </c>
      <c r="G51" s="226">
        <v>31.877424588600434</v>
      </c>
      <c r="H51" s="226">
        <v>35.00028690191111</v>
      </c>
      <c r="I51" s="226">
        <v>43.617950829747564</v>
      </c>
      <c r="J51" s="226">
        <v>41.175358453865755</v>
      </c>
      <c r="K51" s="226">
        <v>30.848908432608042</v>
      </c>
      <c r="L51" s="226">
        <v>28.148025132597461</v>
      </c>
      <c r="M51" s="226">
        <v>28.624646195754988</v>
      </c>
      <c r="N51" s="227">
        <v>29.046920144658227</v>
      </c>
      <c r="O51" s="227">
        <v>27.721830132134546</v>
      </c>
      <c r="P51" s="227">
        <v>17.808187364026061</v>
      </c>
      <c r="Q51" s="227">
        <v>15.477535549076036</v>
      </c>
      <c r="R51" s="227">
        <v>15.519371868930151</v>
      </c>
      <c r="S51" s="227">
        <v>16.905942186892492</v>
      </c>
      <c r="T51" s="227">
        <v>17.404052008451945</v>
      </c>
      <c r="U51" s="227">
        <v>18.069318704002935</v>
      </c>
      <c r="V51" s="228" t="str">
        <f>+A51</f>
        <v>Maximum</v>
      </c>
      <c r="W51" s="147"/>
      <c r="X51" s="229">
        <f t="shared" si="1"/>
        <v>4.9696856958937703</v>
      </c>
      <c r="Y51" s="229">
        <f t="shared" si="1"/>
        <v>4.9644538854682452</v>
      </c>
      <c r="Z51" s="229">
        <f t="shared" si="1"/>
        <v>4.4441340817280039</v>
      </c>
      <c r="AA51" s="229">
        <f t="shared" si="1"/>
        <v>4.24006968897897</v>
      </c>
      <c r="AB51" s="243">
        <f t="shared" si="1"/>
        <v>5.2246411007526374</v>
      </c>
      <c r="AC51" s="243">
        <f t="shared" si="1"/>
        <v>6.3309289927161112</v>
      </c>
      <c r="AD51" s="230">
        <f t="shared" si="1"/>
        <v>6.9337137454385482</v>
      </c>
      <c r="AE51" s="230">
        <f t="shared" si="1"/>
        <v>6.9599306430585512</v>
      </c>
    </row>
    <row r="52" spans="1:31" s="108" customFormat="1" ht="14.1" customHeight="1" x14ac:dyDescent="0.2">
      <c r="A52" s="159" t="s">
        <v>221</v>
      </c>
      <c r="B52" s="160">
        <v>11.813353555564083</v>
      </c>
      <c r="C52" s="160">
        <v>11.471965542161087</v>
      </c>
      <c r="D52" s="160">
        <v>12.9089168846325</v>
      </c>
      <c r="E52" s="160">
        <v>12.722949837748526</v>
      </c>
      <c r="F52" s="160">
        <v>11.641185097409789</v>
      </c>
      <c r="G52" s="160">
        <v>9.5561678295069044</v>
      </c>
      <c r="H52" s="160">
        <v>8.9507866659812532</v>
      </c>
      <c r="I52" s="160">
        <v>8.4862851464817215</v>
      </c>
      <c r="J52" s="160">
        <v>10.116655672116497</v>
      </c>
      <c r="K52" s="160">
        <v>9.1432418159468867</v>
      </c>
      <c r="L52" s="160">
        <v>8.7491875010243874</v>
      </c>
      <c r="M52" s="160">
        <v>8.8699227138973065</v>
      </c>
      <c r="N52" s="209">
        <v>9.6636819731981642</v>
      </c>
      <c r="O52" s="209">
        <v>8.1553601775116569</v>
      </c>
      <c r="P52" s="172">
        <v>8.0452738534554342</v>
      </c>
      <c r="Q52" s="160">
        <v>7.9614696541162981</v>
      </c>
      <c r="R52" s="209">
        <v>7.2245741489925592</v>
      </c>
      <c r="S52" s="209">
        <v>6.9719048846851015</v>
      </c>
      <c r="T52" s="209">
        <v>6.3777140122601086</v>
      </c>
      <c r="U52" s="209">
        <v>7.0651491680022334</v>
      </c>
      <c r="V52" s="173" t="str">
        <f>+A52</f>
        <v>Médiane</v>
      </c>
      <c r="X52" s="166">
        <f t="shared" si="1"/>
        <v>1.4492161129496162</v>
      </c>
      <c r="Y52" s="166">
        <f t="shared" si="1"/>
        <v>1.3863175652018007</v>
      </c>
      <c r="Z52" s="166">
        <f t="shared" si="1"/>
        <v>1.0221542662562759</v>
      </c>
      <c r="AA52" s="166">
        <f t="shared" si="1"/>
        <v>0.72894014700030552</v>
      </c>
      <c r="AB52" s="169">
        <f t="shared" si="1"/>
        <v>0.51702439022407365</v>
      </c>
      <c r="AC52" s="169">
        <f t="shared" si="1"/>
        <v>0.53467125085506095</v>
      </c>
      <c r="AD52" s="168">
        <f t="shared" si="1"/>
        <v>0.66697266956255719</v>
      </c>
      <c r="AE52" s="168">
        <f t="shared" si="1"/>
        <v>0.81841069574221914</v>
      </c>
    </row>
    <row r="53" spans="1:31" s="108" customFormat="1" ht="14.1" customHeight="1" thickBot="1" x14ac:dyDescent="0.25">
      <c r="A53" s="159" t="s">
        <v>237</v>
      </c>
      <c r="B53" s="160">
        <v>13.636005899849572</v>
      </c>
      <c r="C53" s="160">
        <v>14.298474520254199</v>
      </c>
      <c r="D53" s="160">
        <v>14.864713689569353</v>
      </c>
      <c r="E53" s="160">
        <v>14.407225022082997</v>
      </c>
      <c r="F53" s="160">
        <v>13.302379318174292</v>
      </c>
      <c r="G53" s="160">
        <v>12.436175235168106</v>
      </c>
      <c r="H53" s="160">
        <v>12.316013104735653</v>
      </c>
      <c r="I53" s="160">
        <v>12.058338156163094</v>
      </c>
      <c r="J53" s="160">
        <v>12.298371798211349</v>
      </c>
      <c r="K53" s="160">
        <v>11.79397161282593</v>
      </c>
      <c r="L53" s="160">
        <v>10.745902848520824</v>
      </c>
      <c r="M53" s="160">
        <v>10.68928175177507</v>
      </c>
      <c r="N53" s="209">
        <v>11.421119036484974</v>
      </c>
      <c r="O53" s="209">
        <v>10.066113532774397</v>
      </c>
      <c r="P53" s="172">
        <v>8.7531747627883778</v>
      </c>
      <c r="Q53" s="160">
        <v>8.2378652157435717</v>
      </c>
      <c r="R53" s="209">
        <v>7.6488003904643396</v>
      </c>
      <c r="S53" s="209">
        <v>7.6529563728993288</v>
      </c>
      <c r="T53" s="209">
        <v>7.5766278738549842</v>
      </c>
      <c r="U53" s="209">
        <v>7.6763650199282036</v>
      </c>
      <c r="V53" s="173" t="str">
        <f>+A53</f>
        <v>Moyenne</v>
      </c>
      <c r="X53" s="166">
        <f t="shared" si="1"/>
        <v>1.0928332855597043</v>
      </c>
      <c r="Y53" s="166">
        <f t="shared" si="1"/>
        <v>1.0201212537317281</v>
      </c>
      <c r="Z53" s="166">
        <f t="shared" si="1"/>
        <v>0.80515510726025052</v>
      </c>
      <c r="AA53" s="166">
        <f t="shared" si="1"/>
        <v>0.78572987767564195</v>
      </c>
      <c r="AB53" s="169">
        <f t="shared" si="1"/>
        <v>0.95538236798408838</v>
      </c>
      <c r="AC53" s="169">
        <f t="shared" si="1"/>
        <v>1.1395475596818758</v>
      </c>
      <c r="AD53" s="168">
        <f t="shared" si="1"/>
        <v>1.3558443481060172</v>
      </c>
      <c r="AE53" s="168">
        <f t="shared" si="1"/>
        <v>1.4860452374199293</v>
      </c>
    </row>
    <row r="54" spans="1:31" s="108" customFormat="1" ht="14.1" customHeight="1" thickBot="1" x14ac:dyDescent="0.25">
      <c r="A54" s="159" t="s">
        <v>222</v>
      </c>
      <c r="B54" s="182">
        <v>11.02015147270542</v>
      </c>
      <c r="C54" s="182">
        <v>11.460371185347871</v>
      </c>
      <c r="D54" s="182">
        <v>11.533357359279831</v>
      </c>
      <c r="E54" s="182">
        <v>11.060610871318557</v>
      </c>
      <c r="F54" s="182">
        <v>10.5978261741434</v>
      </c>
      <c r="G54" s="182">
        <v>9.8797262486245661</v>
      </c>
      <c r="H54" s="182">
        <v>10.32901380490115</v>
      </c>
      <c r="I54" s="182">
        <v>9.9872957440429584</v>
      </c>
      <c r="J54" s="182">
        <v>10.442864203596022</v>
      </c>
      <c r="K54" s="182">
        <v>9.0819792792906853</v>
      </c>
      <c r="L54" s="182">
        <v>8.9067048566146862</v>
      </c>
      <c r="M54" s="182">
        <v>9.258614357925854</v>
      </c>
      <c r="N54" s="182">
        <v>8.9648531882149012</v>
      </c>
      <c r="O54" s="182">
        <v>8.5638102649833687</v>
      </c>
      <c r="P54" s="182">
        <v>7.95634439452125</v>
      </c>
      <c r="Q54" s="182">
        <v>7.5608762716300824</v>
      </c>
      <c r="R54" s="182">
        <v>7.6073824129579126</v>
      </c>
      <c r="S54" s="182">
        <v>6.8254548163178681</v>
      </c>
      <c r="T54" s="182">
        <v>7.33925973075167</v>
      </c>
      <c r="U54" s="182">
        <v>6.8842705999545295</v>
      </c>
      <c r="V54" s="164" t="s">
        <v>222</v>
      </c>
      <c r="X54" s="166">
        <f t="shared" si="1"/>
        <v>0.69123875245819966</v>
      </c>
      <c r="Y54" s="166">
        <f t="shared" si="1"/>
        <v>0.68493519267402103</v>
      </c>
      <c r="Z54" s="166">
        <f t="shared" si="1"/>
        <v>0.63832876188459708</v>
      </c>
      <c r="AA54" s="166">
        <f t="shared" si="1"/>
        <v>0.64607642282786004</v>
      </c>
      <c r="AB54" s="169">
        <f t="shared" si="1"/>
        <v>0.65808349281570433</v>
      </c>
      <c r="AC54" s="169">
        <f t="shared" si="1"/>
        <v>0.71936911283552041</v>
      </c>
      <c r="AD54" s="168">
        <f t="shared" si="1"/>
        <v>0.72877532908369447</v>
      </c>
      <c r="AE54" s="168">
        <f t="shared" si="1"/>
        <v>0.82349914459878748</v>
      </c>
    </row>
    <row r="55" spans="1:31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11.556082262728633</v>
      </c>
      <c r="K55" s="182">
        <v>22.629898017800329</v>
      </c>
      <c r="L55" s="182">
        <v>12.318925955344953</v>
      </c>
      <c r="M55" s="182">
        <v>12.08676384533579</v>
      </c>
      <c r="N55" s="182">
        <v>12.953496476051601</v>
      </c>
      <c r="O55" s="182">
        <v>11.24790669885855</v>
      </c>
      <c r="P55" s="182">
        <v>11.436825532052923</v>
      </c>
      <c r="Q55" s="182">
        <v>11.843087506634609</v>
      </c>
      <c r="R55" s="182">
        <v>11.44483416031505</v>
      </c>
      <c r="S55" s="182">
        <v>12.683498638489393</v>
      </c>
      <c r="T55" s="182">
        <v>12.240841255070491</v>
      </c>
      <c r="U55" s="182">
        <v>15.469892784662914</v>
      </c>
      <c r="V55" s="184" t="s">
        <v>224</v>
      </c>
      <c r="X55" s="185">
        <f t="shared" si="1"/>
        <v>4.7521750705615711</v>
      </c>
      <c r="Y55" s="185">
        <f t="shared" si="1"/>
        <v>3.9909902487489513</v>
      </c>
      <c r="Z55" s="185">
        <f t="shared" si="1"/>
        <v>3.3283458825392271</v>
      </c>
      <c r="AA55" s="185">
        <f t="shared" si="1"/>
        <v>2.9436841583712297</v>
      </c>
      <c r="AB55" s="169">
        <f t="shared" si="1"/>
        <v>2.6195668300583494</v>
      </c>
      <c r="AC55" s="169">
        <f t="shared" si="1"/>
        <v>2.3426936827373517</v>
      </c>
      <c r="AD55" s="231">
        <f t="shared" si="1"/>
        <v>2.1271916470390253</v>
      </c>
      <c r="AE55" s="168">
        <f t="shared" ref="AE55" si="2">AVEDEV(J55:S55)</f>
        <v>1.9219532216878286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K14/I14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43788.624696412036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Investitionsanteil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Bruttoinvestitionen in % des Gesamtausgaben</v>
      </c>
      <c r="B61" s="289"/>
      <c r="C61" s="289"/>
      <c r="D61" s="289"/>
      <c r="E61" s="289"/>
      <c r="F61" s="289"/>
      <c r="G61" s="289"/>
      <c r="H61" s="289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Proportion des investissements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Investissements bruts en % des dépenses totales</v>
      </c>
      <c r="B63" s="289"/>
      <c r="C63" s="289"/>
      <c r="D63" s="289"/>
      <c r="E63" s="289"/>
      <c r="F63" s="289"/>
      <c r="G63" s="289"/>
      <c r="H63" s="289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D83" si="3">(SUM(B24:D24)/3)</f>
        <v>9.9100760493768689</v>
      </c>
      <c r="E68" s="141">
        <f t="shared" ref="E68:E83" si="4">(SUM(C24:E24)/3)</f>
        <v>11.185741417901212</v>
      </c>
      <c r="F68" s="141">
        <f t="shared" ref="F68:U83" si="5">(SUM(D24:F24)/3)</f>
        <v>10.877424830760033</v>
      </c>
      <c r="G68" s="141">
        <f t="shared" si="5"/>
        <v>11.449881158516801</v>
      </c>
      <c r="H68" s="141">
        <f t="shared" si="5"/>
        <v>11.398839280058375</v>
      </c>
      <c r="I68" s="141">
        <f t="shared" si="5"/>
        <v>12.328987237431051</v>
      </c>
      <c r="J68" s="141">
        <f t="shared" si="5"/>
        <v>12.379416934516874</v>
      </c>
      <c r="K68" s="141">
        <f t="shared" si="5"/>
        <v>11.484173863535247</v>
      </c>
      <c r="L68" s="141">
        <f t="shared" si="5"/>
        <v>10.021923134935699</v>
      </c>
      <c r="M68" s="141">
        <f t="shared" si="5"/>
        <v>8.7427288189297414</v>
      </c>
      <c r="N68" s="141">
        <f t="shared" si="5"/>
        <v>7.5385875452602109</v>
      </c>
      <c r="O68" s="142">
        <f t="shared" si="5"/>
        <v>6.7492575794367662</v>
      </c>
      <c r="P68" s="246">
        <f t="shared" si="5"/>
        <v>6.210871989940455</v>
      </c>
      <c r="Q68" s="195">
        <f t="shared" si="5"/>
        <v>6.4504946682487114</v>
      </c>
      <c r="R68" s="142">
        <f t="shared" si="5"/>
        <v>7.1925956592786733</v>
      </c>
      <c r="S68" s="246">
        <f t="shared" si="5"/>
        <v>6.7904056032472786</v>
      </c>
      <c r="T68" s="246">
        <f t="shared" si="5"/>
        <v>6.6168405247487572</v>
      </c>
      <c r="U68" s="246">
        <f t="shared" si="5"/>
        <v>6.1991780781459971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si="3"/>
        <v>10.567217621268668</v>
      </c>
      <c r="E69" s="151">
        <f t="shared" si="4"/>
        <v>11.09463155711687</v>
      </c>
      <c r="F69" s="151">
        <f t="shared" si="5"/>
        <v>11.511314275155215</v>
      </c>
      <c r="G69" s="151">
        <f t="shared" si="5"/>
        <v>10.896836749889081</v>
      </c>
      <c r="H69" s="151">
        <f t="shared" si="5"/>
        <v>9.5913579235846349</v>
      </c>
      <c r="I69" s="151">
        <f t="shared" si="5"/>
        <v>8.9545269394231966</v>
      </c>
      <c r="J69" s="151">
        <f t="shared" si="5"/>
        <v>9.6506426999468626</v>
      </c>
      <c r="K69" s="151">
        <f t="shared" si="5"/>
        <v>9.9168830043357286</v>
      </c>
      <c r="L69" s="151">
        <f t="shared" si="5"/>
        <v>10.411555028402649</v>
      </c>
      <c r="M69" s="151">
        <f t="shared" si="5"/>
        <v>9.8941327459813042</v>
      </c>
      <c r="N69" s="151">
        <f t="shared" si="5"/>
        <v>10.511755718752431</v>
      </c>
      <c r="O69" s="197">
        <f t="shared" si="5"/>
        <v>10.988619115377523</v>
      </c>
      <c r="P69" s="247">
        <f t="shared" si="5"/>
        <v>10.863491399026421</v>
      </c>
      <c r="Q69" s="197">
        <f t="shared" si="5"/>
        <v>10.323749259631256</v>
      </c>
      <c r="R69" s="198">
        <f t="shared" si="5"/>
        <v>9.0542162392463919</v>
      </c>
      <c r="S69" s="151">
        <f t="shared" si="5"/>
        <v>8.0350913124523071</v>
      </c>
      <c r="T69" s="151">
        <f t="shared" si="5"/>
        <v>7.0352624856346111</v>
      </c>
      <c r="U69" s="151">
        <f t="shared" si="5"/>
        <v>5.8834675133219818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3"/>
        <v>12.124930015117714</v>
      </c>
      <c r="E70" s="141">
        <f t="shared" si="4"/>
        <v>12.297929177908346</v>
      </c>
      <c r="F70" s="141">
        <f t="shared" si="5"/>
        <v>12.708237658903636</v>
      </c>
      <c r="G70" s="141">
        <f t="shared" si="5"/>
        <v>11.842973341475217</v>
      </c>
      <c r="H70" s="141">
        <f t="shared" si="5"/>
        <v>11.14160206825531</v>
      </c>
      <c r="I70" s="141">
        <f t="shared" si="5"/>
        <v>10.15612389107361</v>
      </c>
      <c r="J70" s="141">
        <f t="shared" si="5"/>
        <v>11.046993346621598</v>
      </c>
      <c r="K70" s="141">
        <f t="shared" si="5"/>
        <v>11.320439881657066</v>
      </c>
      <c r="L70" s="141">
        <f t="shared" si="5"/>
        <v>12.198294384133803</v>
      </c>
      <c r="M70" s="141">
        <f t="shared" si="5"/>
        <v>12.600866888670216</v>
      </c>
      <c r="N70" s="141">
        <f t="shared" si="5"/>
        <v>12.537375773939429</v>
      </c>
      <c r="O70" s="194">
        <f t="shared" si="5"/>
        <v>10.779121948583102</v>
      </c>
      <c r="P70" s="246">
        <f t="shared" si="5"/>
        <v>8.1744666649236031</v>
      </c>
      <c r="Q70" s="194">
        <f t="shared" si="5"/>
        <v>6.3961595562416278</v>
      </c>
      <c r="R70" s="195">
        <f t="shared" si="5"/>
        <v>5.9558784741763153</v>
      </c>
      <c r="S70" s="199">
        <f t="shared" si="5"/>
        <v>5.9896732222408602</v>
      </c>
      <c r="T70" s="199">
        <f t="shared" si="5"/>
        <v>5.2689236890968756</v>
      </c>
      <c r="U70" s="199">
        <f t="shared" si="5"/>
        <v>4.7333815684194613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3"/>
        <v>40.005374364906409</v>
      </c>
      <c r="E71" s="151">
        <f t="shared" si="4"/>
        <v>41.120333684865052</v>
      </c>
      <c r="F71" s="151">
        <f t="shared" si="5"/>
        <v>37.960449267397657</v>
      </c>
      <c r="G71" s="151">
        <f t="shared" si="5"/>
        <v>34.151191984292794</v>
      </c>
      <c r="H71" s="151">
        <f t="shared" si="5"/>
        <v>32.586987475712498</v>
      </c>
      <c r="I71" s="151">
        <f t="shared" si="5"/>
        <v>36.265368311110443</v>
      </c>
      <c r="J71" s="151">
        <f t="shared" si="5"/>
        <v>39.364679599532217</v>
      </c>
      <c r="K71" s="151">
        <f t="shared" si="5"/>
        <v>38.547405905407125</v>
      </c>
      <c r="L71" s="151">
        <f t="shared" si="5"/>
        <v>30.818620388976942</v>
      </c>
      <c r="M71" s="151">
        <f t="shared" si="5"/>
        <v>22.89142584320766</v>
      </c>
      <c r="N71" s="151">
        <f t="shared" si="5"/>
        <v>18.228502489236622</v>
      </c>
      <c r="O71" s="197">
        <f t="shared" si="5"/>
        <v>16.155576800532753</v>
      </c>
      <c r="P71" s="247">
        <f t="shared" si="5"/>
        <v>14.394873931967473</v>
      </c>
      <c r="Q71" s="198">
        <f t="shared" si="5"/>
        <v>12.493119911937468</v>
      </c>
      <c r="R71" s="152">
        <f t="shared" si="5"/>
        <v>10.979773948428951</v>
      </c>
      <c r="S71" s="201">
        <f t="shared" si="5"/>
        <v>10.831143929841568</v>
      </c>
      <c r="T71" s="201">
        <f t="shared" si="5"/>
        <v>11.74453362971804</v>
      </c>
      <c r="U71" s="201">
        <f t="shared" si="5"/>
        <v>13.017676022580815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3"/>
        <v>11.468400089012961</v>
      </c>
      <c r="E72" s="141">
        <f t="shared" si="4"/>
        <v>10.659644743127615</v>
      </c>
      <c r="F72" s="141">
        <f t="shared" si="5"/>
        <v>9.2779906021433831</v>
      </c>
      <c r="G72" s="141">
        <f t="shared" si="5"/>
        <v>8.8127427322930796</v>
      </c>
      <c r="H72" s="141">
        <f t="shared" si="5"/>
        <v>9.2685417350175427</v>
      </c>
      <c r="I72" s="141">
        <f t="shared" si="5"/>
        <v>9.3070230170371655</v>
      </c>
      <c r="J72" s="141">
        <f t="shared" si="5"/>
        <v>8.4621717872830047</v>
      </c>
      <c r="K72" s="141">
        <f t="shared" si="5"/>
        <v>8.2935641234295758</v>
      </c>
      <c r="L72" s="141">
        <f t="shared" si="5"/>
        <v>8.869604114363943</v>
      </c>
      <c r="M72" s="141">
        <f t="shared" si="5"/>
        <v>10.128667455770463</v>
      </c>
      <c r="N72" s="141">
        <f t="shared" si="5"/>
        <v>9.8479609323539705</v>
      </c>
      <c r="O72" s="194">
        <f t="shared" si="5"/>
        <v>9.0163161803147034</v>
      </c>
      <c r="P72" s="246">
        <f t="shared" si="5"/>
        <v>7.8230837062137502</v>
      </c>
      <c r="Q72" s="195">
        <f t="shared" si="5"/>
        <v>7.6483492858188598</v>
      </c>
      <c r="R72" s="142">
        <f t="shared" si="5"/>
        <v>7.6429431935995993</v>
      </c>
      <c r="S72" s="202">
        <f t="shared" si="5"/>
        <v>6.7715212679003178</v>
      </c>
      <c r="T72" s="202">
        <f t="shared" si="5"/>
        <v>5.5512879845035146</v>
      </c>
      <c r="U72" s="202">
        <f t="shared" si="5"/>
        <v>4.6134182177161946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3"/>
        <v>21.885866445515958</v>
      </c>
      <c r="E73" s="151">
        <f t="shared" si="4"/>
        <v>25.100508832637683</v>
      </c>
      <c r="F73" s="151">
        <f t="shared" si="5"/>
        <v>26.433647771022152</v>
      </c>
      <c r="G73" s="151">
        <f t="shared" si="5"/>
        <v>28.095130097186708</v>
      </c>
      <c r="H73" s="151">
        <f t="shared" si="5"/>
        <v>26.699819668083933</v>
      </c>
      <c r="I73" s="151">
        <f t="shared" si="5"/>
        <v>26.556340207723281</v>
      </c>
      <c r="J73" s="151">
        <f t="shared" si="5"/>
        <v>27.791792141184871</v>
      </c>
      <c r="K73" s="151">
        <f t="shared" si="5"/>
        <v>28.802210647386989</v>
      </c>
      <c r="L73" s="151">
        <f t="shared" si="5"/>
        <v>29.218005943395212</v>
      </c>
      <c r="M73" s="151">
        <f t="shared" si="5"/>
        <v>28.006140170856991</v>
      </c>
      <c r="N73" s="151">
        <f t="shared" si="5"/>
        <v>28.606530491003557</v>
      </c>
      <c r="O73" s="197">
        <f t="shared" si="5"/>
        <v>26.536253378865101</v>
      </c>
      <c r="P73" s="247">
        <f t="shared" si="5"/>
        <v>22.930767101622127</v>
      </c>
      <c r="Q73" s="198">
        <f t="shared" si="5"/>
        <v>17.353269175517905</v>
      </c>
      <c r="R73" s="203">
        <f t="shared" si="5"/>
        <v>12.226640496681682</v>
      </c>
      <c r="S73" s="151">
        <f t="shared" si="5"/>
        <v>9.3553307274760762</v>
      </c>
      <c r="T73" s="151">
        <f t="shared" si="5"/>
        <v>7.0191959639569816</v>
      </c>
      <c r="U73" s="151">
        <f t="shared" si="5"/>
        <v>8.849195811736605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3"/>
        <v>27.529596496460154</v>
      </c>
      <c r="E74" s="141">
        <f t="shared" si="4"/>
        <v>31.127313286236074</v>
      </c>
      <c r="F74" s="141">
        <f t="shared" si="5"/>
        <v>32.550697558833782</v>
      </c>
      <c r="G74" s="141">
        <f t="shared" si="5"/>
        <v>32.609140630931108</v>
      </c>
      <c r="H74" s="141">
        <f t="shared" si="5"/>
        <v>32.510482015179051</v>
      </c>
      <c r="I74" s="141">
        <f t="shared" si="5"/>
        <v>31.768998328696668</v>
      </c>
      <c r="J74" s="141">
        <f t="shared" si="5"/>
        <v>31.176414658085179</v>
      </c>
      <c r="K74" s="141">
        <f t="shared" si="5"/>
        <v>28.68993755400783</v>
      </c>
      <c r="L74" s="141">
        <f t="shared" si="5"/>
        <v>25.085740824111635</v>
      </c>
      <c r="M74" s="141">
        <f t="shared" si="5"/>
        <v>21.236185681418124</v>
      </c>
      <c r="N74" s="141">
        <f t="shared" si="5"/>
        <v>20.767479795412793</v>
      </c>
      <c r="O74" s="194">
        <f t="shared" si="5"/>
        <v>17.993683610401501</v>
      </c>
      <c r="P74" s="246">
        <f t="shared" si="5"/>
        <v>14.885929005112581</v>
      </c>
      <c r="Q74" s="195">
        <f t="shared" si="5"/>
        <v>8.9150220896731138</v>
      </c>
      <c r="R74" s="195">
        <f t="shared" si="5"/>
        <v>7.9798877643292938</v>
      </c>
      <c r="S74" s="195">
        <f t="shared" si="5"/>
        <v>7.6057987433319356</v>
      </c>
      <c r="T74" s="195">
        <f t="shared" si="5"/>
        <v>6.750014356942728</v>
      </c>
      <c r="U74" s="195">
        <f t="shared" si="5"/>
        <v>6.9547073305152223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3"/>
        <v>11.956474152516206</v>
      </c>
      <c r="E75" s="151">
        <f t="shared" si="4"/>
        <v>13.27524934010799</v>
      </c>
      <c r="F75" s="151">
        <f t="shared" si="5"/>
        <v>13.5906379737407</v>
      </c>
      <c r="G75" s="151">
        <f t="shared" si="5"/>
        <v>11.833416062552379</v>
      </c>
      <c r="H75" s="151">
        <f t="shared" si="5"/>
        <v>9.6970749455538883</v>
      </c>
      <c r="I75" s="151">
        <f t="shared" si="5"/>
        <v>8.0816508547401167</v>
      </c>
      <c r="J75" s="151">
        <f t="shared" si="5"/>
        <v>7.9124911296185845</v>
      </c>
      <c r="K75" s="151">
        <f t="shared" si="5"/>
        <v>10.130168512129176</v>
      </c>
      <c r="L75" s="151">
        <f t="shared" si="5"/>
        <v>10.493363922783553</v>
      </c>
      <c r="M75" s="151">
        <f t="shared" si="5"/>
        <v>10.565755689922925</v>
      </c>
      <c r="N75" s="151">
        <f t="shared" si="5"/>
        <v>8.1816389887592393</v>
      </c>
      <c r="O75" s="197">
        <f t="shared" si="5"/>
        <v>8.0064950632566685</v>
      </c>
      <c r="P75" s="247">
        <f t="shared" si="5"/>
        <v>7.9579229530976621</v>
      </c>
      <c r="Q75" s="198">
        <f t="shared" si="5"/>
        <v>8.832809420440773</v>
      </c>
      <c r="R75" s="203">
        <f t="shared" si="5"/>
        <v>9.7415436893158311</v>
      </c>
      <c r="S75" s="151">
        <f t="shared" si="5"/>
        <v>9.9920804960205434</v>
      </c>
      <c r="T75" s="151">
        <f t="shared" si="5"/>
        <v>9.3263296057181506</v>
      </c>
      <c r="U75" s="151">
        <f t="shared" si="5"/>
        <v>8.5357071257786075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3"/>
        <v>16.12057810788065</v>
      </c>
      <c r="E76" s="141">
        <f t="shared" si="4"/>
        <v>17.220381136046004</v>
      </c>
      <c r="F76" s="141">
        <f t="shared" si="5"/>
        <v>17.850607881876517</v>
      </c>
      <c r="G76" s="141">
        <f t="shared" si="5"/>
        <v>16.920624540156791</v>
      </c>
      <c r="H76" s="141">
        <f t="shared" si="5"/>
        <v>13.765025030973334</v>
      </c>
      <c r="I76" s="141">
        <f t="shared" si="5"/>
        <v>10.837983665301117</v>
      </c>
      <c r="J76" s="141">
        <f t="shared" si="5"/>
        <v>10.209963294962835</v>
      </c>
      <c r="K76" s="141">
        <f t="shared" si="5"/>
        <v>11.457613436563138</v>
      </c>
      <c r="L76" s="141">
        <f t="shared" si="5"/>
        <v>12.756095210523933</v>
      </c>
      <c r="M76" s="141">
        <f t="shared" si="5"/>
        <v>11.803005348069879</v>
      </c>
      <c r="N76" s="141">
        <f t="shared" si="5"/>
        <v>10.839940456602926</v>
      </c>
      <c r="O76" s="194">
        <f t="shared" si="5"/>
        <v>9.6232207941727026</v>
      </c>
      <c r="P76" s="246">
        <f t="shared" si="5"/>
        <v>8.5714005056968023</v>
      </c>
      <c r="Q76" s="195">
        <f t="shared" si="5"/>
        <v>7.675321243680858</v>
      </c>
      <c r="R76" s="204">
        <f t="shared" si="5"/>
        <v>7.1112562713537075</v>
      </c>
      <c r="S76" s="141">
        <f t="shared" si="5"/>
        <v>7.7183404761517975</v>
      </c>
      <c r="T76" s="141">
        <f t="shared" si="5"/>
        <v>8.4776353980189683</v>
      </c>
      <c r="U76" s="141">
        <f t="shared" si="5"/>
        <v>8.8348689227385577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3"/>
        <v>11.250232352800088</v>
      </c>
      <c r="E77" s="151">
        <f t="shared" si="4"/>
        <v>9.7493343582859495</v>
      </c>
      <c r="F77" s="151">
        <f t="shared" si="5"/>
        <v>8.5996551053471464</v>
      </c>
      <c r="G77" s="151">
        <f t="shared" si="5"/>
        <v>6.8255684933263616</v>
      </c>
      <c r="H77" s="151">
        <f t="shared" si="5"/>
        <v>6.8329384230691161</v>
      </c>
      <c r="I77" s="151">
        <f t="shared" si="5"/>
        <v>6.6152469925596122</v>
      </c>
      <c r="J77" s="151">
        <f t="shared" si="5"/>
        <v>6.9810452865882668</v>
      </c>
      <c r="K77" s="151">
        <f t="shared" si="5"/>
        <v>7.288496578981011</v>
      </c>
      <c r="L77" s="151">
        <f t="shared" si="5"/>
        <v>7.4883094286633964</v>
      </c>
      <c r="M77" s="151">
        <f t="shared" si="5"/>
        <v>7.2889038172469895</v>
      </c>
      <c r="N77" s="151">
        <f t="shared" si="5"/>
        <v>7.2619399281120556</v>
      </c>
      <c r="O77" s="197">
        <f t="shared" si="5"/>
        <v>6.7543536297165483</v>
      </c>
      <c r="P77" s="247">
        <f t="shared" si="5"/>
        <v>6.3596945785627108</v>
      </c>
      <c r="Q77" s="198">
        <f t="shared" si="5"/>
        <v>5.5567823216841852</v>
      </c>
      <c r="R77" s="203">
        <f t="shared" si="5"/>
        <v>5.3710095403210332</v>
      </c>
      <c r="S77" s="151">
        <f t="shared" si="5"/>
        <v>4.8349699179486727</v>
      </c>
      <c r="T77" s="151">
        <f t="shared" si="5"/>
        <v>4.4034989318192297</v>
      </c>
      <c r="U77" s="151">
        <f t="shared" si="5"/>
        <v>4.4564125496526037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3"/>
        <v>14.202291702753433</v>
      </c>
      <c r="E78" s="141">
        <f t="shared" si="4"/>
        <v>15.535814446961398</v>
      </c>
      <c r="F78" s="141">
        <f t="shared" si="5"/>
        <v>14.067334403098849</v>
      </c>
      <c r="G78" s="141">
        <f t="shared" si="5"/>
        <v>11.566945260888124</v>
      </c>
      <c r="H78" s="141">
        <f t="shared" si="5"/>
        <v>9.7645123403081104</v>
      </c>
      <c r="I78" s="141">
        <f t="shared" si="5"/>
        <v>9.3530957038133291</v>
      </c>
      <c r="J78" s="141">
        <f t="shared" si="5"/>
        <v>10.021245718739186</v>
      </c>
      <c r="K78" s="141">
        <f t="shared" si="5"/>
        <v>11.156109551408122</v>
      </c>
      <c r="L78" s="141">
        <f t="shared" si="5"/>
        <v>10.669602916341306</v>
      </c>
      <c r="M78" s="141">
        <f t="shared" si="5"/>
        <v>10.060343711894802</v>
      </c>
      <c r="N78" s="141">
        <f t="shared" si="5"/>
        <v>9.5321644550825031</v>
      </c>
      <c r="O78" s="194">
        <f t="shared" si="5"/>
        <v>9.4387835993521865</v>
      </c>
      <c r="P78" s="246">
        <f t="shared" si="5"/>
        <v>9.1848282422180727</v>
      </c>
      <c r="Q78" s="195">
        <f t="shared" si="5"/>
        <v>7.9890824303456114</v>
      </c>
      <c r="R78" s="204">
        <f t="shared" si="5"/>
        <v>6.3755112788190544</v>
      </c>
      <c r="S78" s="141">
        <f t="shared" si="5"/>
        <v>5.9998034634131052</v>
      </c>
      <c r="T78" s="141">
        <f t="shared" si="5"/>
        <v>6.3162613052861927</v>
      </c>
      <c r="U78" s="141">
        <f t="shared" si="5"/>
        <v>7.4536854127942087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3"/>
        <v>10.743767581237337</v>
      </c>
      <c r="E79" s="151">
        <f t="shared" si="4"/>
        <v>10.119776603981636</v>
      </c>
      <c r="F79" s="151">
        <f t="shared" si="5"/>
        <v>9.7964573056077509</v>
      </c>
      <c r="G79" s="151">
        <f t="shared" si="5"/>
        <v>8.2854936294547219</v>
      </c>
      <c r="H79" s="151">
        <f t="shared" si="5"/>
        <v>7.707131286903337</v>
      </c>
      <c r="I79" s="151">
        <f t="shared" si="5"/>
        <v>7.4864751116422497</v>
      </c>
      <c r="J79" s="151">
        <f t="shared" si="5"/>
        <v>7.5018405920255136</v>
      </c>
      <c r="K79" s="151">
        <f t="shared" si="5"/>
        <v>7.2351849844240803</v>
      </c>
      <c r="L79" s="151">
        <f t="shared" si="5"/>
        <v>7.0332732590610867</v>
      </c>
      <c r="M79" s="151">
        <f t="shared" si="5"/>
        <v>7.016317453699763</v>
      </c>
      <c r="N79" s="151">
        <f t="shared" si="5"/>
        <v>7.4417035856953957</v>
      </c>
      <c r="O79" s="197">
        <f t="shared" si="5"/>
        <v>10.165392174850927</v>
      </c>
      <c r="P79" s="247">
        <f t="shared" si="5"/>
        <v>11.837901462894285</v>
      </c>
      <c r="Q79" s="198">
        <f t="shared" si="5"/>
        <v>12.269585775458742</v>
      </c>
      <c r="R79" s="203">
        <f t="shared" si="5"/>
        <v>11.755047981875137</v>
      </c>
      <c r="S79" s="151">
        <f t="shared" si="5"/>
        <v>11.483925502873127</v>
      </c>
      <c r="T79" s="151">
        <f t="shared" si="5"/>
        <v>12.512927021491805</v>
      </c>
      <c r="U79" s="151">
        <f t="shared" si="5"/>
        <v>10.786902638154613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3"/>
        <v>7.4063416927258983</v>
      </c>
      <c r="E80" s="141">
        <f t="shared" si="4"/>
        <v>7.4751458642964366</v>
      </c>
      <c r="F80" s="141">
        <f t="shared" si="5"/>
        <v>8.0470181826798211</v>
      </c>
      <c r="G80" s="141">
        <f t="shared" si="5"/>
        <v>8.3318876139633815</v>
      </c>
      <c r="H80" s="141">
        <f t="shared" si="5"/>
        <v>8.7397896400920505</v>
      </c>
      <c r="I80" s="141">
        <f t="shared" si="5"/>
        <v>8.4066506529901748</v>
      </c>
      <c r="J80" s="141">
        <f t="shared" si="5"/>
        <v>8.3992751137112371</v>
      </c>
      <c r="K80" s="141">
        <f t="shared" si="5"/>
        <v>7.5061621892145363</v>
      </c>
      <c r="L80" s="141">
        <f t="shared" si="5"/>
        <v>7.5309432508344045</v>
      </c>
      <c r="M80" s="141">
        <f t="shared" si="5"/>
        <v>7.11099348549849</v>
      </c>
      <c r="N80" s="141">
        <f t="shared" si="5"/>
        <v>9.6282680694813845</v>
      </c>
      <c r="O80" s="194">
        <f t="shared" si="5"/>
        <v>9.5329123140745455</v>
      </c>
      <c r="P80" s="246">
        <f t="shared" si="5"/>
        <v>10.93530315026864</v>
      </c>
      <c r="Q80" s="195">
        <f t="shared" si="5"/>
        <v>8.0857248141808302</v>
      </c>
      <c r="R80" s="204">
        <f t="shared" si="5"/>
        <v>8.0174756503431706</v>
      </c>
      <c r="S80" s="141">
        <f t="shared" si="5"/>
        <v>6.8603398868224161</v>
      </c>
      <c r="T80" s="141">
        <f t="shared" si="5"/>
        <v>7.8590596126815599</v>
      </c>
      <c r="U80" s="141">
        <f t="shared" si="5"/>
        <v>8.4206201580744136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3"/>
        <v>5.6838074908289258</v>
      </c>
      <c r="E81" s="151">
        <f t="shared" si="4"/>
        <v>6.0193173915289622</v>
      </c>
      <c r="F81" s="151">
        <f t="shared" si="5"/>
        <v>6.950794787560997</v>
      </c>
      <c r="G81" s="151">
        <f t="shared" si="5"/>
        <v>6.9494760380933931</v>
      </c>
      <c r="H81" s="151">
        <f t="shared" si="5"/>
        <v>5.6108465456601815</v>
      </c>
      <c r="I81" s="151">
        <f t="shared" si="5"/>
        <v>5.4906668719920617</v>
      </c>
      <c r="J81" s="151">
        <f t="shared" si="5"/>
        <v>4.9395268515642927</v>
      </c>
      <c r="K81" s="151">
        <f t="shared" si="5"/>
        <v>5.6669380649806458</v>
      </c>
      <c r="L81" s="151">
        <f t="shared" si="5"/>
        <v>5.0616536083795269</v>
      </c>
      <c r="M81" s="151">
        <f t="shared" si="5"/>
        <v>4.6603286445076284</v>
      </c>
      <c r="N81" s="151">
        <f t="shared" si="5"/>
        <v>5.1657894552517174</v>
      </c>
      <c r="O81" s="197">
        <f t="shared" si="5"/>
        <v>6.0993997266451982</v>
      </c>
      <c r="P81" s="247">
        <f t="shared" si="5"/>
        <v>6.442545680915722</v>
      </c>
      <c r="Q81" s="198">
        <f t="shared" si="5"/>
        <v>6.3338338499861111</v>
      </c>
      <c r="R81" s="203">
        <f t="shared" si="5"/>
        <v>5.5513793850887536</v>
      </c>
      <c r="S81" s="151">
        <f t="shared" si="5"/>
        <v>5.4695227954458678</v>
      </c>
      <c r="T81" s="151">
        <f t="shared" si="5"/>
        <v>4.2608643544095441</v>
      </c>
      <c r="U81" s="151">
        <f t="shared" si="5"/>
        <v>4.2857887670118719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3"/>
        <v>11.508315841566144</v>
      </c>
      <c r="E82" s="141">
        <f t="shared" si="4"/>
        <v>12.847120240691879</v>
      </c>
      <c r="F82" s="141">
        <f t="shared" si="5"/>
        <v>13.375091964270846</v>
      </c>
      <c r="G82" s="141">
        <f t="shared" si="5"/>
        <v>13.577368718820471</v>
      </c>
      <c r="H82" s="141">
        <f t="shared" si="5"/>
        <v>11.944618373447563</v>
      </c>
      <c r="I82" s="141">
        <f t="shared" si="5"/>
        <v>11.99950823183744</v>
      </c>
      <c r="J82" s="141">
        <f t="shared" si="5"/>
        <v>11.019513703308311</v>
      </c>
      <c r="K82" s="141">
        <f t="shared" si="5"/>
        <v>12.058702167788395</v>
      </c>
      <c r="L82" s="141">
        <f t="shared" si="5"/>
        <v>12.313908145993246</v>
      </c>
      <c r="M82" s="141">
        <f t="shared" si="5"/>
        <v>12.606441390823107</v>
      </c>
      <c r="N82" s="141">
        <f t="shared" si="5"/>
        <v>13.784477799950265</v>
      </c>
      <c r="O82" s="194">
        <f t="shared" si="5"/>
        <v>18.598837455047331</v>
      </c>
      <c r="P82" s="246">
        <f t="shared" si="5"/>
        <v>18.496591132998216</v>
      </c>
      <c r="Q82" s="195">
        <f t="shared" si="5"/>
        <v>15.539339271821676</v>
      </c>
      <c r="R82" s="204">
        <f t="shared" si="5"/>
        <v>8.6886900730488588</v>
      </c>
      <c r="S82" s="141">
        <f t="shared" si="5"/>
        <v>7.527873062276683</v>
      </c>
      <c r="T82" s="141">
        <f t="shared" si="5"/>
        <v>8.0734748027896881</v>
      </c>
      <c r="U82" s="141">
        <f t="shared" si="5"/>
        <v>8.0512979629570864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3"/>
        <v>13.117137410706269</v>
      </c>
      <c r="E83" s="151">
        <f t="shared" si="4"/>
        <v>12.985040633113607</v>
      </c>
      <c r="F83" s="151">
        <f t="shared" si="5"/>
        <v>14.073151112399595</v>
      </c>
      <c r="G83" s="151">
        <f t="shared" si="5"/>
        <v>12.66638260132696</v>
      </c>
      <c r="H83" s="151">
        <f t="shared" si="5"/>
        <v>9.8016032867909484</v>
      </c>
      <c r="I83" s="151">
        <f t="shared" si="5"/>
        <v>8.0195551370118832</v>
      </c>
      <c r="J83" s="151">
        <f t="shared" si="5"/>
        <v>5.6568174843171812</v>
      </c>
      <c r="K83" s="151">
        <f t="shared" si="5"/>
        <v>5.4285264336133929</v>
      </c>
      <c r="L83" s="151">
        <f t="shared" si="5"/>
        <v>5.0333565748324069</v>
      </c>
      <c r="M83" s="151">
        <f t="shared" si="5"/>
        <v>6.4171119872867806</v>
      </c>
      <c r="N83" s="151">
        <f t="shared" si="5"/>
        <v>7.9936687764970955</v>
      </c>
      <c r="O83" s="197">
        <f t="shared" si="5"/>
        <v>8.5106839858084395</v>
      </c>
      <c r="P83" s="247">
        <f t="shared" si="5"/>
        <v>9.2218855109546745</v>
      </c>
      <c r="Q83" s="198">
        <f t="shared" si="5"/>
        <v>9.7970358086178475</v>
      </c>
      <c r="R83" s="203">
        <f t="shared" si="5"/>
        <v>10.38483265579881</v>
      </c>
      <c r="S83" s="151">
        <f t="shared" si="5"/>
        <v>11.972800122635078</v>
      </c>
      <c r="T83" s="151">
        <f t="shared" si="5"/>
        <v>9.9332954501051649</v>
      </c>
      <c r="U83" s="151">
        <f t="shared" ref="U83" si="6">(SUM(S39:U39)/3)</f>
        <v>8.5487508005653137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141">
        <f>(SUM(B40:C40)/2)</f>
        <v>15.276959288535769</v>
      </c>
      <c r="E84" s="141">
        <f>(SUM(C40+E40)/2)</f>
        <v>13.168465549914636</v>
      </c>
      <c r="F84" s="141">
        <f t="shared" ref="F84:F93" si="7">(SUM(D40:F40)/3)</f>
        <v>9.5102391449316457</v>
      </c>
      <c r="G84" s="141">
        <f t="shared" ref="G84:G93" si="8">(SUM(E40:G40)/3)</f>
        <v>8.9187273513444865</v>
      </c>
      <c r="H84" s="141">
        <f t="shared" ref="H84:U93" si="9">(SUM(F40:H40)/3)</f>
        <v>8.0437969883912732</v>
      </c>
      <c r="I84" s="141">
        <f t="shared" si="9"/>
        <v>7.0611311206679508</v>
      </c>
      <c r="J84" s="141">
        <f t="shared" si="9"/>
        <v>6.0658689890339978</v>
      </c>
      <c r="K84" s="141">
        <f t="shared" si="9"/>
        <v>5.5393929711778043</v>
      </c>
      <c r="L84" s="141">
        <f t="shared" si="9"/>
        <v>5.0337330574612125</v>
      </c>
      <c r="M84" s="141">
        <f t="shared" si="9"/>
        <v>5.0388899361164414</v>
      </c>
      <c r="N84" s="141">
        <f t="shared" si="9"/>
        <v>4.9600444745025705</v>
      </c>
      <c r="O84" s="194">
        <f t="shared" si="9"/>
        <v>5.2868148374465731</v>
      </c>
      <c r="P84" s="246">
        <f t="shared" si="9"/>
        <v>4.8613336794540238</v>
      </c>
      <c r="Q84" s="195">
        <f t="shared" si="9"/>
        <v>6.5657513306445567</v>
      </c>
      <c r="R84" s="204">
        <f t="shared" si="9"/>
        <v>6.3250379118959517</v>
      </c>
      <c r="S84" s="141">
        <f t="shared" si="9"/>
        <v>6.5107642659159781</v>
      </c>
      <c r="T84" s="141">
        <f t="shared" si="9"/>
        <v>7.4149058623138346</v>
      </c>
      <c r="U84" s="141">
        <f t="shared" si="9"/>
        <v>8.7530539131208354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ref="D85:E93" si="10">(SUM(B41:D41)/3)</f>
        <v>19.463295873942908</v>
      </c>
      <c r="E85" s="151">
        <f t="shared" si="10"/>
        <v>18.6529082523538</v>
      </c>
      <c r="F85" s="151">
        <f t="shared" si="7"/>
        <v>17.684023233757085</v>
      </c>
      <c r="G85" s="151">
        <f t="shared" si="8"/>
        <v>17.832066901860763</v>
      </c>
      <c r="H85" s="151">
        <f t="shared" si="9"/>
        <v>22.601705605342318</v>
      </c>
      <c r="I85" s="151">
        <f t="shared" si="9"/>
        <v>22.101027318638575</v>
      </c>
      <c r="J85" s="151">
        <f t="shared" si="9"/>
        <v>21.676970971933457</v>
      </c>
      <c r="K85" s="151">
        <f t="shared" si="9"/>
        <v>16.255807185820125</v>
      </c>
      <c r="L85" s="151">
        <f t="shared" si="9"/>
        <v>16.49925006395264</v>
      </c>
      <c r="M85" s="151">
        <f t="shared" si="9"/>
        <v>17.345578179464422</v>
      </c>
      <c r="N85" s="151">
        <f t="shared" si="9"/>
        <v>17.730288317900044</v>
      </c>
      <c r="O85" s="197">
        <f t="shared" si="9"/>
        <v>16.94259759757551</v>
      </c>
      <c r="P85" s="247">
        <f t="shared" si="9"/>
        <v>15.485364775189545</v>
      </c>
      <c r="Q85" s="198">
        <f t="shared" si="9"/>
        <v>14.092472906358497</v>
      </c>
      <c r="R85" s="203">
        <f t="shared" si="9"/>
        <v>14.126598609253868</v>
      </c>
      <c r="S85" s="151">
        <f t="shared" si="9"/>
        <v>15.009493112701577</v>
      </c>
      <c r="T85" s="151">
        <f t="shared" si="9"/>
        <v>16.343497037737563</v>
      </c>
      <c r="U85" s="151">
        <f t="shared" si="9"/>
        <v>17.459770966449124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10"/>
        <v>12.939579816014083</v>
      </c>
      <c r="E86" s="141">
        <f t="shared" si="10"/>
        <v>12.541868436473488</v>
      </c>
      <c r="F86" s="141">
        <f t="shared" si="7"/>
        <v>11.681028580632168</v>
      </c>
      <c r="G86" s="141">
        <f t="shared" si="8"/>
        <v>10.626506659215332</v>
      </c>
      <c r="H86" s="141">
        <f t="shared" si="9"/>
        <v>10.962286594788031</v>
      </c>
      <c r="I86" s="141">
        <f t="shared" si="9"/>
        <v>11.304597754479289</v>
      </c>
      <c r="J86" s="141">
        <f t="shared" si="9"/>
        <v>12.24980408358317</v>
      </c>
      <c r="K86" s="141">
        <f t="shared" si="9"/>
        <v>10.724789646745705</v>
      </c>
      <c r="L86" s="141">
        <f t="shared" si="9"/>
        <v>9.5628810054378661</v>
      </c>
      <c r="M86" s="141">
        <f t="shared" si="9"/>
        <v>8.1320834551652386</v>
      </c>
      <c r="N86" s="141">
        <f t="shared" si="9"/>
        <v>8.0944059607527716</v>
      </c>
      <c r="O86" s="194">
        <f t="shared" si="9"/>
        <v>7.5680114166380266</v>
      </c>
      <c r="P86" s="246">
        <f t="shared" si="9"/>
        <v>6.9456559603190806</v>
      </c>
      <c r="Q86" s="195">
        <f t="shared" si="9"/>
        <v>6.0841528565162006</v>
      </c>
      <c r="R86" s="204">
        <f t="shared" si="9"/>
        <v>5.5832613905021455</v>
      </c>
      <c r="S86" s="141">
        <f t="shared" si="9"/>
        <v>5.4685364942441295</v>
      </c>
      <c r="T86" s="141">
        <f t="shared" si="9"/>
        <v>5.6062995771145836</v>
      </c>
      <c r="U86" s="141">
        <f t="shared" si="9"/>
        <v>5.366793352742345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10"/>
        <v>15.521341503658078</v>
      </c>
      <c r="E87" s="151">
        <f t="shared" si="10"/>
        <v>14.516006745996611</v>
      </c>
      <c r="F87" s="151">
        <f t="shared" si="7"/>
        <v>11.304085604794146</v>
      </c>
      <c r="G87" s="151">
        <f t="shared" si="8"/>
        <v>8.1661311314080844</v>
      </c>
      <c r="H87" s="151">
        <f t="shared" si="9"/>
        <v>7.1429571602641841</v>
      </c>
      <c r="I87" s="151">
        <f t="shared" si="9"/>
        <v>7.1014133894336773</v>
      </c>
      <c r="J87" s="151">
        <f t="shared" si="9"/>
        <v>7.4739157710255597</v>
      </c>
      <c r="K87" s="151">
        <f t="shared" si="9"/>
        <v>8.0259448152766009</v>
      </c>
      <c r="L87" s="151">
        <f t="shared" si="9"/>
        <v>8.5088218421317148</v>
      </c>
      <c r="M87" s="151">
        <f t="shared" si="9"/>
        <v>8.4771951918244159</v>
      </c>
      <c r="N87" s="151">
        <f t="shared" si="9"/>
        <v>8.4645798504112992</v>
      </c>
      <c r="O87" s="197">
        <f t="shared" si="9"/>
        <v>8.8256180539927716</v>
      </c>
      <c r="P87" s="247">
        <f t="shared" si="9"/>
        <v>8.7213156389547688</v>
      </c>
      <c r="Q87" s="198">
        <f t="shared" si="9"/>
        <v>8.1626842966830591</v>
      </c>
      <c r="R87" s="203">
        <f t="shared" si="9"/>
        <v>6.7171136794821988</v>
      </c>
      <c r="S87" s="151">
        <f t="shared" si="9"/>
        <v>5.5911151899194662</v>
      </c>
      <c r="T87" s="151">
        <f t="shared" si="9"/>
        <v>4.9202363504713942</v>
      </c>
      <c r="U87" s="151">
        <f t="shared" si="9"/>
        <v>5.1303260879611274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10"/>
        <v>13.039750769976285</v>
      </c>
      <c r="E88" s="141">
        <f t="shared" si="10"/>
        <v>13.259233649607504</v>
      </c>
      <c r="F88" s="141">
        <f t="shared" si="7"/>
        <v>14.52652045741293</v>
      </c>
      <c r="G88" s="141">
        <f t="shared" si="8"/>
        <v>14.295976291733831</v>
      </c>
      <c r="H88" s="141">
        <f t="shared" si="9"/>
        <v>13.256118770187669</v>
      </c>
      <c r="I88" s="141">
        <f t="shared" si="9"/>
        <v>11.934854857605854</v>
      </c>
      <c r="J88" s="141">
        <f t="shared" si="9"/>
        <v>11.65565031882665</v>
      </c>
      <c r="K88" s="141">
        <f t="shared" si="9"/>
        <v>11.463052281689109</v>
      </c>
      <c r="L88" s="141">
        <f t="shared" si="9"/>
        <v>11.079960196636074</v>
      </c>
      <c r="M88" s="141">
        <f t="shared" si="9"/>
        <v>10.481795636032603</v>
      </c>
      <c r="N88" s="141">
        <f t="shared" si="9"/>
        <v>10.502647181870861</v>
      </c>
      <c r="O88" s="194">
        <f t="shared" si="9"/>
        <v>9.8548196981825935</v>
      </c>
      <c r="P88" s="246">
        <f t="shared" si="9"/>
        <v>9.7502140291697437</v>
      </c>
      <c r="Q88" s="195">
        <f t="shared" si="9"/>
        <v>8.9788389847295225</v>
      </c>
      <c r="R88" s="204">
        <f t="shared" si="9"/>
        <v>8.9945442737012389</v>
      </c>
      <c r="S88" s="141">
        <f t="shared" si="9"/>
        <v>8.015024587704163</v>
      </c>
      <c r="T88" s="141">
        <f t="shared" si="9"/>
        <v>8.2226609296171578</v>
      </c>
      <c r="U88" s="141">
        <f t="shared" si="9"/>
        <v>9.1358580830670473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10"/>
        <v>6.442050750292343</v>
      </c>
      <c r="E89" s="151">
        <f t="shared" si="10"/>
        <v>6.5766628978412713</v>
      </c>
      <c r="F89" s="151">
        <f t="shared" si="7"/>
        <v>6.7016019395790707</v>
      </c>
      <c r="G89" s="151">
        <f t="shared" si="8"/>
        <v>6.3635481985670959</v>
      </c>
      <c r="H89" s="151">
        <f t="shared" si="9"/>
        <v>6.9730379492680141</v>
      </c>
      <c r="I89" s="151">
        <f t="shared" si="9"/>
        <v>7.661961965790927</v>
      </c>
      <c r="J89" s="151">
        <f t="shared" si="9"/>
        <v>7.4660782372889907</v>
      </c>
      <c r="K89" s="151">
        <f t="shared" si="9"/>
        <v>6.0101195517967883</v>
      </c>
      <c r="L89" s="151">
        <f t="shared" si="9"/>
        <v>4.6877816656884921</v>
      </c>
      <c r="M89" s="151">
        <f t="shared" si="9"/>
        <v>4.7582204294113684</v>
      </c>
      <c r="N89" s="151">
        <f t="shared" si="9"/>
        <v>4.9610770613501431</v>
      </c>
      <c r="O89" s="197">
        <f t="shared" si="9"/>
        <v>5.0997697501906947</v>
      </c>
      <c r="P89" s="247">
        <f t="shared" si="9"/>
        <v>4.5870974015203467</v>
      </c>
      <c r="Q89" s="198">
        <f t="shared" si="9"/>
        <v>4.4986209037435172</v>
      </c>
      <c r="R89" s="203">
        <f t="shared" si="9"/>
        <v>4.5382598857205592</v>
      </c>
      <c r="S89" s="151">
        <f t="shared" si="9"/>
        <v>4.7361517975601446</v>
      </c>
      <c r="T89" s="151">
        <f t="shared" si="9"/>
        <v>4.5830254443039626</v>
      </c>
      <c r="U89" s="151">
        <f t="shared" si="9"/>
        <v>4.4098486639741887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10"/>
        <v>22.313294917689259</v>
      </c>
      <c r="E90" s="141">
        <f t="shared" si="10"/>
        <v>21.761570027268544</v>
      </c>
      <c r="F90" s="141">
        <f t="shared" si="7"/>
        <v>20.781033651452187</v>
      </c>
      <c r="G90" s="141">
        <f t="shared" si="8"/>
        <v>19.79673026380247</v>
      </c>
      <c r="H90" s="141">
        <f t="shared" si="9"/>
        <v>18.332090002830114</v>
      </c>
      <c r="I90" s="141">
        <f t="shared" si="9"/>
        <v>16.976753375023666</v>
      </c>
      <c r="J90" s="141">
        <f t="shared" si="9"/>
        <v>16.424441754577582</v>
      </c>
      <c r="K90" s="141">
        <f t="shared" si="9"/>
        <v>17.298445079122896</v>
      </c>
      <c r="L90" s="141">
        <f t="shared" si="9"/>
        <v>18.624598195068259</v>
      </c>
      <c r="M90" s="141">
        <f t="shared" si="9"/>
        <v>19.43670427514239</v>
      </c>
      <c r="N90" s="141">
        <f t="shared" si="9"/>
        <v>19.009857776498109</v>
      </c>
      <c r="O90" s="194">
        <f t="shared" si="9"/>
        <v>17.780055229589134</v>
      </c>
      <c r="P90" s="246">
        <f t="shared" si="9"/>
        <v>16.414020122831761</v>
      </c>
      <c r="Q90" s="195">
        <f t="shared" si="9"/>
        <v>15.619948427736306</v>
      </c>
      <c r="R90" s="204">
        <f t="shared" si="9"/>
        <v>15.567250116540007</v>
      </c>
      <c r="S90" s="141">
        <f t="shared" si="9"/>
        <v>15.386517244947393</v>
      </c>
      <c r="T90" s="141">
        <f t="shared" si="9"/>
        <v>14.800962786424028</v>
      </c>
      <c r="U90" s="141">
        <f t="shared" si="9"/>
        <v>13.847784136632454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10"/>
        <v>17.574369109182999</v>
      </c>
      <c r="E91" s="151">
        <f t="shared" si="10"/>
        <v>16.842169122440705</v>
      </c>
      <c r="F91" s="151">
        <f t="shared" si="7"/>
        <v>15.202981390325411</v>
      </c>
      <c r="G91" s="151">
        <f t="shared" si="8"/>
        <v>13.302148108375269</v>
      </c>
      <c r="H91" s="151">
        <f t="shared" si="9"/>
        <v>11.384799081959407</v>
      </c>
      <c r="I91" s="151">
        <f t="shared" si="9"/>
        <v>9.8813538047882261</v>
      </c>
      <c r="J91" s="151">
        <f t="shared" si="9"/>
        <v>7.6847425840731871</v>
      </c>
      <c r="K91" s="151">
        <f t="shared" si="9"/>
        <v>7.4386062110224245</v>
      </c>
      <c r="L91" s="151">
        <f t="shared" si="9"/>
        <v>6.5277925582696597</v>
      </c>
      <c r="M91" s="151">
        <f t="shared" si="9"/>
        <v>6.29491134313065</v>
      </c>
      <c r="N91" s="151">
        <f t="shared" si="9"/>
        <v>5.6466885765138537</v>
      </c>
      <c r="O91" s="197">
        <f t="shared" si="9"/>
        <v>5.6996082215389974</v>
      </c>
      <c r="P91" s="247">
        <f t="shared" si="9"/>
        <v>5.7848295508237157</v>
      </c>
      <c r="Q91" s="198">
        <f t="shared" si="9"/>
        <v>5.0230901225271021</v>
      </c>
      <c r="R91" s="203">
        <f t="shared" si="9"/>
        <v>4.3538060570242054</v>
      </c>
      <c r="S91" s="151">
        <f t="shared" si="9"/>
        <v>3.7059391402497028</v>
      </c>
      <c r="T91" s="151">
        <f t="shared" si="9"/>
        <v>3.4167661120366972</v>
      </c>
      <c r="U91" s="151">
        <f t="shared" si="9"/>
        <v>3.5619629368016503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10"/>
        <v>5.2031493678493561</v>
      </c>
      <c r="E92" s="141">
        <f t="shared" si="10"/>
        <v>4.3481571020080869</v>
      </c>
      <c r="F92" s="141">
        <f t="shared" si="7"/>
        <v>5.2954582689886402</v>
      </c>
      <c r="G92" s="141">
        <f t="shared" si="8"/>
        <v>5.6592138619968155</v>
      </c>
      <c r="H92" s="141">
        <f t="shared" si="9"/>
        <v>6.5282249202627476</v>
      </c>
      <c r="I92" s="141">
        <f t="shared" si="9"/>
        <v>6.1001456506624274</v>
      </c>
      <c r="J92" s="141">
        <f t="shared" si="9"/>
        <v>7.2505385828782805</v>
      </c>
      <c r="K92" s="141">
        <f t="shared" si="9"/>
        <v>8.0095347497547458</v>
      </c>
      <c r="L92" s="141">
        <f t="shared" si="9"/>
        <v>8.23645711604963</v>
      </c>
      <c r="M92" s="141">
        <f t="shared" si="9"/>
        <v>8.6070000567044076</v>
      </c>
      <c r="N92" s="141">
        <f t="shared" si="9"/>
        <v>9.0273952684546632</v>
      </c>
      <c r="O92" s="194">
        <f t="shared" si="9"/>
        <v>9.23428742154106</v>
      </c>
      <c r="P92" s="246">
        <f t="shared" si="9"/>
        <v>8.5433868141315372</v>
      </c>
      <c r="Q92" s="195">
        <f t="shared" si="9"/>
        <v>8.0756377432606516</v>
      </c>
      <c r="R92" s="204">
        <f t="shared" si="9"/>
        <v>7.9447572141131877</v>
      </c>
      <c r="S92" s="141">
        <f t="shared" si="9"/>
        <v>7.5312820572096157</v>
      </c>
      <c r="T92" s="141">
        <f t="shared" si="9"/>
        <v>7.5004915254200348</v>
      </c>
      <c r="U92" s="141">
        <f t="shared" si="9"/>
        <v>7.0251174927510389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10"/>
        <v>9.4514433303524328</v>
      </c>
      <c r="E93" s="151">
        <f t="shared" si="10"/>
        <v>9.2063854566051244</v>
      </c>
      <c r="F93" s="151">
        <f t="shared" si="7"/>
        <v>8.6199399724928245</v>
      </c>
      <c r="G93" s="151">
        <f t="shared" si="8"/>
        <v>8.1539812322152159</v>
      </c>
      <c r="H93" s="151">
        <f t="shared" si="9"/>
        <v>7.5200659246927559</v>
      </c>
      <c r="I93" s="151">
        <f t="shared" si="9"/>
        <v>7.2731225744387169</v>
      </c>
      <c r="J93" s="151">
        <f t="shared" si="9"/>
        <v>7.3684248770605736</v>
      </c>
      <c r="K93" s="151">
        <f t="shared" si="9"/>
        <v>7.5576975244682876</v>
      </c>
      <c r="L93" s="151">
        <f t="shared" si="9"/>
        <v>8.1659417464085831</v>
      </c>
      <c r="M93" s="151">
        <f t="shared" si="9"/>
        <v>8.3842928769456915</v>
      </c>
      <c r="N93" s="151">
        <f t="shared" si="9"/>
        <v>8.4898627891216325</v>
      </c>
      <c r="O93" s="197">
        <f t="shared" si="9"/>
        <v>7.6226345325004816</v>
      </c>
      <c r="P93" s="247">
        <f t="shared" si="9"/>
        <v>6.6987552222727738</v>
      </c>
      <c r="Q93" s="198">
        <f t="shared" si="9"/>
        <v>5.7344539758366651</v>
      </c>
      <c r="R93" s="203">
        <f t="shared" si="9"/>
        <v>5.3659717580291995</v>
      </c>
      <c r="S93" s="151">
        <f t="shared" si="9"/>
        <v>4.8166127317329321</v>
      </c>
      <c r="T93" s="151">
        <f t="shared" si="9"/>
        <v>4.3210827802005936</v>
      </c>
      <c r="U93" s="151">
        <f t="shared" si="9"/>
        <v>4.202652464251794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220">
        <f>MIN(D68:D93)</f>
        <v>5.2031493678493561</v>
      </c>
      <c r="E94" s="220">
        <f t="shared" ref="E94:S94" si="11">MIN(E68:E93)</f>
        <v>4.3481571020080869</v>
      </c>
      <c r="F94" s="220">
        <f t="shared" si="11"/>
        <v>5.2954582689886402</v>
      </c>
      <c r="G94" s="220">
        <f t="shared" si="11"/>
        <v>5.6592138619968155</v>
      </c>
      <c r="H94" s="220">
        <f t="shared" si="11"/>
        <v>5.6108465456601815</v>
      </c>
      <c r="I94" s="220">
        <f t="shared" si="11"/>
        <v>5.4906668719920617</v>
      </c>
      <c r="J94" s="220">
        <f t="shared" si="11"/>
        <v>4.9395268515642927</v>
      </c>
      <c r="K94" s="220">
        <f t="shared" si="11"/>
        <v>5.4285264336133929</v>
      </c>
      <c r="L94" s="220">
        <f t="shared" si="11"/>
        <v>4.6877816656884921</v>
      </c>
      <c r="M94" s="220">
        <f t="shared" si="11"/>
        <v>4.6603286445076284</v>
      </c>
      <c r="N94" s="221">
        <f t="shared" si="11"/>
        <v>4.9600444745025705</v>
      </c>
      <c r="O94" s="248">
        <f t="shared" si="11"/>
        <v>5.0997697501906947</v>
      </c>
      <c r="P94" s="249">
        <f t="shared" si="11"/>
        <v>4.5870974015203467</v>
      </c>
      <c r="Q94" s="250">
        <f t="shared" si="11"/>
        <v>4.4986209037435172</v>
      </c>
      <c r="R94" s="251">
        <f t="shared" si="11"/>
        <v>4.3538060570242054</v>
      </c>
      <c r="S94" s="221">
        <f t="shared" si="11"/>
        <v>3.7059391402497028</v>
      </c>
      <c r="T94" s="221">
        <f>MIN(T68:T93)</f>
        <v>3.4167661120366972</v>
      </c>
      <c r="U94" s="221">
        <f>MIN(U68:U93)</f>
        <v>3.5619629368016503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226">
        <f>MAX(D68:D93)</f>
        <v>40.005374364906409</v>
      </c>
      <c r="E95" s="226">
        <f t="shared" ref="E95:Q95" si="12">MAX(E68:E93)</f>
        <v>41.120333684865052</v>
      </c>
      <c r="F95" s="226">
        <f t="shared" si="12"/>
        <v>37.960449267397657</v>
      </c>
      <c r="G95" s="226">
        <f t="shared" si="12"/>
        <v>34.151191984292794</v>
      </c>
      <c r="H95" s="226">
        <f t="shared" si="12"/>
        <v>32.586987475712498</v>
      </c>
      <c r="I95" s="226">
        <f t="shared" si="12"/>
        <v>36.265368311110443</v>
      </c>
      <c r="J95" s="226">
        <f t="shared" si="12"/>
        <v>39.364679599532217</v>
      </c>
      <c r="K95" s="226">
        <f t="shared" si="12"/>
        <v>38.547405905407125</v>
      </c>
      <c r="L95" s="226">
        <f t="shared" si="12"/>
        <v>30.818620388976942</v>
      </c>
      <c r="M95" s="226">
        <f t="shared" si="12"/>
        <v>28.006140170856991</v>
      </c>
      <c r="N95" s="227">
        <f t="shared" si="12"/>
        <v>28.606530491003557</v>
      </c>
      <c r="O95" s="252">
        <f t="shared" si="12"/>
        <v>26.536253378865101</v>
      </c>
      <c r="P95" s="253">
        <f t="shared" si="12"/>
        <v>22.930767101622127</v>
      </c>
      <c r="Q95" s="254">
        <f t="shared" si="12"/>
        <v>17.353269175517905</v>
      </c>
      <c r="R95" s="255">
        <f>MAX(R68:R93)</f>
        <v>15.567250116540007</v>
      </c>
      <c r="S95" s="227">
        <f>MAX(S68:S93)</f>
        <v>15.386517244947393</v>
      </c>
      <c r="T95" s="227">
        <f>MAX(T68:T93)</f>
        <v>16.343497037737563</v>
      </c>
      <c r="U95" s="227">
        <f>MAX(U68:U93)</f>
        <v>17.459770966449124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12.532254915565899</v>
      </c>
      <c r="E96" s="160">
        <f t="shared" ref="E96:Q96" si="13">MEDIAN(E68:E93)</f>
        <v>12.916080436902742</v>
      </c>
      <c r="F96" s="160">
        <f t="shared" si="13"/>
        <v>12.194633119767902</v>
      </c>
      <c r="G96" s="160">
        <f t="shared" si="13"/>
        <v>11.508413209702463</v>
      </c>
      <c r="H96" s="160">
        <f t="shared" si="13"/>
        <v>9.7830578135495294</v>
      </c>
      <c r="I96" s="160">
        <f t="shared" si="13"/>
        <v>9.3300593604252473</v>
      </c>
      <c r="J96" s="160">
        <f t="shared" si="13"/>
        <v>9.0564072436149345</v>
      </c>
      <c r="K96" s="160">
        <f t="shared" si="13"/>
        <v>10.023525758232452</v>
      </c>
      <c r="L96" s="160">
        <f t="shared" si="13"/>
        <v>9.7924020701867818</v>
      </c>
      <c r="M96" s="160">
        <f t="shared" si="13"/>
        <v>9.3184307824555219</v>
      </c>
      <c r="N96" s="209">
        <f t="shared" si="13"/>
        <v>9.2797798617685832</v>
      </c>
      <c r="O96" s="172">
        <f t="shared" si="13"/>
        <v>9.3365355104466232</v>
      </c>
      <c r="P96" s="256">
        <f t="shared" si="13"/>
        <v>8.6463580723257856</v>
      </c>
      <c r="Q96" s="208">
        <f t="shared" si="13"/>
        <v>8.0806812787207409</v>
      </c>
      <c r="R96" s="209">
        <f>MEDIAN(R68:R93)</f>
        <v>7.7938502038563939</v>
      </c>
      <c r="S96" s="209">
        <f>MEDIAN(S68:S93)</f>
        <v>7.1941064745495495</v>
      </c>
      <c r="T96" s="209">
        <f>MEDIAN(T68:T93)</f>
        <v>7.0272292247957964</v>
      </c>
      <c r="U96" s="209">
        <f>MEDIAN(U68:U93)</f>
        <v>7.2394014527726238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14.334832390083353</v>
      </c>
      <c r="E97" s="160">
        <f t="shared" ref="E97:U97" si="14">AVERAGE(E68:E93)</f>
        <v>14.564873459819864</v>
      </c>
      <c r="F97" s="160">
        <f t="shared" si="14"/>
        <v>14.191439343275544</v>
      </c>
      <c r="G97" s="160">
        <f t="shared" si="14"/>
        <v>13.381926525141798</v>
      </c>
      <c r="H97" s="160">
        <f t="shared" si="14"/>
        <v>12.684855886026012</v>
      </c>
      <c r="I97" s="160">
        <f t="shared" si="14"/>
        <v>12.27017549868895</v>
      </c>
      <c r="J97" s="160">
        <f t="shared" si="14"/>
        <v>12.224241019703364</v>
      </c>
      <c r="K97" s="160">
        <f t="shared" si="14"/>
        <v>12.050227189066788</v>
      </c>
      <c r="L97" s="160">
        <f t="shared" si="14"/>
        <v>11.612748753186033</v>
      </c>
      <c r="M97" s="160">
        <f t="shared" si="14"/>
        <v>11.076385404373941</v>
      </c>
      <c r="N97" s="209">
        <f t="shared" si="14"/>
        <v>10.952101212260287</v>
      </c>
      <c r="O97" s="172">
        <f t="shared" si="14"/>
        <v>10.725504773678146</v>
      </c>
      <c r="P97" s="256">
        <f t="shared" si="14"/>
        <v>10.080135777349248</v>
      </c>
      <c r="Q97" s="208">
        <f t="shared" si="14"/>
        <v>9.0190511704354481</v>
      </c>
      <c r="R97" s="209">
        <f t="shared" si="14"/>
        <v>8.2132801229987642</v>
      </c>
      <c r="S97" s="209">
        <f t="shared" si="14"/>
        <v>7.8465406597024128</v>
      </c>
      <c r="T97" s="209">
        <f t="shared" si="14"/>
        <v>7.6261282124062166</v>
      </c>
      <c r="U97" s="209">
        <f t="shared" si="14"/>
        <v>7.6353164222275058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5">(SUM(B54:D54)/3)</f>
        <v>11.337960005777708</v>
      </c>
      <c r="E98" s="175">
        <f t="shared" si="15"/>
        <v>11.351446471982086</v>
      </c>
      <c r="F98" s="175">
        <f t="shared" si="15"/>
        <v>11.063931468247262</v>
      </c>
      <c r="G98" s="175">
        <f t="shared" si="15"/>
        <v>10.512721098028841</v>
      </c>
      <c r="H98" s="175">
        <f t="shared" si="15"/>
        <v>10.268855409223038</v>
      </c>
      <c r="I98" s="175">
        <f t="shared" si="15"/>
        <v>10.065345265856225</v>
      </c>
      <c r="J98" s="175">
        <f t="shared" si="15"/>
        <v>10.253057917513376</v>
      </c>
      <c r="K98" s="175">
        <f t="shared" si="15"/>
        <v>9.8373797423098885</v>
      </c>
      <c r="L98" s="175">
        <f t="shared" si="15"/>
        <v>9.4771827798337984</v>
      </c>
      <c r="M98" s="175">
        <f t="shared" si="15"/>
        <v>9.0824328312770763</v>
      </c>
      <c r="N98" s="174">
        <f t="shared" ref="N98:U99" si="16">(SUM(L54:N54)/3)</f>
        <v>9.0433908009184805</v>
      </c>
      <c r="O98" s="178">
        <f t="shared" si="16"/>
        <v>8.9290926037080407</v>
      </c>
      <c r="P98" s="257">
        <f t="shared" si="16"/>
        <v>8.4950026159065057</v>
      </c>
      <c r="Q98" s="179">
        <f t="shared" si="16"/>
        <v>8.027010310378234</v>
      </c>
      <c r="R98" s="206">
        <f t="shared" si="16"/>
        <v>7.7082010263697471</v>
      </c>
      <c r="S98" s="174">
        <f t="shared" si="16"/>
        <v>7.3312378336352877</v>
      </c>
      <c r="T98" s="174">
        <f t="shared" si="16"/>
        <v>7.2573656533424833</v>
      </c>
      <c r="U98" s="174">
        <f t="shared" si="16"/>
        <v>7.0163283823413565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5"/>
        <v>0</v>
      </c>
      <c r="E99" s="182">
        <f t="shared" si="15"/>
        <v>0</v>
      </c>
      <c r="F99" s="182">
        <f t="shared" si="15"/>
        <v>0</v>
      </c>
      <c r="G99" s="182">
        <f t="shared" si="15"/>
        <v>0</v>
      </c>
      <c r="H99" s="182">
        <f t="shared" si="15"/>
        <v>0</v>
      </c>
      <c r="I99" s="182">
        <f t="shared" si="15"/>
        <v>0</v>
      </c>
      <c r="J99" s="182">
        <f t="shared" si="15"/>
        <v>3.8520274209095446</v>
      </c>
      <c r="K99" s="182">
        <f t="shared" si="15"/>
        <v>11.395326760176323</v>
      </c>
      <c r="L99" s="182">
        <f t="shared" si="15"/>
        <v>15.501635411957972</v>
      </c>
      <c r="M99" s="182">
        <f t="shared" si="15"/>
        <v>15.678529272827022</v>
      </c>
      <c r="N99" s="181">
        <f t="shared" si="16"/>
        <v>12.453062092244116</v>
      </c>
      <c r="O99" s="213">
        <f t="shared" si="16"/>
        <v>12.096055673415314</v>
      </c>
      <c r="P99" s="258">
        <f t="shared" si="16"/>
        <v>11.879409568987692</v>
      </c>
      <c r="Q99" s="211">
        <f t="shared" si="16"/>
        <v>11.509273245848695</v>
      </c>
      <c r="R99" s="212">
        <f t="shared" si="16"/>
        <v>11.574915733000859</v>
      </c>
      <c r="S99" s="181">
        <f t="shared" si="16"/>
        <v>11.990473435146351</v>
      </c>
      <c r="T99" s="181">
        <f t="shared" si="16"/>
        <v>12.123058017958313</v>
      </c>
      <c r="U99" s="181">
        <f t="shared" si="16"/>
        <v>13.464744226074265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K14/I14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43788.624696412036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Investitionsanteil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Bruttoinvestitionen in % des Gesamtausgaben</v>
      </c>
      <c r="B105" s="289"/>
      <c r="C105" s="289"/>
      <c r="D105" s="289"/>
      <c r="E105" s="289"/>
      <c r="F105" s="289"/>
      <c r="G105" s="289"/>
      <c r="H105" s="289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Proportion des investissements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>Investissements bruts en % des dépenses totales</v>
      </c>
      <c r="B107" s="289"/>
      <c r="C107" s="289"/>
      <c r="D107" s="289"/>
      <c r="E107" s="289"/>
      <c r="F107" s="289"/>
      <c r="G107" s="289"/>
      <c r="H107" s="289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7">(SUM(B24:K24)/10)</f>
        <v>11.109602942808305</v>
      </c>
      <c r="L112" s="143">
        <f t="shared" si="17"/>
        <v>11.062788426835942</v>
      </c>
      <c r="M112" s="143">
        <f t="shared" si="17"/>
        <v>10.761366448144321</v>
      </c>
      <c r="N112" s="202">
        <f t="shared" si="17"/>
        <v>10.398156391573309</v>
      </c>
      <c r="O112" s="143">
        <f t="shared" si="17"/>
        <v>9.7318432752966082</v>
      </c>
      <c r="P112" s="194">
        <f t="shared" si="17"/>
        <v>9.3614005958984485</v>
      </c>
      <c r="Q112" s="195">
        <f t="shared" si="17"/>
        <v>8.8983404444928809</v>
      </c>
      <c r="R112" s="204">
        <f t="shared" si="17"/>
        <v>8.4699701890626962</v>
      </c>
      <c r="S112" s="142">
        <f t="shared" si="17"/>
        <v>7.6998261056433153</v>
      </c>
      <c r="T112" s="142">
        <f t="shared" si="17"/>
        <v>7.169567521562449</v>
      </c>
      <c r="U112" s="142">
        <f t="shared" si="17"/>
        <v>6.884471453445923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7"/>
        <v>10.219355216358304</v>
      </c>
      <c r="L113" s="153">
        <f t="shared" si="17"/>
        <v>10.223972897823117</v>
      </c>
      <c r="M113" s="153">
        <f t="shared" si="17"/>
        <v>10.303401449349838</v>
      </c>
      <c r="N113" s="153">
        <f t="shared" si="17"/>
        <v>10.202716645603431</v>
      </c>
      <c r="O113" s="197">
        <f t="shared" si="17"/>
        <v>10.192169165301314</v>
      </c>
      <c r="P113" s="197">
        <f t="shared" si="17"/>
        <v>10.109054586511201</v>
      </c>
      <c r="Q113" s="198">
        <f t="shared" si="17"/>
        <v>10.030790398526086</v>
      </c>
      <c r="R113" s="203">
        <f t="shared" si="17"/>
        <v>10.031026659999842</v>
      </c>
      <c r="S113" s="152">
        <f t="shared" si="17"/>
        <v>9.8332238984199343</v>
      </c>
      <c r="T113" s="152">
        <f t="shared" si="17"/>
        <v>9.2461763342324108</v>
      </c>
      <c r="U113" s="152">
        <f t="shared" si="17"/>
        <v>8.8210020126957183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7"/>
        <v>11.649005372141573</v>
      </c>
      <c r="L114" s="143">
        <f t="shared" si="17"/>
        <v>11.669270337034593</v>
      </c>
      <c r="M114" s="143">
        <f t="shared" si="17"/>
        <v>11.913241486968788</v>
      </c>
      <c r="N114" s="143">
        <f t="shared" si="17"/>
        <v>11.772739099788087</v>
      </c>
      <c r="O114" s="194">
        <f t="shared" si="17"/>
        <v>11.213628168237017</v>
      </c>
      <c r="P114" s="194">
        <f t="shared" si="17"/>
        <v>10.553110188774779</v>
      </c>
      <c r="Q114" s="195">
        <f t="shared" si="17"/>
        <v>10.138694964218011</v>
      </c>
      <c r="R114" s="204">
        <f t="shared" si="17"/>
        <v>9.6579110900133216</v>
      </c>
      <c r="S114" s="142">
        <f t="shared" si="17"/>
        <v>9.3031749881249546</v>
      </c>
      <c r="T114" s="142">
        <f t="shared" si="17"/>
        <v>8.4052740669605939</v>
      </c>
      <c r="U114" s="142">
        <f t="shared" si="17"/>
        <v>7.6817935960420396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7"/>
        <v>37.141264627880233</v>
      </c>
      <c r="L115" s="153">
        <f t="shared" si="17"/>
        <v>35.719577547841105</v>
      </c>
      <c r="M115" s="153">
        <f t="shared" si="17"/>
        <v>33.252708871901305</v>
      </c>
      <c r="N115" s="153">
        <f t="shared" si="17"/>
        <v>30.608203065179293</v>
      </c>
      <c r="O115" s="197">
        <f t="shared" si="17"/>
        <v>28.230150482541415</v>
      </c>
      <c r="P115" s="197">
        <f t="shared" si="17"/>
        <v>26.18303627127225</v>
      </c>
      <c r="Q115" s="198">
        <f t="shared" si="17"/>
        <v>24.110781443472696</v>
      </c>
      <c r="R115" s="203">
        <f t="shared" si="17"/>
        <v>21.747986424356348</v>
      </c>
      <c r="S115" s="152">
        <f t="shared" si="17"/>
        <v>18.552768956891587</v>
      </c>
      <c r="T115" s="152">
        <f t="shared" si="17"/>
        <v>15.824737652528441</v>
      </c>
      <c r="U115" s="152">
        <f t="shared" si="17"/>
        <v>14.08906745950846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7"/>
        <v>9.5666966507391713</v>
      </c>
      <c r="L116" s="143">
        <f t="shared" si="17"/>
        <v>9.4820268291010308</v>
      </c>
      <c r="M116" s="143">
        <f t="shared" si="17"/>
        <v>9.3157816400034186</v>
      </c>
      <c r="N116" s="143">
        <f t="shared" si="17"/>
        <v>9.0805649037414717</v>
      </c>
      <c r="O116" s="194">
        <f t="shared" si="17"/>
        <v>8.9890282602571592</v>
      </c>
      <c r="P116" s="194">
        <f t="shared" si="17"/>
        <v>8.8793095712245282</v>
      </c>
      <c r="Q116" s="195">
        <f t="shared" si="17"/>
        <v>8.7312468697992056</v>
      </c>
      <c r="R116" s="204">
        <f t="shared" si="17"/>
        <v>8.5013486978317765</v>
      </c>
      <c r="S116" s="142">
        <f t="shared" si="17"/>
        <v>8.118659046483474</v>
      </c>
      <c r="T116" s="142">
        <f t="shared" si="17"/>
        <v>7.8579817289653588</v>
      </c>
      <c r="U116" s="142">
        <f t="shared" si="17"/>
        <v>7.3973049261177621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7"/>
        <v>26.05641152358811</v>
      </c>
      <c r="L117" s="153">
        <f t="shared" si="17"/>
        <v>26.995564257692326</v>
      </c>
      <c r="M117" s="153">
        <f t="shared" si="17"/>
        <v>27.52486279621769</v>
      </c>
      <c r="N117" s="153">
        <f t="shared" si="17"/>
        <v>28.072610737234395</v>
      </c>
      <c r="O117" s="197">
        <f t="shared" si="17"/>
        <v>27.426287621560554</v>
      </c>
      <c r="P117" s="197">
        <f t="shared" si="17"/>
        <v>26.473998595397688</v>
      </c>
      <c r="Q117" s="198">
        <f t="shared" si="17"/>
        <v>24.850052460733757</v>
      </c>
      <c r="R117" s="203">
        <f t="shared" si="17"/>
        <v>23.084333870139879</v>
      </c>
      <c r="S117" s="152">
        <f t="shared" si="17"/>
        <v>21.313695751323525</v>
      </c>
      <c r="T117" s="152">
        <f t="shared" si="17"/>
        <v>18.618273607565389</v>
      </c>
      <c r="U117" s="152">
        <f t="shared" si="17"/>
        <v>17.098429419444763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7"/>
        <v>30.148631094610842</v>
      </c>
      <c r="L118" s="143">
        <f t="shared" si="17"/>
        <v>29.580670003001067</v>
      </c>
      <c r="M118" s="143">
        <f t="shared" si="17"/>
        <v>28.556051012575978</v>
      </c>
      <c r="N118" s="143">
        <f t="shared" si="17"/>
        <v>28.119996084296634</v>
      </c>
      <c r="O118" s="194">
        <f t="shared" si="17"/>
        <v>25.640581100250699</v>
      </c>
      <c r="P118" s="194">
        <f t="shared" si="17"/>
        <v>23.256620446459614</v>
      </c>
      <c r="Q118" s="195">
        <f t="shared" si="17"/>
        <v>21.011760521919232</v>
      </c>
      <c r="R118" s="204">
        <f t="shared" si="17"/>
        <v>18.281402824995769</v>
      </c>
      <c r="S118" s="142">
        <f t="shared" si="17"/>
        <v>16.007660570850199</v>
      </c>
      <c r="T118" s="142">
        <f t="shared" si="17"/>
        <v>13.683840431576495</v>
      </c>
      <c r="U118" s="142">
        <f t="shared" si="17"/>
        <v>11.760833757947989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7"/>
        <v>11.062610742039215</v>
      </c>
      <c r="L119" s="153">
        <f t="shared" si="17"/>
        <v>10.756675053757126</v>
      </c>
      <c r="M119" s="153">
        <f t="shared" si="17"/>
        <v>10.441598979303313</v>
      </c>
      <c r="N119" s="153">
        <f t="shared" si="17"/>
        <v>9.9301601929121261</v>
      </c>
      <c r="O119" s="197">
        <f t="shared" si="17"/>
        <v>9.1760487707017298</v>
      </c>
      <c r="P119" s="197">
        <f t="shared" si="17"/>
        <v>8.7517844731104013</v>
      </c>
      <c r="Q119" s="198">
        <f t="shared" si="17"/>
        <v>9.0299782002786451</v>
      </c>
      <c r="R119" s="203">
        <f t="shared" si="17"/>
        <v>9.1893893938303108</v>
      </c>
      <c r="S119" s="152">
        <f t="shared" si="17"/>
        <v>9.3249133654945293</v>
      </c>
      <c r="T119" s="152">
        <f t="shared" si="17"/>
        <v>9.4541297431085134</v>
      </c>
      <c r="U119" s="152">
        <f t="shared" si="17"/>
        <v>8.7110509779251402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7"/>
        <v>14.362946768694684</v>
      </c>
      <c r="L120" s="143">
        <f t="shared" si="17"/>
        <v>13.913043178628294</v>
      </c>
      <c r="M120" s="143">
        <f t="shared" si="17"/>
        <v>13.406573348383287</v>
      </c>
      <c r="N120" s="143">
        <f t="shared" si="17"/>
        <v>12.778755473311366</v>
      </c>
      <c r="O120" s="194">
        <f t="shared" si="17"/>
        <v>11.633895076066301</v>
      </c>
      <c r="P120" s="194">
        <f t="shared" si="17"/>
        <v>10.622811135529371</v>
      </c>
      <c r="Q120" s="195">
        <f t="shared" si="17"/>
        <v>10.005164484368585</v>
      </c>
      <c r="R120" s="204">
        <f t="shared" si="17"/>
        <v>9.6377644481804143</v>
      </c>
      <c r="S120" s="142">
        <f t="shared" si="17"/>
        <v>9.6869181787845768</v>
      </c>
      <c r="T120" s="142">
        <f t="shared" si="17"/>
        <v>9.4854661152854245</v>
      </c>
      <c r="U120" s="142">
        <f t="shared" si="17"/>
        <v>8.8509410940330397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7"/>
        <v>8.3028874854182835</v>
      </c>
      <c r="L121" s="153">
        <f t="shared" si="17"/>
        <v>7.870100069479312</v>
      </c>
      <c r="M121" s="153">
        <f t="shared" si="17"/>
        <v>7.5029316961627872</v>
      </c>
      <c r="N121" s="153">
        <f t="shared" si="17"/>
        <v>7.1063997580118752</v>
      </c>
      <c r="O121" s="197">
        <f t="shared" si="17"/>
        <v>6.9716058509084933</v>
      </c>
      <c r="P121" s="197">
        <f t="shared" si="17"/>
        <v>6.830943538127455</v>
      </c>
      <c r="Q121" s="198">
        <f t="shared" si="17"/>
        <v>6.7257639065192212</v>
      </c>
      <c r="R121" s="203">
        <f t="shared" si="17"/>
        <v>6.5330271860840652</v>
      </c>
      <c r="S121" s="152">
        <f t="shared" si="17"/>
        <v>6.2968604157441721</v>
      </c>
      <c r="T121" s="152">
        <f t="shared" si="17"/>
        <v>5.9525000000885093</v>
      </c>
      <c r="U121" s="152">
        <f t="shared" si="17"/>
        <v>5.683401977285544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7"/>
        <v>11.902786309332061</v>
      </c>
      <c r="L122" s="143">
        <f t="shared" si="17"/>
        <v>11.866219245204865</v>
      </c>
      <c r="M122" s="143">
        <f t="shared" si="17"/>
        <v>11.150183172325075</v>
      </c>
      <c r="N122" s="143">
        <f t="shared" si="17"/>
        <v>10.501748135030784</v>
      </c>
      <c r="O122" s="194">
        <f t="shared" si="17"/>
        <v>10.037109990922101</v>
      </c>
      <c r="P122" s="194">
        <f t="shared" si="17"/>
        <v>9.6854313240608398</v>
      </c>
      <c r="Q122" s="195">
        <f t="shared" si="17"/>
        <v>9.4283892858680272</v>
      </c>
      <c r="R122" s="204">
        <f t="shared" si="17"/>
        <v>9.0204096724753828</v>
      </c>
      <c r="S122" s="142">
        <f t="shared" si="17"/>
        <v>8.6794436519407707</v>
      </c>
      <c r="T122" s="142">
        <f t="shared" si="17"/>
        <v>8.3168939618321289</v>
      </c>
      <c r="U122" s="142">
        <f t="shared" si="17"/>
        <v>7.909682430891209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7"/>
        <v>8.6128162641283321</v>
      </c>
      <c r="L123" s="153">
        <f t="shared" si="17"/>
        <v>8.2772069916272937</v>
      </c>
      <c r="M123" s="153">
        <f t="shared" si="17"/>
        <v>7.987692086655616</v>
      </c>
      <c r="N123" s="153">
        <f t="shared" si="17"/>
        <v>7.6221970654657509</v>
      </c>
      <c r="O123" s="197">
        <f t="shared" si="17"/>
        <v>8.2908916628880807</v>
      </c>
      <c r="P123" s="197">
        <f t="shared" si="17"/>
        <v>8.6001253338415768</v>
      </c>
      <c r="Q123" s="198">
        <f t="shared" si="17"/>
        <v>8.8174247092669553</v>
      </c>
      <c r="R123" s="203">
        <f t="shared" si="17"/>
        <v>9.505266671379621</v>
      </c>
      <c r="S123" s="152">
        <f t="shared" si="17"/>
        <v>9.7993604512108394</v>
      </c>
      <c r="T123" s="152">
        <f t="shared" si="17"/>
        <v>10.320750638106841</v>
      </c>
      <c r="U123" s="152">
        <f t="shared" si="17"/>
        <v>10.57078196749878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7"/>
        <v>7.8753242643188868</v>
      </c>
      <c r="L124" s="143">
        <f t="shared" si="17"/>
        <v>7.8933373600711603</v>
      </c>
      <c r="M124" s="143">
        <f t="shared" si="17"/>
        <v>7.9176006814118836</v>
      </c>
      <c r="N124" s="143">
        <f t="shared" si="17"/>
        <v>8.5419021773455306</v>
      </c>
      <c r="O124" s="194">
        <f t="shared" si="17"/>
        <v>8.5106672950045912</v>
      </c>
      <c r="P124" s="194">
        <f t="shared" si="17"/>
        <v>8.7840861716885286</v>
      </c>
      <c r="Q124" s="195">
        <f t="shared" si="17"/>
        <v>8.4680533374107672</v>
      </c>
      <c r="R124" s="204">
        <f t="shared" si="17"/>
        <v>8.2939730980799276</v>
      </c>
      <c r="S124" s="142">
        <f t="shared" si="17"/>
        <v>8.3201929418382026</v>
      </c>
      <c r="T124" s="142">
        <f t="shared" si="17"/>
        <v>8.3059886871018644</v>
      </c>
      <c r="U124" s="142">
        <f t="shared" si="17"/>
        <v>8.5683104887378896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7"/>
        <v>5.7822490209931905</v>
      </c>
      <c r="L125" s="153">
        <f t="shared" si="17"/>
        <v>5.5894335179228793</v>
      </c>
      <c r="M125" s="153">
        <f t="shared" si="17"/>
        <v>5.7383243496129142</v>
      </c>
      <c r="N125" s="153">
        <f t="shared" si="17"/>
        <v>5.6268436103200283</v>
      </c>
      <c r="O125" s="197">
        <f t="shared" si="17"/>
        <v>5.6134582184577502</v>
      </c>
      <c r="P125" s="197">
        <f t="shared" si="17"/>
        <v>5.5858496176193322</v>
      </c>
      <c r="Q125" s="198">
        <f t="shared" si="17"/>
        <v>5.4421509538878441</v>
      </c>
      <c r="R125" s="203">
        <f t="shared" si="17"/>
        <v>5.5956180702863216</v>
      </c>
      <c r="S125" s="152">
        <f t="shared" si="17"/>
        <v>5.579506394655473</v>
      </c>
      <c r="T125" s="152">
        <f t="shared" si="17"/>
        <v>5.2385522047414197</v>
      </c>
      <c r="U125" s="152">
        <f t="shared" si="17"/>
        <v>5.1812732808956898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7"/>
        <v>12.092149712321369</v>
      </c>
      <c r="L126" s="143">
        <f t="shared" si="17"/>
        <v>12.383007351262687</v>
      </c>
      <c r="M126" s="143">
        <f t="shared" si="17"/>
        <v>12.500019569980166</v>
      </c>
      <c r="N126" s="143">
        <f t="shared" si="17"/>
        <v>12.774998299836604</v>
      </c>
      <c r="O126" s="194">
        <f t="shared" si="17"/>
        <v>14.108522515569323</v>
      </c>
      <c r="P126" s="194">
        <f t="shared" si="17"/>
        <v>14.036469320598377</v>
      </c>
      <c r="Q126" s="195">
        <f t="shared" si="17"/>
        <v>13.363589465736965</v>
      </c>
      <c r="R126" s="204">
        <f t="shared" si="17"/>
        <v>13.131744025449711</v>
      </c>
      <c r="S126" s="142">
        <f t="shared" si="17"/>
        <v>12.694978769730151</v>
      </c>
      <c r="T126" s="142">
        <f t="shared" si="17"/>
        <v>12.479777795581379</v>
      </c>
      <c r="U126" s="142">
        <f t="shared" si="17"/>
        <v>11.929522764000319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7"/>
        <v>10.027617729126867</v>
      </c>
      <c r="L127" s="153">
        <f t="shared" si="17"/>
        <v>9.2005675263691309</v>
      </c>
      <c r="M127" s="153">
        <f t="shared" si="17"/>
        <v>8.7314195429237085</v>
      </c>
      <c r="N127" s="153">
        <f t="shared" si="17"/>
        <v>8.4905771388641149</v>
      </c>
      <c r="O127" s="197">
        <f t="shared" si="17"/>
        <v>7.8582605321775816</v>
      </c>
      <c r="P127" s="197">
        <f t="shared" si="17"/>
        <v>7.276039862490232</v>
      </c>
      <c r="Q127" s="198">
        <f t="shared" si="17"/>
        <v>7.6297731010513798</v>
      </c>
      <c r="R127" s="203">
        <f t="shared" si="17"/>
        <v>8.0332293428799382</v>
      </c>
      <c r="S127" s="152">
        <f t="shared" si="17"/>
        <v>8.4620133581771917</v>
      </c>
      <c r="T127" s="152">
        <f t="shared" si="17"/>
        <v>8.9127164907877763</v>
      </c>
      <c r="U127" s="152">
        <f t="shared" si="17"/>
        <v>8.9692966529655163</v>
      </c>
      <c r="V127" s="156" t="s">
        <v>203</v>
      </c>
      <c r="W127" s="147"/>
    </row>
    <row r="128" spans="1:28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10.095417784651305</v>
      </c>
      <c r="L128" s="143">
        <f>(SUM(C40:L40)/9)</f>
        <v>9.0595610196071199</v>
      </c>
      <c r="M128" s="143">
        <f>(SUM(D40:M40)/9)</f>
        <v>7.7788376158911223</v>
      </c>
      <c r="N128" s="143">
        <f t="shared" ref="N128:U137" si="18">(SUM(E40:N40)/10)</f>
        <v>6.5245895194762582</v>
      </c>
      <c r="O128" s="194">
        <f t="shared" si="18"/>
        <v>6.1120482875439182</v>
      </c>
      <c r="P128" s="194">
        <f t="shared" si="18"/>
        <v>5.606282214658723</v>
      </c>
      <c r="Q128" s="195">
        <f t="shared" si="18"/>
        <v>5.818696713266279</v>
      </c>
      <c r="R128" s="204">
        <f t="shared" si="18"/>
        <v>5.5964205645953218</v>
      </c>
      <c r="S128" s="142">
        <f t="shared" si="18"/>
        <v>5.4411721582331314</v>
      </c>
      <c r="T128" s="142">
        <f t="shared" si="18"/>
        <v>6.2234077752502301</v>
      </c>
      <c r="U128" s="142">
        <f t="shared" si="18"/>
        <v>6.5605188471782316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19">(SUM(B41:K41)/10)</f>
        <v>19.334358666774165</v>
      </c>
      <c r="L129" s="153">
        <f t="shared" si="19"/>
        <v>18.951245510070446</v>
      </c>
      <c r="M129" s="153">
        <f t="shared" si="19"/>
        <v>18.748185899275217</v>
      </c>
      <c r="N129" s="153">
        <f t="shared" si="18"/>
        <v>18.814456399961308</v>
      </c>
      <c r="O129" s="197">
        <f t="shared" si="18"/>
        <v>18.438152313636962</v>
      </c>
      <c r="P129" s="197">
        <f t="shared" si="18"/>
        <v>18.088588361704957</v>
      </c>
      <c r="Q129" s="198">
        <f t="shared" si="18"/>
        <v>17.692578201310628</v>
      </c>
      <c r="R129" s="203">
        <f t="shared" si="18"/>
        <v>15.895620214810425</v>
      </c>
      <c r="S129" s="152">
        <f t="shared" si="18"/>
        <v>15.961128099923858</v>
      </c>
      <c r="T129" s="152">
        <f t="shared" si="18"/>
        <v>16.09253602105186</v>
      </c>
      <c r="U129" s="152">
        <f t="shared" si="18"/>
        <v>16.256809348999123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9"/>
        <v>11.490276241160021</v>
      </c>
      <c r="L130" s="143">
        <f t="shared" si="19"/>
        <v>11.152375853329096</v>
      </c>
      <c r="M130" s="143">
        <f t="shared" si="19"/>
        <v>10.57497571527119</v>
      </c>
      <c r="N130" s="143">
        <f t="shared" si="18"/>
        <v>10.036724084581628</v>
      </c>
      <c r="O130" s="194">
        <f t="shared" si="18"/>
        <v>9.6602187473784564</v>
      </c>
      <c r="P130" s="194">
        <f t="shared" si="18"/>
        <v>9.1543639291772649</v>
      </c>
      <c r="Q130" s="195">
        <f t="shared" si="18"/>
        <v>8.6740179437718901</v>
      </c>
      <c r="R130" s="204">
        <f t="shared" si="18"/>
        <v>8.0465111860926921</v>
      </c>
      <c r="S130" s="142">
        <f t="shared" si="18"/>
        <v>7.403545551106717</v>
      </c>
      <c r="T130" s="142">
        <f t="shared" si="18"/>
        <v>6.6809665918313144</v>
      </c>
      <c r="U130" s="142">
        <f t="shared" si="18"/>
        <v>6.439112297891687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9"/>
        <v>10.194394163280851</v>
      </c>
      <c r="L131" s="153">
        <f t="shared" si="19"/>
        <v>9.7641300402933133</v>
      </c>
      <c r="M131" s="153">
        <f t="shared" si="19"/>
        <v>8.9128197431697593</v>
      </c>
      <c r="N131" s="153">
        <f t="shared" si="18"/>
        <v>8.0773656673068164</v>
      </c>
      <c r="O131" s="197">
        <f t="shared" si="18"/>
        <v>8.0570134326921607</v>
      </c>
      <c r="P131" s="197">
        <f t="shared" si="18"/>
        <v>8.1379887534179431</v>
      </c>
      <c r="Q131" s="198">
        <f t="shared" si="18"/>
        <v>8.0763316168893091</v>
      </c>
      <c r="R131" s="203">
        <f t="shared" si="18"/>
        <v>7.9292603884575659</v>
      </c>
      <c r="S131" s="152">
        <f t="shared" si="18"/>
        <v>7.6848992935636833</v>
      </c>
      <c r="T131" s="152">
        <f t="shared" si="18"/>
        <v>7.3102277907230597</v>
      </c>
      <c r="U131" s="152">
        <f t="shared" si="18"/>
        <v>7.0605747702629245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9"/>
        <v>12.769549284251273</v>
      </c>
      <c r="L132" s="143">
        <f t="shared" si="19"/>
        <v>12.406320205127397</v>
      </c>
      <c r="M132" s="143">
        <f t="shared" si="19"/>
        <v>12.322004479533884</v>
      </c>
      <c r="N132" s="143">
        <f t="shared" si="18"/>
        <v>12.008418207819643</v>
      </c>
      <c r="O132" s="194">
        <f t="shared" si="18"/>
        <v>11.384996019699926</v>
      </c>
      <c r="P132" s="194">
        <f t="shared" si="18"/>
        <v>10.889112551060927</v>
      </c>
      <c r="Q132" s="195">
        <f t="shared" si="18"/>
        <v>10.41327701571835</v>
      </c>
      <c r="R132" s="204">
        <f t="shared" si="18"/>
        <v>10.106523670753997</v>
      </c>
      <c r="S132" s="142">
        <f t="shared" si="18"/>
        <v>9.7131634700904215</v>
      </c>
      <c r="T132" s="142">
        <f t="shared" si="18"/>
        <v>9.3833801989555035</v>
      </c>
      <c r="U132" s="142">
        <f t="shared" si="18"/>
        <v>9.4083654111673773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9"/>
        <v>6.502683987443314</v>
      </c>
      <c r="L133" s="153">
        <f t="shared" si="19"/>
        <v>6.2908435445424278</v>
      </c>
      <c r="M133" s="153">
        <f t="shared" si="19"/>
        <v>6.2987915436715678</v>
      </c>
      <c r="N133" s="153">
        <f t="shared" si="18"/>
        <v>6.058391880760654</v>
      </c>
      <c r="O133" s="197">
        <f t="shared" si="18"/>
        <v>5.847775600247255</v>
      </c>
      <c r="P133" s="197">
        <f t="shared" si="18"/>
        <v>5.6644401822539523</v>
      </c>
      <c r="Q133" s="198">
        <f t="shared" si="18"/>
        <v>5.4989136923135797</v>
      </c>
      <c r="R133" s="203">
        <f t="shared" si="18"/>
        <v>5.1173421811830178</v>
      </c>
      <c r="S133" s="152">
        <f t="shared" si="18"/>
        <v>4.7866971317847158</v>
      </c>
      <c r="T133" s="152">
        <f t="shared" si="18"/>
        <v>4.6339978544180713</v>
      </c>
      <c r="U133" s="152">
        <f t="shared" si="18"/>
        <v>4.6372609148362383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9"/>
        <v>19.474369093850317</v>
      </c>
      <c r="L134" s="143">
        <f t="shared" si="19"/>
        <v>19.154318977091066</v>
      </c>
      <c r="M134" s="143">
        <f t="shared" si="19"/>
        <v>18.89501039165183</v>
      </c>
      <c r="N134" s="143">
        <f t="shared" si="18"/>
        <v>18.483337951492974</v>
      </c>
      <c r="O134" s="194">
        <f t="shared" si="18"/>
        <v>17.959864537787237</v>
      </c>
      <c r="P134" s="194">
        <f t="shared" si="18"/>
        <v>17.5849063330657</v>
      </c>
      <c r="Q134" s="195">
        <f t="shared" si="18"/>
        <v>17.230303400673122</v>
      </c>
      <c r="R134" s="204">
        <f t="shared" si="18"/>
        <v>17.130412571900205</v>
      </c>
      <c r="S134" s="142">
        <f t="shared" si="18"/>
        <v>17.107835494042821</v>
      </c>
      <c r="T134" s="142">
        <f t="shared" si="18"/>
        <v>16.743259710227058</v>
      </c>
      <c r="U134" s="142">
        <f t="shared" si="18"/>
        <v>16.095214289153077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9"/>
        <v>12.382687546222718</v>
      </c>
      <c r="L135" s="153">
        <f t="shared" si="19"/>
        <v>11.228722408715553</v>
      </c>
      <c r="M135" s="153">
        <f t="shared" si="19"/>
        <v>10.028752039132112</v>
      </c>
      <c r="N135" s="153">
        <f t="shared" si="18"/>
        <v>8.8043833864219732</v>
      </c>
      <c r="O135" s="197">
        <f t="shared" si="18"/>
        <v>7.8859541384450411</v>
      </c>
      <c r="P135" s="197">
        <f t="shared" si="18"/>
        <v>7.2033064872816031</v>
      </c>
      <c r="Q135" s="198">
        <f t="shared" si="18"/>
        <v>6.3206659906675231</v>
      </c>
      <c r="R135" s="203">
        <f t="shared" si="18"/>
        <v>5.7766562309644804</v>
      </c>
      <c r="S135" s="152">
        <f t="shared" si="18"/>
        <v>5.3506820879200463</v>
      </c>
      <c r="T135" s="152">
        <f t="shared" si="18"/>
        <v>5.0402730490565766</v>
      </c>
      <c r="U135" s="152">
        <f t="shared" si="18"/>
        <v>4.6136632486982494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9"/>
        <v>6.2333006473577433</v>
      </c>
      <c r="L136" s="143">
        <f t="shared" si="19"/>
        <v>6.4196580223596058</v>
      </c>
      <c r="M136" s="143">
        <f t="shared" si="19"/>
        <v>6.9184052334291932</v>
      </c>
      <c r="N136" s="143">
        <f t="shared" si="18"/>
        <v>7.3805744175393357</v>
      </c>
      <c r="O136" s="194">
        <f t="shared" si="18"/>
        <v>7.8854971182194973</v>
      </c>
      <c r="P136" s="194">
        <f t="shared" si="18"/>
        <v>7.8927837969720613</v>
      </c>
      <c r="Q136" s="195">
        <f t="shared" si="18"/>
        <v>8.1055015819184852</v>
      </c>
      <c r="R136" s="204">
        <f t="shared" si="18"/>
        <v>8.3104568063746278</v>
      </c>
      <c r="S136" s="142">
        <f t="shared" si="18"/>
        <v>8.3221247189362195</v>
      </c>
      <c r="T136" s="142">
        <f t="shared" si="18"/>
        <v>8.1804874646810131</v>
      </c>
      <c r="U136" s="142">
        <f t="shared" si="18"/>
        <v>8.0151316292735171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9"/>
        <v>8.2904863672637923</v>
      </c>
      <c r="L137" s="153">
        <f t="shared" si="19"/>
        <v>8.1513897220077975</v>
      </c>
      <c r="M137" s="153">
        <f t="shared" si="19"/>
        <v>8.0685125654324708</v>
      </c>
      <c r="N137" s="153">
        <f t="shared" si="18"/>
        <v>8.0020122048945517</v>
      </c>
      <c r="O137" s="197">
        <f t="shared" si="18"/>
        <v>7.6762644447764048</v>
      </c>
      <c r="P137" s="197">
        <f t="shared" si="18"/>
        <v>7.492157140366456</v>
      </c>
      <c r="Q137" s="198">
        <f t="shared" si="18"/>
        <v>7.2761540279809882</v>
      </c>
      <c r="R137" s="203">
        <f t="shared" si="18"/>
        <v>7.0300361947773382</v>
      </c>
      <c r="S137" s="152">
        <f t="shared" si="18"/>
        <v>6.7552041875547202</v>
      </c>
      <c r="T137" s="152">
        <f t="shared" si="18"/>
        <v>6.3619513989229937</v>
      </c>
      <c r="U137" s="152">
        <f t="shared" si="18"/>
        <v>6.0235226767123908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0">MIN(K112:K137)</f>
        <v>5.7822490209931905</v>
      </c>
      <c r="L138" s="220">
        <f t="shared" si="20"/>
        <v>5.5894335179228793</v>
      </c>
      <c r="M138" s="261">
        <f t="shared" si="20"/>
        <v>5.7383243496129142</v>
      </c>
      <c r="N138" s="262">
        <f t="shared" si="20"/>
        <v>5.6268436103200283</v>
      </c>
      <c r="O138" s="263">
        <f t="shared" si="20"/>
        <v>5.6134582184577502</v>
      </c>
      <c r="P138" s="264">
        <f t="shared" si="20"/>
        <v>5.5858496176193322</v>
      </c>
      <c r="Q138" s="250">
        <f>MIN(Q112:Q137)</f>
        <v>5.4421509538878441</v>
      </c>
      <c r="R138" s="251">
        <f>MIN(R112:R137)</f>
        <v>5.1173421811830178</v>
      </c>
      <c r="S138" s="248">
        <f>MIN(S112:S137)</f>
        <v>4.7866971317847158</v>
      </c>
      <c r="T138" s="248">
        <f>MIN(T112:T137)</f>
        <v>4.6339978544180713</v>
      </c>
      <c r="U138" s="248">
        <f>MIN(U112:U137)</f>
        <v>4.6136632486982494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1">MAX(K112:K137)</f>
        <v>37.141264627880233</v>
      </c>
      <c r="L139" s="226">
        <f t="shared" si="21"/>
        <v>35.719577547841105</v>
      </c>
      <c r="M139" s="265">
        <f t="shared" si="21"/>
        <v>33.252708871901305</v>
      </c>
      <c r="N139" s="266">
        <f t="shared" si="21"/>
        <v>30.608203065179293</v>
      </c>
      <c r="O139" s="267">
        <f t="shared" si="21"/>
        <v>28.230150482541415</v>
      </c>
      <c r="P139" s="268">
        <f t="shared" si="21"/>
        <v>26.473998595397688</v>
      </c>
      <c r="Q139" s="254">
        <f>MAX(Q112:Q137)</f>
        <v>24.850052460733757</v>
      </c>
      <c r="R139" s="255">
        <f>MAX(R112:R137)</f>
        <v>23.084333870139879</v>
      </c>
      <c r="S139" s="252">
        <f>MAX(S112:S137)</f>
        <v>21.313695751323525</v>
      </c>
      <c r="T139" s="252">
        <f>MAX(T112:T137)</f>
        <v>18.618273607565389</v>
      </c>
      <c r="U139" s="252">
        <f>MAX(U112:U137)</f>
        <v>17.098429419444763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2">MEDIAN(K112:K137)</f>
        <v>11.08610684242376</v>
      </c>
      <c r="L140" s="160">
        <f t="shared" si="22"/>
        <v>10.909731740296534</v>
      </c>
      <c r="M140" s="161">
        <f t="shared" si="22"/>
        <v>10.372500214326575</v>
      </c>
      <c r="N140" s="234">
        <f t="shared" si="22"/>
        <v>9.9834421387468772</v>
      </c>
      <c r="O140" s="161">
        <f t="shared" si="22"/>
        <v>9.4181337590400922</v>
      </c>
      <c r="P140" s="207">
        <f t="shared" si="22"/>
        <v>9.0168367502008966</v>
      </c>
      <c r="Q140" s="208">
        <f>MEDIAN(Q112:Q137)</f>
        <v>8.8578825768799181</v>
      </c>
      <c r="R140" s="209">
        <f>MEDIAN(R112:R137)</f>
        <v>8.7608791851535806</v>
      </c>
      <c r="S140" s="172">
        <f>MEDIAN(S112:S137)</f>
        <v>8.5707285050589803</v>
      </c>
      <c r="T140" s="172">
        <f>MEDIAN(T112:T137)</f>
        <v>8.3610840143963614</v>
      </c>
      <c r="U140" s="172">
        <f>MEDIAN(U112:U137)</f>
        <v>8.2917210590057024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13.179995365644423</v>
      </c>
      <c r="L141" s="160">
        <f t="shared" ref="L141:U141" si="23">AVERAGE(L112:L137)</f>
        <v>12.887000996030606</v>
      </c>
      <c r="M141" s="161">
        <f t="shared" si="23"/>
        <v>12.521155859937629</v>
      </c>
      <c r="N141" s="234">
        <f t="shared" si="23"/>
        <v>12.146877788414228</v>
      </c>
      <c r="O141" s="161">
        <f t="shared" si="23"/>
        <v>11.712766639483364</v>
      </c>
      <c r="P141" s="207">
        <f t="shared" si="23"/>
        <v>11.257846183944777</v>
      </c>
      <c r="Q141" s="208">
        <f t="shared" si="23"/>
        <v>10.838015182002323</v>
      </c>
      <c r="R141" s="209">
        <f t="shared" si="23"/>
        <v>10.371293910575192</v>
      </c>
      <c r="S141" s="172">
        <f t="shared" si="23"/>
        <v>9.9307557322488176</v>
      </c>
      <c r="T141" s="172">
        <f t="shared" si="23"/>
        <v>9.4585813398131808</v>
      </c>
      <c r="U141" s="172">
        <f t="shared" si="23"/>
        <v>9.0468206805234068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4">(SUM(B54:K54)/10)</f>
        <v>10.539319634325045</v>
      </c>
      <c r="L142" s="175">
        <f t="shared" si="24"/>
        <v>10.327974972715969</v>
      </c>
      <c r="M142" s="176">
        <f t="shared" si="24"/>
        <v>10.107799289973771</v>
      </c>
      <c r="N142" s="177">
        <f t="shared" si="24"/>
        <v>9.8509488728672778</v>
      </c>
      <c r="O142" s="176">
        <f t="shared" si="24"/>
        <v>9.6012688122337586</v>
      </c>
      <c r="P142" s="205">
        <f t="shared" si="24"/>
        <v>9.337120634271546</v>
      </c>
      <c r="Q142" s="179">
        <f t="shared" si="24"/>
        <v>9.1052356365720968</v>
      </c>
      <c r="R142" s="206">
        <f t="shared" si="24"/>
        <v>8.8330724973777741</v>
      </c>
      <c r="S142" s="178">
        <f t="shared" si="24"/>
        <v>8.5168884046052646</v>
      </c>
      <c r="T142" s="178">
        <f t="shared" si="24"/>
        <v>8.2065279573208283</v>
      </c>
      <c r="U142" s="178">
        <f t="shared" si="24"/>
        <v>7.9867570893872113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4"/>
        <v>3.4185980280528967</v>
      </c>
      <c r="L143" s="182">
        <f t="shared" si="24"/>
        <v>4.650490623587392</v>
      </c>
      <c r="M143" s="183">
        <f t="shared" si="24"/>
        <v>5.8591670081209708</v>
      </c>
      <c r="N143" s="269">
        <f t="shared" si="24"/>
        <v>7.1545166557261313</v>
      </c>
      <c r="O143" s="183">
        <f t="shared" si="24"/>
        <v>8.2793073256119865</v>
      </c>
      <c r="P143" s="210">
        <f t="shared" si="24"/>
        <v>9.4229898788172797</v>
      </c>
      <c r="Q143" s="211">
        <f t="shared" si="24"/>
        <v>10.60729862948074</v>
      </c>
      <c r="R143" s="212">
        <f t="shared" si="24"/>
        <v>11.751782045512245</v>
      </c>
      <c r="S143" s="213">
        <f t="shared" si="24"/>
        <v>13.020131909361183</v>
      </c>
      <c r="T143" s="213">
        <f t="shared" si="24"/>
        <v>13.08860780859537</v>
      </c>
      <c r="U143" s="213">
        <f t="shared" si="24"/>
        <v>12.372607285281628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B9:I9"/>
    <mergeCell ref="B10:I10"/>
    <mergeCell ref="B11:I11"/>
    <mergeCell ref="B12:I12"/>
    <mergeCell ref="A16:V16"/>
    <mergeCell ref="A17:H17"/>
    <mergeCell ref="A2:V2"/>
    <mergeCell ref="A3:H3"/>
    <mergeCell ref="A4:V4"/>
    <mergeCell ref="A5:H5"/>
    <mergeCell ref="B7:I7"/>
    <mergeCell ref="B8:I8"/>
  </mergeCells>
  <conditionalFormatting sqref="E68:P93">
    <cfRule type="cellIs" dxfId="47" priority="23" stopIfTrue="1" operator="equal">
      <formula>E$94</formula>
    </cfRule>
    <cfRule type="cellIs" dxfId="46" priority="24" stopIfTrue="1" operator="equal">
      <formula>E$95</formula>
    </cfRule>
  </conditionalFormatting>
  <conditionalFormatting sqref="D68:D93">
    <cfRule type="cellIs" dxfId="45" priority="19" stopIfTrue="1" operator="equal">
      <formula>D$94</formula>
    </cfRule>
    <cfRule type="cellIs" dxfId="44" priority="20" stopIfTrue="1" operator="equal">
      <formula>D$95</formula>
    </cfRule>
  </conditionalFormatting>
  <conditionalFormatting sqref="K112:P137">
    <cfRule type="cellIs" dxfId="43" priority="21" stopIfTrue="1" operator="equal">
      <formula>K$139</formula>
    </cfRule>
    <cfRule type="cellIs" dxfId="42" priority="22" stopIfTrue="1" operator="equal">
      <formula>K$138</formula>
    </cfRule>
  </conditionalFormatting>
  <conditionalFormatting sqref="Q112:S137">
    <cfRule type="cellIs" dxfId="41" priority="17" stopIfTrue="1" operator="equal">
      <formula>Q$139</formula>
    </cfRule>
    <cfRule type="cellIs" dxfId="40" priority="18" stopIfTrue="1" operator="equal">
      <formula>Q$138</formula>
    </cfRule>
  </conditionalFormatting>
  <conditionalFormatting sqref="Q68:S93">
    <cfRule type="cellIs" dxfId="39" priority="15" stopIfTrue="1" operator="equal">
      <formula>Q$94</formula>
    </cfRule>
    <cfRule type="cellIs" dxfId="38" priority="16" stopIfTrue="1" operator="equal">
      <formula>Q$95</formula>
    </cfRule>
  </conditionalFormatting>
  <conditionalFormatting sqref="T24:T49">
    <cfRule type="cellIs" dxfId="37" priority="13" stopIfTrue="1" operator="equal">
      <formula>T$50</formula>
    </cfRule>
    <cfRule type="cellIs" dxfId="36" priority="14" stopIfTrue="1" operator="equal">
      <formula>T$51</formula>
    </cfRule>
  </conditionalFormatting>
  <conditionalFormatting sqref="T112:T137">
    <cfRule type="cellIs" dxfId="35" priority="11" stopIfTrue="1" operator="equal">
      <formula>T$139</formula>
    </cfRule>
    <cfRule type="cellIs" dxfId="34" priority="12" stopIfTrue="1" operator="equal">
      <formula>T$138</formula>
    </cfRule>
  </conditionalFormatting>
  <conditionalFormatting sqref="T68:T93">
    <cfRule type="cellIs" dxfId="33" priority="9" stopIfTrue="1" operator="equal">
      <formula>T$94</formula>
    </cfRule>
    <cfRule type="cellIs" dxfId="32" priority="10" stopIfTrue="1" operator="equal">
      <formula>T$95</formula>
    </cfRule>
  </conditionalFormatting>
  <conditionalFormatting sqref="B24:S49">
    <cfRule type="cellIs" dxfId="31" priority="7" stopIfTrue="1" operator="equal">
      <formula>B$50</formula>
    </cfRule>
    <cfRule type="cellIs" dxfId="30" priority="8" stopIfTrue="1" operator="equal">
      <formula>B$51</formula>
    </cfRule>
  </conditionalFormatting>
  <conditionalFormatting sqref="U24:U49">
    <cfRule type="cellIs" dxfId="29" priority="5" stopIfTrue="1" operator="equal">
      <formula>U$50</formula>
    </cfRule>
    <cfRule type="cellIs" dxfId="28" priority="6" stopIfTrue="1" operator="equal">
      <formula>U$51</formula>
    </cfRule>
  </conditionalFormatting>
  <conditionalFormatting sqref="U112:U137">
    <cfRule type="cellIs" dxfId="27" priority="3" stopIfTrue="1" operator="equal">
      <formula>U$139</formula>
    </cfRule>
    <cfRule type="cellIs" dxfId="26" priority="4" stopIfTrue="1" operator="equal">
      <formula>U$138</formula>
    </cfRule>
  </conditionalFormatting>
  <conditionalFormatting sqref="U68:U93">
    <cfRule type="cellIs" dxfId="25" priority="1" stopIfTrue="1" operator="equal">
      <formula>U$94</formula>
    </cfRule>
    <cfRule type="cellIs" dxfId="24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V56" location="K14_I14!A1" display=" &gt;&gt;&gt; Top"/>
    <hyperlink ref="V100" location="K14_I14!A1" display=" &gt;&gt;&gt; Top"/>
    <hyperlink ref="V144" location="K14_I14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'!E29</f>
        <v>K15/I15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43788.624696412036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'!C29</f>
        <v>Nettoschulden pro Einwohner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169</v>
      </c>
      <c r="B3" s="289"/>
      <c r="C3" s="289"/>
      <c r="D3" s="289"/>
      <c r="E3" s="289"/>
      <c r="F3" s="289"/>
      <c r="G3" s="289"/>
      <c r="H3" s="289"/>
      <c r="I3" s="281"/>
      <c r="J3" s="281" t="s">
        <v>122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104">
        <f>Gewichtung_Pondération!F13</f>
        <v>1</v>
      </c>
    </row>
    <row r="4" spans="1:28" ht="14.1" customHeight="1" thickTop="1" x14ac:dyDescent="0.2">
      <c r="A4" s="290" t="str">
        <f>'Intro '!D29</f>
        <v>Dette nette par habitant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170</v>
      </c>
      <c r="B5" s="289"/>
      <c r="C5" s="289"/>
      <c r="D5" s="289"/>
      <c r="E5" s="289"/>
      <c r="F5" s="289"/>
      <c r="G5" s="289"/>
      <c r="H5" s="289"/>
      <c r="I5" s="281"/>
      <c r="J5" s="281" t="s">
        <v>123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104">
        <f>Gewichtung_Pondération!F13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K15/I15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43788.624696412036</v>
      </c>
      <c r="O15" s="108">
        <v>100</v>
      </c>
      <c r="V15" s="109"/>
      <c r="W15" s="110"/>
    </row>
    <row r="16" spans="1:28" s="108" customFormat="1" ht="14.1" customHeight="1" x14ac:dyDescent="0.2">
      <c r="A16" s="290" t="str">
        <f>+$A$2</f>
        <v>Nettoschulden pro Einwohner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Nettoschulden pro Einwohner</v>
      </c>
      <c r="B17" s="289"/>
      <c r="C17" s="289"/>
      <c r="D17" s="289"/>
      <c r="E17" s="289"/>
      <c r="F17" s="289"/>
      <c r="G17" s="289"/>
      <c r="H17" s="289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Dette nette par habitant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Dette nette par habitant</v>
      </c>
      <c r="B19" s="289"/>
      <c r="C19" s="289"/>
      <c r="D19" s="289"/>
      <c r="E19" s="289"/>
      <c r="F19" s="289"/>
      <c r="G19" s="289"/>
      <c r="H19" s="289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321">
        <v>5758.9792024906383</v>
      </c>
      <c r="C24" s="321">
        <v>4954.1594509622028</v>
      </c>
      <c r="D24" s="321">
        <v>4240.7696121460785</v>
      </c>
      <c r="E24" s="321">
        <v>3827.681879334124</v>
      </c>
      <c r="F24" s="321">
        <v>4150.133551960047</v>
      </c>
      <c r="G24" s="321">
        <v>4398.7004212440861</v>
      </c>
      <c r="H24" s="321">
        <v>4572.9705984488337</v>
      </c>
      <c r="I24" s="321">
        <v>3300.4623792104985</v>
      </c>
      <c r="J24" s="321">
        <v>2842.3111259308316</v>
      </c>
      <c r="K24" s="321">
        <v>2612.674201092947</v>
      </c>
      <c r="L24" s="321">
        <v>3046.8612151954762</v>
      </c>
      <c r="M24" s="321">
        <v>2629.3447484028466</v>
      </c>
      <c r="N24" s="321">
        <v>3837.6780161103588</v>
      </c>
      <c r="O24" s="321">
        <v>3603.0191270042415</v>
      </c>
      <c r="P24" s="321">
        <v>3585.6508007152379</v>
      </c>
      <c r="Q24" s="321">
        <v>3463.4224325718315</v>
      </c>
      <c r="R24" s="321">
        <v>3695.4755366251507</v>
      </c>
      <c r="S24" s="321">
        <v>3248.2089424107621</v>
      </c>
      <c r="T24" s="321">
        <v>3155.4813484730239</v>
      </c>
      <c r="U24" s="321">
        <v>3008.9913460243738</v>
      </c>
      <c r="V24" s="146" t="s">
        <v>177</v>
      </c>
      <c r="W24" s="147"/>
      <c r="X24" s="238">
        <f t="shared" ref="X24:AE55" si="1">AVEDEV(C24:L24)</f>
        <v>675.27617055605947</v>
      </c>
      <c r="Y24" s="238">
        <f t="shared" si="1"/>
        <v>675.86023933005697</v>
      </c>
      <c r="Z24" s="238">
        <f t="shared" si="1"/>
        <v>635.55107972648489</v>
      </c>
      <c r="AA24" s="238">
        <f t="shared" si="1"/>
        <v>613.08480449349668</v>
      </c>
      <c r="AB24" s="239">
        <f t="shared" si="1"/>
        <v>556.63652936901576</v>
      </c>
      <c r="AC24" s="239">
        <f t="shared" si="1"/>
        <v>463.10873050179032</v>
      </c>
      <c r="AD24" s="239">
        <f t="shared" si="1"/>
        <v>383.11370850433326</v>
      </c>
      <c r="AE24" s="239">
        <f t="shared" si="1"/>
        <v>380.58456799939569</v>
      </c>
    </row>
    <row r="25" spans="1:31" ht="14.1" customHeight="1" x14ac:dyDescent="0.2">
      <c r="A25" s="150" t="s">
        <v>20</v>
      </c>
      <c r="B25" s="322">
        <v>7485.3497389835165</v>
      </c>
      <c r="C25" s="322">
        <v>8744.5838931817016</v>
      </c>
      <c r="D25" s="322">
        <v>8620.7391500459689</v>
      </c>
      <c r="E25" s="322">
        <v>8451.1469581608908</v>
      </c>
      <c r="F25" s="322">
        <v>7831.7154976537804</v>
      </c>
      <c r="G25" s="322">
        <v>7613.5513451220359</v>
      </c>
      <c r="H25" s="322">
        <v>7229.9983041886435</v>
      </c>
      <c r="I25" s="322">
        <v>4570.9311552752797</v>
      </c>
      <c r="J25" s="322">
        <v>4433.1636002022888</v>
      </c>
      <c r="K25" s="322">
        <v>3864.2029504311881</v>
      </c>
      <c r="L25" s="322">
        <v>3652.7806583729803</v>
      </c>
      <c r="M25" s="322">
        <v>3550.2058640419186</v>
      </c>
      <c r="N25" s="322">
        <v>3631.9120173575652</v>
      </c>
      <c r="O25" s="322">
        <v>4174.7144335529219</v>
      </c>
      <c r="P25" s="322">
        <v>4102.4450054080726</v>
      </c>
      <c r="Q25" s="322">
        <v>3969.5185212369902</v>
      </c>
      <c r="R25" s="322">
        <v>5739.9654323462901</v>
      </c>
      <c r="S25" s="322">
        <v>5568.0408029318687</v>
      </c>
      <c r="T25" s="322">
        <v>6189.3922254021336</v>
      </c>
      <c r="U25" s="322">
        <v>5899.6707000252172</v>
      </c>
      <c r="V25" s="156" t="s">
        <v>178</v>
      </c>
      <c r="W25" s="147"/>
      <c r="X25" s="240">
        <f t="shared" si="1"/>
        <v>1896.8094081544336</v>
      </c>
      <c r="Y25" s="240">
        <f t="shared" si="1"/>
        <v>1967.5867026847664</v>
      </c>
      <c r="Z25" s="240">
        <f t="shared" si="1"/>
        <v>1838.9137529605443</v>
      </c>
      <c r="AA25" s="241">
        <f t="shared" si="1"/>
        <v>1501.8624798209762</v>
      </c>
      <c r="AB25" s="241">
        <f t="shared" si="1"/>
        <v>1095.7537165040205</v>
      </c>
      <c r="AC25" s="241">
        <f t="shared" si="1"/>
        <v>656.02626132917158</v>
      </c>
      <c r="AD25" s="241">
        <f t="shared" si="1"/>
        <v>448.56775321731641</v>
      </c>
      <c r="AE25" s="241">
        <f t="shared" si="1"/>
        <v>587.01700994316479</v>
      </c>
    </row>
    <row r="26" spans="1:31" ht="14.1" customHeight="1" x14ac:dyDescent="0.2">
      <c r="A26" s="140" t="s">
        <v>23</v>
      </c>
      <c r="B26" s="321">
        <v>5654.4116972581969</v>
      </c>
      <c r="C26" s="321">
        <v>7210.4377301567629</v>
      </c>
      <c r="D26" s="321">
        <v>6143.6959833950923</v>
      </c>
      <c r="E26" s="321">
        <v>5865.5006919795733</v>
      </c>
      <c r="F26" s="321">
        <v>6008.6242457705102</v>
      </c>
      <c r="G26" s="321">
        <v>5875.5616734934356</v>
      </c>
      <c r="H26" s="321">
        <v>5552.2080424485948</v>
      </c>
      <c r="I26" s="321">
        <v>2917.00417420846</v>
      </c>
      <c r="J26" s="321">
        <v>2325.1714354219694</v>
      </c>
      <c r="K26" s="321">
        <v>2000.5426639764389</v>
      </c>
      <c r="L26" s="321">
        <v>1820.3955073411912</v>
      </c>
      <c r="M26" s="321">
        <v>1684.3773063478191</v>
      </c>
      <c r="N26" s="321">
        <v>1622.2270096553098</v>
      </c>
      <c r="O26" s="321">
        <v>1011.7562581265122</v>
      </c>
      <c r="P26" s="321">
        <v>978.09170306571821</v>
      </c>
      <c r="Q26" s="321">
        <v>976.41891154169707</v>
      </c>
      <c r="R26" s="321">
        <v>765.95090304492408</v>
      </c>
      <c r="S26" s="321">
        <v>895.19610458183877</v>
      </c>
      <c r="T26" s="321">
        <v>695.61040427447563</v>
      </c>
      <c r="U26" s="321">
        <v>330.94554562612757</v>
      </c>
      <c r="V26" s="146" t="s">
        <v>179</v>
      </c>
      <c r="W26" s="147"/>
      <c r="X26" s="238">
        <f t="shared" si="1"/>
        <v>1844.9086156657499</v>
      </c>
      <c r="Y26" s="238">
        <f t="shared" si="1"/>
        <v>1869.8099549791327</v>
      </c>
      <c r="Z26" s="238">
        <f t="shared" si="1"/>
        <v>1806.6499106869585</v>
      </c>
      <c r="AA26" s="239">
        <f t="shared" si="1"/>
        <v>1638.2066933350936</v>
      </c>
      <c r="AB26" s="239">
        <f t="shared" si="1"/>
        <v>1321.7146315849709</v>
      </c>
      <c r="AC26" s="239">
        <f t="shared" si="1"/>
        <v>905.58514968778218</v>
      </c>
      <c r="AD26" s="239">
        <f t="shared" si="1"/>
        <v>541.71131466263296</v>
      </c>
      <c r="AE26" s="239">
        <f t="shared" si="1"/>
        <v>482.53000423820379</v>
      </c>
    </row>
    <row r="27" spans="1:31" ht="14.1" customHeight="1" x14ac:dyDescent="0.2">
      <c r="A27" s="150" t="s">
        <v>180</v>
      </c>
      <c r="B27" s="322">
        <v>3282.3265767745929</v>
      </c>
      <c r="C27" s="322">
        <v>3665.3324238211421</v>
      </c>
      <c r="D27" s="322">
        <v>3473.4269833104709</v>
      </c>
      <c r="E27" s="322">
        <v>3632.4796259479108</v>
      </c>
      <c r="F27" s="322">
        <v>4077.8488809157698</v>
      </c>
      <c r="G27" s="322">
        <v>4114.3892965253826</v>
      </c>
      <c r="H27" s="322">
        <v>4219.6291218969991</v>
      </c>
      <c r="I27" s="322">
        <v>1137.0962924917026</v>
      </c>
      <c r="J27" s="322">
        <v>653.91560290376981</v>
      </c>
      <c r="K27" s="322">
        <v>-301.28241340083042</v>
      </c>
      <c r="L27" s="322">
        <v>-234.32842790434412</v>
      </c>
      <c r="M27" s="322">
        <v>-233.92186804810643</v>
      </c>
      <c r="N27" s="322">
        <v>-174.20448844045018</v>
      </c>
      <c r="O27" s="322">
        <v>-233.37968453198144</v>
      </c>
      <c r="P27" s="322">
        <v>-382.67991077652306</v>
      </c>
      <c r="Q27" s="322">
        <v>-467.19261631304124</v>
      </c>
      <c r="R27" s="322">
        <v>-841.05717760542609</v>
      </c>
      <c r="S27" s="322">
        <v>-464.50317083967309</v>
      </c>
      <c r="T27" s="322">
        <v>315.53695721645198</v>
      </c>
      <c r="U27" s="322">
        <v>850.12027584881889</v>
      </c>
      <c r="V27" s="156" t="s">
        <v>181</v>
      </c>
      <c r="W27" s="147"/>
      <c r="X27" s="240">
        <f t="shared" si="1"/>
        <v>1704.0003801025782</v>
      </c>
      <c r="Y27" s="240">
        <f t="shared" si="1"/>
        <v>1849.6294722554339</v>
      </c>
      <c r="Z27" s="240">
        <f t="shared" si="1"/>
        <v>1857.5396552261882</v>
      </c>
      <c r="AA27" s="241">
        <f t="shared" si="1"/>
        <v>1700.8277211231557</v>
      </c>
      <c r="AB27" s="241">
        <f t="shared" si="1"/>
        <v>1380.3089309398799</v>
      </c>
      <c r="AC27" s="241">
        <f t="shared" si="1"/>
        <v>963.1091069858627</v>
      </c>
      <c r="AD27" s="241">
        <f t="shared" si="1"/>
        <v>401.28376674410379</v>
      </c>
      <c r="AE27" s="241">
        <f t="shared" si="1"/>
        <v>223.47964229143818</v>
      </c>
    </row>
    <row r="28" spans="1:31" ht="14.1" customHeight="1" x14ac:dyDescent="0.2">
      <c r="A28" s="140" t="s">
        <v>182</v>
      </c>
      <c r="B28" s="321">
        <v>-288.38473847545424</v>
      </c>
      <c r="C28" s="321">
        <v>-870.60426162540682</v>
      </c>
      <c r="D28" s="321">
        <v>-1309.3865046014134</v>
      </c>
      <c r="E28" s="321">
        <v>-1233.0236082776019</v>
      </c>
      <c r="F28" s="321">
        <v>-684.73440153295348</v>
      </c>
      <c r="G28" s="321">
        <v>-48.877465236158841</v>
      </c>
      <c r="H28" s="321">
        <v>160.36269280551483</v>
      </c>
      <c r="I28" s="321">
        <v>-1325.8591165581422</v>
      </c>
      <c r="J28" s="321">
        <v>-2216.3003814953481</v>
      </c>
      <c r="K28" s="321">
        <v>-2779.5395191310822</v>
      </c>
      <c r="L28" s="321">
        <v>-2741.043548166374</v>
      </c>
      <c r="M28" s="321">
        <v>-2277.3278971580457</v>
      </c>
      <c r="N28" s="321">
        <v>-1955.3315390388348</v>
      </c>
      <c r="O28" s="321">
        <v>-1436.5223586731629</v>
      </c>
      <c r="P28" s="321">
        <v>-722.41302940632511</v>
      </c>
      <c r="Q28" s="321">
        <v>739.3489025196551</v>
      </c>
      <c r="R28" s="321">
        <v>728.33418565411807</v>
      </c>
      <c r="S28" s="321">
        <v>173.19616227071248</v>
      </c>
      <c r="T28" s="321">
        <v>-552.51206286037598</v>
      </c>
      <c r="U28" s="321">
        <v>-1320.9753903182232</v>
      </c>
      <c r="V28" s="146" t="s">
        <v>183</v>
      </c>
      <c r="W28" s="147"/>
      <c r="X28" s="238">
        <f t="shared" si="1"/>
        <v>769.52520260857546</v>
      </c>
      <c r="Y28" s="238">
        <f t="shared" si="1"/>
        <v>846.3838892420415</v>
      </c>
      <c r="Z28" s="238">
        <f t="shared" si="1"/>
        <v>883.74109861903435</v>
      </c>
      <c r="AA28" s="239">
        <f t="shared" si="1"/>
        <v>863.39122357947815</v>
      </c>
      <c r="AB28" s="239">
        <f t="shared" si="1"/>
        <v>859.62336079214106</v>
      </c>
      <c r="AC28" s="239">
        <f t="shared" si="1"/>
        <v>938.44599756772243</v>
      </c>
      <c r="AD28" s="239">
        <f t="shared" si="1"/>
        <v>1002.8145325581445</v>
      </c>
      <c r="AE28" s="239">
        <f t="shared" si="1"/>
        <v>1182.7011660176072</v>
      </c>
    </row>
    <row r="29" spans="1:31" ht="14.1" customHeight="1" x14ac:dyDescent="0.2">
      <c r="A29" s="150" t="s">
        <v>184</v>
      </c>
      <c r="B29" s="322">
        <v>4741.9103723816906</v>
      </c>
      <c r="C29" s="322">
        <v>4700.647075337818</v>
      </c>
      <c r="D29" s="322">
        <v>4458.2176097068368</v>
      </c>
      <c r="E29" s="322">
        <v>4070.9246382087922</v>
      </c>
      <c r="F29" s="322">
        <v>3852.2240978214959</v>
      </c>
      <c r="G29" s="322">
        <v>3360.0985269284124</v>
      </c>
      <c r="H29" s="322">
        <v>2893.6270101295499</v>
      </c>
      <c r="I29" s="322">
        <v>-1313.3632054510442</v>
      </c>
      <c r="J29" s="322">
        <v>-1821.5731976350855</v>
      </c>
      <c r="K29" s="322">
        <v>-2628.1758401347702</v>
      </c>
      <c r="L29" s="322">
        <v>-2702.0241493491667</v>
      </c>
      <c r="M29" s="322">
        <v>-2470.9025432064072</v>
      </c>
      <c r="N29" s="322">
        <v>-2205.8585202730947</v>
      </c>
      <c r="O29" s="322">
        <v>-2286.9100927592413</v>
      </c>
      <c r="P29" s="322">
        <v>-1726.3132248609854</v>
      </c>
      <c r="Q29" s="322">
        <v>-1090.5999348428084</v>
      </c>
      <c r="R29" s="322">
        <v>-1736.5698724242097</v>
      </c>
      <c r="S29" s="322">
        <v>-1386.7307689014931</v>
      </c>
      <c r="T29" s="322">
        <v>-1076.9150022621423</v>
      </c>
      <c r="U29" s="322">
        <v>-274.15749398800216</v>
      </c>
      <c r="V29" s="156" t="s">
        <v>185</v>
      </c>
      <c r="W29" s="147"/>
      <c r="X29" s="240">
        <f t="shared" si="1"/>
        <v>2882.6754837590406</v>
      </c>
      <c r="Y29" s="240">
        <f t="shared" si="1"/>
        <v>2957.1130818571564</v>
      </c>
      <c r="Z29" s="240">
        <f t="shared" si="1"/>
        <v>2752.5767092545557</v>
      </c>
      <c r="AA29" s="241">
        <f t="shared" si="1"/>
        <v>2340.5614018116526</v>
      </c>
      <c r="AB29" s="241">
        <f t="shared" si="1"/>
        <v>1686.8009168760659</v>
      </c>
      <c r="AC29" s="241">
        <f t="shared" si="1"/>
        <v>1019.0583958701227</v>
      </c>
      <c r="AD29" s="241">
        <f t="shared" si="1"/>
        <v>460.54517105085472</v>
      </c>
      <c r="AE29" s="241">
        <f t="shared" si="1"/>
        <v>453.20841470580979</v>
      </c>
    </row>
    <row r="30" spans="1:31" ht="14.1" customHeight="1" x14ac:dyDescent="0.2">
      <c r="A30" s="140" t="s">
        <v>186</v>
      </c>
      <c r="B30" s="321">
        <v>3721.3017412433283</v>
      </c>
      <c r="C30" s="321">
        <v>3550.4392102631596</v>
      </c>
      <c r="D30" s="321">
        <v>3090.0079710333689</v>
      </c>
      <c r="E30" s="321">
        <v>2802.0895642296578</v>
      </c>
      <c r="F30" s="321">
        <v>2640.097696442283</v>
      </c>
      <c r="G30" s="321">
        <v>2427.3303542041167</v>
      </c>
      <c r="H30" s="321">
        <v>2487.4137627816999</v>
      </c>
      <c r="I30" s="321">
        <v>545.08497450764776</v>
      </c>
      <c r="J30" s="321">
        <v>147.04392111599245</v>
      </c>
      <c r="K30" s="321">
        <v>-548.38753467363824</v>
      </c>
      <c r="L30" s="321">
        <v>-765.71456586752959</v>
      </c>
      <c r="M30" s="321">
        <v>-335.94320397815915</v>
      </c>
      <c r="N30" s="321">
        <v>282.7702306891627</v>
      </c>
      <c r="O30" s="321">
        <v>682.83704934590185</v>
      </c>
      <c r="P30" s="321">
        <v>1102.3546920359047</v>
      </c>
      <c r="Q30" s="321">
        <v>1275.6607934885931</v>
      </c>
      <c r="R30" s="321">
        <v>393.59579985855692</v>
      </c>
      <c r="S30" s="321">
        <v>459.12203073597107</v>
      </c>
      <c r="T30" s="321">
        <v>599.753420838279</v>
      </c>
      <c r="U30" s="321">
        <v>766.59847465469784</v>
      </c>
      <c r="V30" s="146" t="s">
        <v>187</v>
      </c>
      <c r="W30" s="147"/>
      <c r="X30" s="238">
        <f t="shared" si="1"/>
        <v>1434.4270693064464</v>
      </c>
      <c r="Y30" s="238">
        <f t="shared" si="1"/>
        <v>1440.4855757586813</v>
      </c>
      <c r="Z30" s="238">
        <f t="shared" si="1"/>
        <v>1296.8434595754529</v>
      </c>
      <c r="AA30" s="239">
        <f t="shared" si="1"/>
        <v>1057.2164016115712</v>
      </c>
      <c r="AB30" s="239">
        <f t="shared" si="1"/>
        <v>858.00399726063677</v>
      </c>
      <c r="AC30" s="239">
        <f t="shared" si="1"/>
        <v>731.35824248739186</v>
      </c>
      <c r="AD30" s="239">
        <f t="shared" si="1"/>
        <v>522.94444920246144</v>
      </c>
      <c r="AE30" s="239">
        <f t="shared" si="1"/>
        <v>516.06741370072746</v>
      </c>
    </row>
    <row r="31" spans="1:31" ht="14.1" customHeight="1" x14ac:dyDescent="0.2">
      <c r="A31" s="150" t="s">
        <v>188</v>
      </c>
      <c r="B31" s="322">
        <v>2078.1780580241816</v>
      </c>
      <c r="C31" s="322">
        <v>2043.1870186270939</v>
      </c>
      <c r="D31" s="322">
        <v>2423.3714056939502</v>
      </c>
      <c r="E31" s="322">
        <v>3509.1949822556239</v>
      </c>
      <c r="F31" s="322">
        <v>4106.9239587553893</v>
      </c>
      <c r="G31" s="322">
        <v>4737.2994709919876</v>
      </c>
      <c r="H31" s="322">
        <v>5276.2909648180648</v>
      </c>
      <c r="I31" s="322">
        <v>3434.9292148933937</v>
      </c>
      <c r="J31" s="322">
        <v>3202.3043910348615</v>
      </c>
      <c r="K31" s="322">
        <v>284.07273911910346</v>
      </c>
      <c r="L31" s="322">
        <v>-423.54447750721141</v>
      </c>
      <c r="M31" s="322">
        <v>-1483.7411158309158</v>
      </c>
      <c r="N31" s="322">
        <v>-4570.5410153759849</v>
      </c>
      <c r="O31" s="322">
        <v>-4558.4911732581477</v>
      </c>
      <c r="P31" s="322">
        <v>-4599.9510519536279</v>
      </c>
      <c r="Q31" s="322">
        <v>-5436.5812434035279</v>
      </c>
      <c r="R31" s="322">
        <v>-4635.1429499350452</v>
      </c>
      <c r="S31" s="322">
        <v>-4610.0978404363959</v>
      </c>
      <c r="T31" s="322">
        <v>-4977.2106371905129</v>
      </c>
      <c r="U31" s="322">
        <v>-4669.2892359478255</v>
      </c>
      <c r="V31" s="156" t="s">
        <v>189</v>
      </c>
      <c r="W31" s="147"/>
      <c r="X31" s="240">
        <f t="shared" si="1"/>
        <v>1422.1050363079933</v>
      </c>
      <c r="Y31" s="240">
        <f t="shared" si="1"/>
        <v>1845.3364124429543</v>
      </c>
      <c r="Z31" s="240">
        <f t="shared" si="1"/>
        <v>2684.6059029713469</v>
      </c>
      <c r="AA31" s="241">
        <f t="shared" si="1"/>
        <v>3150.9993043346853</v>
      </c>
      <c r="AB31" s="241">
        <f t="shared" si="1"/>
        <v>3257.116561478329</v>
      </c>
      <c r="AC31" s="241">
        <f t="shared" si="1"/>
        <v>3242.3358432180416</v>
      </c>
      <c r="AD31" s="241">
        <f t="shared" si="1"/>
        <v>2881.4728185635568</v>
      </c>
      <c r="AE31" s="241">
        <f t="shared" si="1"/>
        <v>2462.3554063669194</v>
      </c>
    </row>
    <row r="32" spans="1:31" ht="14.1" customHeight="1" x14ac:dyDescent="0.2">
      <c r="A32" s="140" t="s">
        <v>190</v>
      </c>
      <c r="B32" s="321">
        <v>1374.4839931258821</v>
      </c>
      <c r="C32" s="321">
        <v>1159.3256554111167</v>
      </c>
      <c r="D32" s="321">
        <v>671.32792797608386</v>
      </c>
      <c r="E32" s="321">
        <v>859.53458259689285</v>
      </c>
      <c r="F32" s="321">
        <v>1417.7128858956789</v>
      </c>
      <c r="G32" s="321">
        <v>1421.2618391547262</v>
      </c>
      <c r="H32" s="321">
        <v>1138.0316002478967</v>
      </c>
      <c r="I32" s="321">
        <v>-1948.2193037295538</v>
      </c>
      <c r="J32" s="321">
        <v>-3723.2024668089898</v>
      </c>
      <c r="K32" s="321">
        <v>-5629.1733757609782</v>
      </c>
      <c r="L32" s="321">
        <v>-6383.8788744701969</v>
      </c>
      <c r="M32" s="321">
        <v>-6274.1905389682152</v>
      </c>
      <c r="N32" s="321">
        <v>-6624.5597685571302</v>
      </c>
      <c r="O32" s="321">
        <v>-6532.7363932232465</v>
      </c>
      <c r="P32" s="321">
        <v>-5902.0632123808391</v>
      </c>
      <c r="Q32" s="321">
        <v>-4578.5923816502773</v>
      </c>
      <c r="R32" s="321">
        <v>-3470.9978296788777</v>
      </c>
      <c r="S32" s="321">
        <v>-2624.1599528834677</v>
      </c>
      <c r="T32" s="321">
        <v>-1913.6789652450548</v>
      </c>
      <c r="U32" s="321">
        <v>-2593.1611681134059</v>
      </c>
      <c r="V32" s="146" t="s">
        <v>191</v>
      </c>
      <c r="W32" s="147"/>
      <c r="X32" s="238">
        <f t="shared" si="1"/>
        <v>2655.5124417949578</v>
      </c>
      <c r="Y32" s="238">
        <f t="shared" si="1"/>
        <v>2946.6533395609213</v>
      </c>
      <c r="Z32" s="238">
        <f t="shared" si="1"/>
        <v>3152.3326628731152</v>
      </c>
      <c r="AA32" s="239">
        <f t="shared" si="1"/>
        <v>3056.8737560113505</v>
      </c>
      <c r="AB32" s="239">
        <f t="shared" si="1"/>
        <v>2614.2727733325382</v>
      </c>
      <c r="AC32" s="239">
        <f t="shared" si="1"/>
        <v>1894.2902668359379</v>
      </c>
      <c r="AD32" s="239">
        <f t="shared" si="1"/>
        <v>1341.2067352447248</v>
      </c>
      <c r="AE32" s="239">
        <f t="shared" si="1"/>
        <v>1260.0938573462549</v>
      </c>
    </row>
    <row r="33" spans="1:31" ht="14.1" customHeight="1" x14ac:dyDescent="0.2">
      <c r="A33" s="150" t="s">
        <v>21</v>
      </c>
      <c r="B33" s="322">
        <v>2963.2063916144202</v>
      </c>
      <c r="C33" s="322">
        <v>2970.4105074913577</v>
      </c>
      <c r="D33" s="322">
        <v>2862.3481036785529</v>
      </c>
      <c r="E33" s="322">
        <v>2760.3277074774032</v>
      </c>
      <c r="F33" s="322">
        <v>2460.5999083744164</v>
      </c>
      <c r="G33" s="322">
        <v>2155.2868274641842</v>
      </c>
      <c r="H33" s="322">
        <v>1983.8293076698931</v>
      </c>
      <c r="I33" s="322">
        <v>-1898.2273941344115</v>
      </c>
      <c r="J33" s="322">
        <v>-2082.088880531528</v>
      </c>
      <c r="K33" s="322">
        <v>-2256.9986393308927</v>
      </c>
      <c r="L33" s="322">
        <v>-2176.3751551294299</v>
      </c>
      <c r="M33" s="322">
        <v>-2065.888457016873</v>
      </c>
      <c r="N33" s="322">
        <v>-2605.599059254992</v>
      </c>
      <c r="O33" s="322">
        <v>-2536.5421438253916</v>
      </c>
      <c r="P33" s="322">
        <v>-2414.989742021759</v>
      </c>
      <c r="Q33" s="322">
        <v>-2318.0594672635038</v>
      </c>
      <c r="R33" s="322">
        <v>-2309.773912788939</v>
      </c>
      <c r="S33" s="322">
        <v>-2101.2216123675116</v>
      </c>
      <c r="T33" s="322">
        <v>-2302.1725499406489</v>
      </c>
      <c r="U33" s="322">
        <v>-2129.3690048130925</v>
      </c>
      <c r="V33" s="156" t="s">
        <v>192</v>
      </c>
      <c r="W33" s="147"/>
      <c r="X33" s="240">
        <f t="shared" si="1"/>
        <v>2225.066997267616</v>
      </c>
      <c r="Y33" s="240">
        <f t="shared" si="1"/>
        <v>2270.1970380807588</v>
      </c>
      <c r="Z33" s="240">
        <f t="shared" si="1"/>
        <v>2170.0194569501582</v>
      </c>
      <c r="AA33" s="241">
        <f t="shared" si="1"/>
        <v>1861.2634298446003</v>
      </c>
      <c r="AB33" s="241">
        <f t="shared" si="1"/>
        <v>1383.7269604712633</v>
      </c>
      <c r="AC33" s="241">
        <f t="shared" si="1"/>
        <v>764.18465415075661</v>
      </c>
      <c r="AD33" s="241">
        <f t="shared" si="1"/>
        <v>170.53857990114503</v>
      </c>
      <c r="AE33" s="241">
        <f t="shared" si="1"/>
        <v>150.23915807783501</v>
      </c>
    </row>
    <row r="34" spans="1:31" ht="14.1" customHeight="1" x14ac:dyDescent="0.2">
      <c r="A34" s="140" t="s">
        <v>193</v>
      </c>
      <c r="B34" s="321">
        <v>4729.9051271791013</v>
      </c>
      <c r="C34" s="321">
        <v>4739.6328607667565</v>
      </c>
      <c r="D34" s="321">
        <v>4625.5395899928244</v>
      </c>
      <c r="E34" s="321">
        <v>4459.3117711547829</v>
      </c>
      <c r="F34" s="321">
        <v>4299.5132147791592</v>
      </c>
      <c r="G34" s="321">
        <v>4099.9164480412646</v>
      </c>
      <c r="H34" s="321">
        <v>3786.8957880429302</v>
      </c>
      <c r="I34" s="321">
        <v>1663.5007340726349</v>
      </c>
      <c r="J34" s="321">
        <v>1168.3606457800511</v>
      </c>
      <c r="K34" s="321">
        <v>753.74172259063653</v>
      </c>
      <c r="L34" s="321">
        <v>107.29237026603573</v>
      </c>
      <c r="M34" s="321">
        <v>-27.327556760314003</v>
      </c>
      <c r="N34" s="321">
        <v>117.55839137709638</v>
      </c>
      <c r="O34" s="321">
        <v>2054.5756798556017</v>
      </c>
      <c r="P34" s="321">
        <v>2672.9232587583242</v>
      </c>
      <c r="Q34" s="321">
        <v>3239.9307368828186</v>
      </c>
      <c r="R34" s="321">
        <v>5612.8910696724697</v>
      </c>
      <c r="S34" s="321">
        <v>5699.15992369387</v>
      </c>
      <c r="T34" s="321">
        <v>5527.9366065902323</v>
      </c>
      <c r="U34" s="321">
        <v>5436.9131972151654</v>
      </c>
      <c r="V34" s="146" t="s">
        <v>194</v>
      </c>
      <c r="W34" s="147"/>
      <c r="X34" s="238">
        <f t="shared" si="1"/>
        <v>1637.7173170970943</v>
      </c>
      <c r="Y34" s="238">
        <f t="shared" si="1"/>
        <v>1760.5608896061919</v>
      </c>
      <c r="Z34" s="238">
        <f t="shared" si="1"/>
        <v>1694.8263620560851</v>
      </c>
      <c r="AA34" s="239">
        <f t="shared" si="1"/>
        <v>1406.2580311001839</v>
      </c>
      <c r="AB34" s="239">
        <f t="shared" si="1"/>
        <v>1215.818633551725</v>
      </c>
      <c r="AC34" s="239">
        <f t="shared" si="1"/>
        <v>1129.8200624358806</v>
      </c>
      <c r="AD34" s="239">
        <f t="shared" si="1"/>
        <v>1326.9883848342145</v>
      </c>
      <c r="AE34" s="239">
        <f t="shared" si="1"/>
        <v>1733.0524984321696</v>
      </c>
    </row>
    <row r="35" spans="1:31" ht="14.1" customHeight="1" x14ac:dyDescent="0.2">
      <c r="A35" s="150" t="s">
        <v>195</v>
      </c>
      <c r="B35" s="322">
        <v>20267.915004934788</v>
      </c>
      <c r="C35" s="322">
        <v>19386.284903579213</v>
      </c>
      <c r="D35" s="322">
        <v>19324.578519753955</v>
      </c>
      <c r="E35" s="322">
        <v>18957.463659295518</v>
      </c>
      <c r="F35" s="322">
        <v>18686.968636989495</v>
      </c>
      <c r="G35" s="322">
        <v>18356.111875043505</v>
      </c>
      <c r="H35" s="322">
        <v>17659.253872554567</v>
      </c>
      <c r="I35" s="322">
        <v>12210.288656112367</v>
      </c>
      <c r="J35" s="322">
        <v>9259.9576303670638</v>
      </c>
      <c r="K35" s="322">
        <v>13793.373553612753</v>
      </c>
      <c r="L35" s="322">
        <v>12669.093566722371</v>
      </c>
      <c r="M35" s="322">
        <v>11300.849922952149</v>
      </c>
      <c r="N35" s="322">
        <v>10569.637079273043</v>
      </c>
      <c r="O35" s="322">
        <v>11395.336457889822</v>
      </c>
      <c r="P35" s="322">
        <v>10744.005842448572</v>
      </c>
      <c r="Q35" s="322">
        <v>10231.510787385872</v>
      </c>
      <c r="R35" s="322">
        <v>9564.9707392462606</v>
      </c>
      <c r="S35" s="322">
        <v>10200.209981353915</v>
      </c>
      <c r="T35" s="322">
        <v>9874.5560561193997</v>
      </c>
      <c r="U35" s="322">
        <v>8862.8509093476277</v>
      </c>
      <c r="V35" s="156" t="s">
        <v>196</v>
      </c>
      <c r="W35" s="147"/>
      <c r="X35" s="240">
        <f t="shared" si="1"/>
        <v>3237.727308559553</v>
      </c>
      <c r="Y35" s="240">
        <f t="shared" si="1"/>
        <v>3375.0813233870335</v>
      </c>
      <c r="Z35" s="240">
        <f t="shared" si="1"/>
        <v>3254.9197325427899</v>
      </c>
      <c r="AA35" s="241">
        <f t="shared" si="1"/>
        <v>2827.0718875186931</v>
      </c>
      <c r="AB35" s="241">
        <f t="shared" si="1"/>
        <v>2284.2733528235926</v>
      </c>
      <c r="AC35" s="241">
        <f t="shared" si="1"/>
        <v>1679.7373402549251</v>
      </c>
      <c r="AD35" s="241">
        <f t="shared" si="1"/>
        <v>1099.886007856865</v>
      </c>
      <c r="AE35" s="241">
        <f t="shared" si="1"/>
        <v>1053.4150553352733</v>
      </c>
    </row>
    <row r="36" spans="1:31" ht="14.1" customHeight="1" x14ac:dyDescent="0.2">
      <c r="A36" s="140" t="s">
        <v>197</v>
      </c>
      <c r="B36" s="321">
        <v>4338.0845210787238</v>
      </c>
      <c r="C36" s="321">
        <v>4222.9888823086021</v>
      </c>
      <c r="D36" s="321">
        <v>4202.7649483114565</v>
      </c>
      <c r="E36" s="321">
        <v>4235.4925860147787</v>
      </c>
      <c r="F36" s="321">
        <v>4466.8333257690938</v>
      </c>
      <c r="G36" s="321">
        <v>4745.7978213753977</v>
      </c>
      <c r="H36" s="321">
        <v>4695.3830560451579</v>
      </c>
      <c r="I36" s="321">
        <v>3604.6216359866153</v>
      </c>
      <c r="J36" s="321">
        <v>3526.7256125880103</v>
      </c>
      <c r="K36" s="321">
        <v>3255.028114330381</v>
      </c>
      <c r="L36" s="321">
        <v>3530.0747136337814</v>
      </c>
      <c r="M36" s="321">
        <v>3715.4525079809332</v>
      </c>
      <c r="N36" s="321">
        <v>4828.6623075246953</v>
      </c>
      <c r="O36" s="321">
        <v>5519.7841265364132</v>
      </c>
      <c r="P36" s="321">
        <v>5232.3604551848875</v>
      </c>
      <c r="Q36" s="321">
        <v>9707.9700072164687</v>
      </c>
      <c r="R36" s="321">
        <v>9903.3593886262443</v>
      </c>
      <c r="S36" s="321">
        <v>10807.912552866706</v>
      </c>
      <c r="T36" s="321">
        <v>9901.6703818160913</v>
      </c>
      <c r="U36" s="321">
        <v>9747.51424000111</v>
      </c>
      <c r="V36" s="146" t="s">
        <v>198</v>
      </c>
      <c r="W36" s="147"/>
      <c r="X36" s="238">
        <f t="shared" si="1"/>
        <v>455.56684040130438</v>
      </c>
      <c r="Y36" s="238">
        <f t="shared" si="1"/>
        <v>471.43691529961632</v>
      </c>
      <c r="Z36" s="238">
        <f t="shared" si="1"/>
        <v>534.02665122094027</v>
      </c>
      <c r="AA36" s="239">
        <f t="shared" si="1"/>
        <v>662.45580527310381</v>
      </c>
      <c r="AB36" s="239">
        <f t="shared" si="1"/>
        <v>739.00851821468302</v>
      </c>
      <c r="AC36" s="239">
        <f t="shared" si="1"/>
        <v>1248.4703763303055</v>
      </c>
      <c r="AD36" s="239">
        <f t="shared" si="1"/>
        <v>1856.7803722993194</v>
      </c>
      <c r="AE36" s="239">
        <f t="shared" si="1"/>
        <v>2482.2086025525728</v>
      </c>
    </row>
    <row r="37" spans="1:31" ht="14.1" customHeight="1" x14ac:dyDescent="0.2">
      <c r="A37" s="150" t="s">
        <v>25</v>
      </c>
      <c r="B37" s="322">
        <v>3796.1269408037861</v>
      </c>
      <c r="C37" s="322">
        <v>3606.7459124207089</v>
      </c>
      <c r="D37" s="322">
        <v>3331.9221587076167</v>
      </c>
      <c r="E37" s="322">
        <v>3148.5250662296507</v>
      </c>
      <c r="F37" s="322">
        <v>3339.0242575167636</v>
      </c>
      <c r="G37" s="322">
        <v>2802.2559273865668</v>
      </c>
      <c r="H37" s="322">
        <v>2639.4234413806198</v>
      </c>
      <c r="I37" s="322">
        <v>434.18579806676991</v>
      </c>
      <c r="J37" s="322">
        <v>144.59340856333918</v>
      </c>
      <c r="K37" s="322">
        <v>-107.02649788189134</v>
      </c>
      <c r="L37" s="322">
        <v>-279.10090156892323</v>
      </c>
      <c r="M37" s="322">
        <v>-74.400743621982116</v>
      </c>
      <c r="N37" s="322">
        <v>269.35913001205626</v>
      </c>
      <c r="O37" s="322">
        <v>890.8037166313901</v>
      </c>
      <c r="P37" s="322">
        <v>1203.6697510884328</v>
      </c>
      <c r="Q37" s="322">
        <v>1404.6450830426731</v>
      </c>
      <c r="R37" s="322">
        <v>1299.7969453629942</v>
      </c>
      <c r="S37" s="322">
        <v>575.99086283103668</v>
      </c>
      <c r="T37" s="322">
        <v>-639.13758896633112</v>
      </c>
      <c r="U37" s="322">
        <v>-2186.2459294312789</v>
      </c>
      <c r="V37" s="156" t="s">
        <v>199</v>
      </c>
      <c r="W37" s="147"/>
      <c r="X37" s="240">
        <f t="shared" si="1"/>
        <v>1486.313524229839</v>
      </c>
      <c r="Y37" s="240">
        <f t="shared" si="1"/>
        <v>1514.2899787663905</v>
      </c>
      <c r="Z37" s="240">
        <f t="shared" si="1"/>
        <v>1400.4986276160828</v>
      </c>
      <c r="AA37" s="241">
        <f t="shared" si="1"/>
        <v>1152.5936730677076</v>
      </c>
      <c r="AB37" s="241">
        <f t="shared" si="1"/>
        <v>873.32952489289164</v>
      </c>
      <c r="AC37" s="241">
        <f t="shared" si="1"/>
        <v>705.61622357162446</v>
      </c>
      <c r="AD37" s="241">
        <f t="shared" si="1"/>
        <v>544.86104404950936</v>
      </c>
      <c r="AE37" s="241">
        <f t="shared" si="1"/>
        <v>542.14819634539276</v>
      </c>
    </row>
    <row r="38" spans="1:31" ht="14.1" customHeight="1" x14ac:dyDescent="0.2">
      <c r="A38" s="140" t="s">
        <v>200</v>
      </c>
      <c r="B38" s="321">
        <v>1612.4110646295853</v>
      </c>
      <c r="C38" s="321">
        <v>1219.548051948052</v>
      </c>
      <c r="D38" s="321">
        <v>970.39305205314463</v>
      </c>
      <c r="E38" s="321">
        <v>982.43343315064885</v>
      </c>
      <c r="F38" s="321">
        <v>950.25678061763836</v>
      </c>
      <c r="G38" s="321">
        <v>942.92623152476301</v>
      </c>
      <c r="H38" s="321">
        <v>711.6465440155248</v>
      </c>
      <c r="I38" s="321">
        <v>-1546.9984435049225</v>
      </c>
      <c r="J38" s="321">
        <v>-1178.6568217039539</v>
      </c>
      <c r="K38" s="321">
        <v>-1186.3640630301202</v>
      </c>
      <c r="L38" s="321">
        <v>-1287.9456178949149</v>
      </c>
      <c r="M38" s="321">
        <v>-1188.7397698851312</v>
      </c>
      <c r="N38" s="321">
        <v>-724.05432577420163</v>
      </c>
      <c r="O38" s="321">
        <v>375.730639432614</v>
      </c>
      <c r="P38" s="321">
        <v>1034.4134763740665</v>
      </c>
      <c r="Q38" s="321">
        <v>1329.671527818881</v>
      </c>
      <c r="R38" s="321">
        <v>1384.0189115010178</v>
      </c>
      <c r="S38" s="321">
        <v>1840.6031670124103</v>
      </c>
      <c r="T38" s="321">
        <v>2024.0034133169022</v>
      </c>
      <c r="U38" s="321">
        <v>1043.7200999384438</v>
      </c>
      <c r="V38" s="146" t="s">
        <v>201</v>
      </c>
      <c r="W38" s="147"/>
      <c r="X38" s="238">
        <f t="shared" si="1"/>
        <v>1086.1721210008513</v>
      </c>
      <c r="Y38" s="238">
        <f t="shared" si="1"/>
        <v>1094.6360757380764</v>
      </c>
      <c r="Z38" s="238">
        <f t="shared" si="1"/>
        <v>999.49228206048849</v>
      </c>
      <c r="AA38" s="239">
        <f t="shared" si="1"/>
        <v>926.68794681432462</v>
      </c>
      <c r="AB38" s="239">
        <f t="shared" si="1"/>
        <v>936.78675030509589</v>
      </c>
      <c r="AC38" s="239">
        <f t="shared" si="1"/>
        <v>983.19618586038996</v>
      </c>
      <c r="AD38" s="239">
        <f t="shared" si="1"/>
        <v>1063.8808699586491</v>
      </c>
      <c r="AE38" s="239">
        <f t="shared" si="1"/>
        <v>1153.0198320427312</v>
      </c>
    </row>
    <row r="39" spans="1:31" ht="14.1" customHeight="1" x14ac:dyDescent="0.2">
      <c r="A39" s="150" t="s">
        <v>202</v>
      </c>
      <c r="B39" s="322">
        <v>388.88016593068335</v>
      </c>
      <c r="C39" s="322">
        <v>390.59430137807033</v>
      </c>
      <c r="D39" s="322">
        <v>386.6624043533422</v>
      </c>
      <c r="E39" s="322">
        <v>510.26390323656915</v>
      </c>
      <c r="F39" s="322">
        <v>811.32137041972044</v>
      </c>
      <c r="G39" s="322">
        <v>903.30933528511548</v>
      </c>
      <c r="H39" s="322">
        <v>1024.1806386333772</v>
      </c>
      <c r="I39" s="322">
        <v>-991.11310130719028</v>
      </c>
      <c r="J39" s="322">
        <v>-999.16989399521685</v>
      </c>
      <c r="K39" s="322">
        <v>-1045.5257289857861</v>
      </c>
      <c r="L39" s="322">
        <v>-924.68617690198266</v>
      </c>
      <c r="M39" s="322">
        <v>-1888.6553728964816</v>
      </c>
      <c r="N39" s="322">
        <v>-1899.6554856126538</v>
      </c>
      <c r="O39" s="322">
        <v>-1855.108871922122</v>
      </c>
      <c r="P39" s="322">
        <v>-1869.8870889846623</v>
      </c>
      <c r="Q39" s="322">
        <v>-2740.7682805601103</v>
      </c>
      <c r="R39" s="322">
        <v>-4750.9463190184078</v>
      </c>
      <c r="S39" s="322">
        <v>-4441.7797719177606</v>
      </c>
      <c r="T39" s="322">
        <v>-4736.1548984787196</v>
      </c>
      <c r="U39" s="322">
        <v>-4728.7822496128783</v>
      </c>
      <c r="V39" s="156" t="s">
        <v>203</v>
      </c>
      <c r="W39" s="147"/>
      <c r="X39" s="240">
        <f t="shared" si="1"/>
        <v>797.36594440731665</v>
      </c>
      <c r="Y39" s="240">
        <f t="shared" si="1"/>
        <v>948.48879260147828</v>
      </c>
      <c r="Z39" s="240">
        <f t="shared" si="1"/>
        <v>1009.7934904849189</v>
      </c>
      <c r="AA39" s="241">
        <f t="shared" si="1"/>
        <v>959.66846610463585</v>
      </c>
      <c r="AB39" s="241">
        <f t="shared" si="1"/>
        <v>773.33946420455823</v>
      </c>
      <c r="AC39" s="241">
        <f t="shared" si="1"/>
        <v>731.776083741923</v>
      </c>
      <c r="AD39" s="241">
        <f t="shared" si="1"/>
        <v>740.34303782715767</v>
      </c>
      <c r="AE39" s="241">
        <f t="shared" si="1"/>
        <v>1041.7278948515445</v>
      </c>
    </row>
    <row r="40" spans="1:31" ht="14.1" customHeight="1" x14ac:dyDescent="0.2">
      <c r="A40" s="140" t="s">
        <v>236</v>
      </c>
      <c r="B40" s="321">
        <v>2071.9267966014982</v>
      </c>
      <c r="C40" s="321">
        <v>1249.0981245619148</v>
      </c>
      <c r="D40" s="321">
        <v>1080.0256331584617</v>
      </c>
      <c r="E40" s="321">
        <v>1406.5667296063045</v>
      </c>
      <c r="F40" s="321">
        <v>1704.3642713251356</v>
      </c>
      <c r="G40" s="321">
        <v>1630.3913444458738</v>
      </c>
      <c r="H40" s="321">
        <v>1398.4858130343762</v>
      </c>
      <c r="I40" s="321">
        <v>-740.47959912085071</v>
      </c>
      <c r="J40" s="321">
        <v>-1166.394763884387</v>
      </c>
      <c r="K40" s="321">
        <v>-1849.1921164295179</v>
      </c>
      <c r="L40" s="321">
        <v>-1832.4473754729538</v>
      </c>
      <c r="M40" s="321">
        <v>-1370.9807006370759</v>
      </c>
      <c r="N40" s="321">
        <v>-810.59396335759004</v>
      </c>
      <c r="O40" s="321">
        <v>-208.57114729191474</v>
      </c>
      <c r="P40" s="321">
        <v>-77.182749588671044</v>
      </c>
      <c r="Q40" s="321">
        <v>381.70183667995099</v>
      </c>
      <c r="R40" s="321">
        <v>150.39925103944333</v>
      </c>
      <c r="S40" s="321">
        <v>164.67181951320416</v>
      </c>
      <c r="T40" s="321">
        <v>33.436052159164461</v>
      </c>
      <c r="U40" s="321">
        <v>84.468522425778175</v>
      </c>
      <c r="V40" s="146" t="s">
        <v>204</v>
      </c>
      <c r="W40" s="147"/>
      <c r="X40" s="238">
        <f t="shared" si="1"/>
        <v>1348.1362158794905</v>
      </c>
      <c r="Y40" s="238">
        <f t="shared" si="1"/>
        <v>1417.9328347114936</v>
      </c>
      <c r="Z40" s="238">
        <f t="shared" si="1"/>
        <v>1358.3840605215928</v>
      </c>
      <c r="AA40" s="239">
        <f t="shared" si="1"/>
        <v>1164.5675152938065</v>
      </c>
      <c r="AB40" s="239">
        <f t="shared" si="1"/>
        <v>950.78187278414975</v>
      </c>
      <c r="AC40" s="239">
        <f t="shared" si="1"/>
        <v>800.93913185223892</v>
      </c>
      <c r="AD40" s="239">
        <f t="shared" si="1"/>
        <v>653.54765114994814</v>
      </c>
      <c r="AE40" s="239">
        <f t="shared" si="1"/>
        <v>744.06279301335383</v>
      </c>
    </row>
    <row r="41" spans="1:31" ht="14.1" customHeight="1" x14ac:dyDescent="0.2">
      <c r="A41" s="150" t="s">
        <v>205</v>
      </c>
      <c r="B41" s="322">
        <v>3009.697810467354</v>
      </c>
      <c r="C41" s="322">
        <v>3028.8332034228665</v>
      </c>
      <c r="D41" s="322">
        <v>2945.208393089486</v>
      </c>
      <c r="E41" s="322">
        <v>3112.140348170597</v>
      </c>
      <c r="F41" s="322">
        <v>3465.9165521041173</v>
      </c>
      <c r="G41" s="322">
        <v>3305.7690509658596</v>
      </c>
      <c r="H41" s="322">
        <v>3146.3718204714514</v>
      </c>
      <c r="I41" s="322">
        <v>1299.8020274584931</v>
      </c>
      <c r="J41" s="322">
        <v>-588.39688104597417</v>
      </c>
      <c r="K41" s="322">
        <v>-1535.3219853091741</v>
      </c>
      <c r="L41" s="322">
        <v>-3167.689712865043</v>
      </c>
      <c r="M41" s="322">
        <v>-3808.9042368173773</v>
      </c>
      <c r="N41" s="322">
        <v>-4296.3535431360788</v>
      </c>
      <c r="O41" s="322">
        <v>-3869.4062964108912</v>
      </c>
      <c r="P41" s="322">
        <v>-8491.5963664155024</v>
      </c>
      <c r="Q41" s="322">
        <v>-8726.2673749017285</v>
      </c>
      <c r="R41" s="322">
        <v>-6650.1374955495648</v>
      </c>
      <c r="S41" s="322">
        <v>-6397.3357985320172</v>
      </c>
      <c r="T41" s="322">
        <v>-6733.8934902571154</v>
      </c>
      <c r="U41" s="322">
        <v>-6842.1471022638489</v>
      </c>
      <c r="V41" s="156" t="s">
        <v>206</v>
      </c>
      <c r="W41" s="147"/>
      <c r="X41" s="240">
        <f t="shared" si="1"/>
        <v>1999.3319356693542</v>
      </c>
      <c r="Y41" s="240">
        <f t="shared" si="1"/>
        <v>2474.0541933053087</v>
      </c>
      <c r="Z41" s="240">
        <f t="shared" si="1"/>
        <v>2772.6666158344169</v>
      </c>
      <c r="AA41" s="241">
        <f t="shared" si="1"/>
        <v>2730.713834449251</v>
      </c>
      <c r="AB41" s="241">
        <f t="shared" si="1"/>
        <v>2926.217418818555</v>
      </c>
      <c r="AC41" s="241">
        <f t="shared" si="1"/>
        <v>2867.5120002327048</v>
      </c>
      <c r="AD41" s="241">
        <f t="shared" si="1"/>
        <v>2446.1292068011476</v>
      </c>
      <c r="AE41" s="241">
        <f t="shared" si="1"/>
        <v>2250.5546318010943</v>
      </c>
    </row>
    <row r="42" spans="1:31" ht="14.1" customHeight="1" x14ac:dyDescent="0.2">
      <c r="A42" s="140" t="s">
        <v>207</v>
      </c>
      <c r="B42" s="321">
        <v>1871.9361425276384</v>
      </c>
      <c r="C42" s="321">
        <v>1789.2127063820717</v>
      </c>
      <c r="D42" s="321">
        <v>1594.2391545671617</v>
      </c>
      <c r="E42" s="321">
        <v>1481.4824410470292</v>
      </c>
      <c r="F42" s="321">
        <v>1302.0206262105964</v>
      </c>
      <c r="G42" s="321">
        <v>3030.9028386613872</v>
      </c>
      <c r="H42" s="321">
        <v>2878.8872399814518</v>
      </c>
      <c r="I42" s="321">
        <v>1117.3983279257775</v>
      </c>
      <c r="J42" s="321">
        <v>2358.8466021507588</v>
      </c>
      <c r="K42" s="321">
        <v>3016.3548299111612</v>
      </c>
      <c r="L42" s="321">
        <v>2686.7038153289777</v>
      </c>
      <c r="M42" s="321">
        <v>2208.207116062054</v>
      </c>
      <c r="N42" s="321">
        <v>1870.4187252748675</v>
      </c>
      <c r="O42" s="321">
        <v>1950.3702728982689</v>
      </c>
      <c r="P42" s="321">
        <v>2056.2095489674116</v>
      </c>
      <c r="Q42" s="321">
        <v>2501.035461282519</v>
      </c>
      <c r="R42" s="321">
        <v>2502.6699325352815</v>
      </c>
      <c r="S42" s="321">
        <v>2624.5921830941338</v>
      </c>
      <c r="T42" s="321">
        <v>2293.6327896773118</v>
      </c>
      <c r="U42" s="321">
        <v>1602.6263326241101</v>
      </c>
      <c r="V42" s="146" t="s">
        <v>208</v>
      </c>
      <c r="W42" s="147"/>
      <c r="X42" s="238">
        <f t="shared" si="1"/>
        <v>668.73420699011012</v>
      </c>
      <c r="Y42" s="238">
        <f t="shared" si="1"/>
        <v>634.97532939759549</v>
      </c>
      <c r="Z42" s="238">
        <f t="shared" si="1"/>
        <v>601.83378091267093</v>
      </c>
      <c r="AA42" s="239">
        <f t="shared" si="1"/>
        <v>552.32802576621725</v>
      </c>
      <c r="AB42" s="239">
        <f t="shared" si="1"/>
        <v>476.90913349053574</v>
      </c>
      <c r="AC42" s="239">
        <f t="shared" si="1"/>
        <v>423.92239575264892</v>
      </c>
      <c r="AD42" s="239">
        <f t="shared" si="1"/>
        <v>386.3006650080319</v>
      </c>
      <c r="AE42" s="239">
        <f t="shared" si="1"/>
        <v>288.73039567987126</v>
      </c>
    </row>
    <row r="43" spans="1:31" ht="14.1" customHeight="1" x14ac:dyDescent="0.2">
      <c r="A43" s="150" t="s">
        <v>209</v>
      </c>
      <c r="B43" s="322">
        <v>4478.038930417757</v>
      </c>
      <c r="C43" s="322">
        <v>3962.8200296956529</v>
      </c>
      <c r="D43" s="322">
        <v>4201.9752706326735</v>
      </c>
      <c r="E43" s="322">
        <v>4065.8773183589674</v>
      </c>
      <c r="F43" s="322">
        <v>4028.8260227057049</v>
      </c>
      <c r="G43" s="322">
        <v>3980.0141466576238</v>
      </c>
      <c r="H43" s="322">
        <v>4315.8322465561678</v>
      </c>
      <c r="I43" s="322">
        <v>2456.0890593983813</v>
      </c>
      <c r="J43" s="322">
        <v>2298.825781735175</v>
      </c>
      <c r="K43" s="322">
        <v>1999.6315238760844</v>
      </c>
      <c r="L43" s="322">
        <v>1741.6197663854903</v>
      </c>
      <c r="M43" s="322">
        <v>1589.4464697074591</v>
      </c>
      <c r="N43" s="322">
        <v>1587.3466411480597</v>
      </c>
      <c r="O43" s="322">
        <v>2178.3111668806814</v>
      </c>
      <c r="P43" s="322">
        <v>2367.2406641744601</v>
      </c>
      <c r="Q43" s="322">
        <v>1869.6958363193078</v>
      </c>
      <c r="R43" s="322">
        <v>1530.0447844100681</v>
      </c>
      <c r="S43" s="322">
        <v>1612.5659693619348</v>
      </c>
      <c r="T43" s="322">
        <v>1567.5238654351149</v>
      </c>
      <c r="U43" s="322">
        <v>1574.0072412396191</v>
      </c>
      <c r="V43" s="156" t="s">
        <v>210</v>
      </c>
      <c r="W43" s="147"/>
      <c r="X43" s="240">
        <f t="shared" si="1"/>
        <v>944.88766700112751</v>
      </c>
      <c r="Y43" s="240">
        <f t="shared" si="1"/>
        <v>1050.6912403808547</v>
      </c>
      <c r="Z43" s="240">
        <f t="shared" si="1"/>
        <v>1033.0292287333637</v>
      </c>
      <c r="AA43" s="241">
        <f t="shared" si="1"/>
        <v>894.37791368084959</v>
      </c>
      <c r="AB43" s="241">
        <f t="shared" si="1"/>
        <v>679.52564253125945</v>
      </c>
      <c r="AC43" s="241">
        <f t="shared" si="1"/>
        <v>495.27441787833561</v>
      </c>
      <c r="AD43" s="241">
        <f t="shared" si="1"/>
        <v>298.19446980943974</v>
      </c>
      <c r="AE43" s="241">
        <f t="shared" si="1"/>
        <v>266.82353901338257</v>
      </c>
    </row>
    <row r="44" spans="1:31" ht="14.1" customHeight="1" x14ac:dyDescent="0.2">
      <c r="A44" s="140" t="s">
        <v>211</v>
      </c>
      <c r="B44" s="321">
        <v>3257.1014670111304</v>
      </c>
      <c r="C44" s="321">
        <v>2753.9611085215101</v>
      </c>
      <c r="D44" s="321">
        <v>2478.0465622280244</v>
      </c>
      <c r="E44" s="321">
        <v>2426.6376500367955</v>
      </c>
      <c r="F44" s="321">
        <v>3282.9002347824717</v>
      </c>
      <c r="G44" s="321">
        <v>4248.5301299342673</v>
      </c>
      <c r="H44" s="321">
        <v>4846.3189936265799</v>
      </c>
      <c r="I44" s="321">
        <v>3550.9480377157529</v>
      </c>
      <c r="J44" s="321">
        <v>3754.1881885689941</v>
      </c>
      <c r="K44" s="321">
        <v>3475.7084295056743</v>
      </c>
      <c r="L44" s="321">
        <v>3488.8628380793521</v>
      </c>
      <c r="M44" s="321">
        <v>3694.5390243683205</v>
      </c>
      <c r="N44" s="321">
        <v>3785.2559609785626</v>
      </c>
      <c r="O44" s="321">
        <v>3985.1045947338225</v>
      </c>
      <c r="P44" s="321">
        <v>6024.1769715962701</v>
      </c>
      <c r="Q44" s="321">
        <v>5060.5883640681241</v>
      </c>
      <c r="R44" s="321">
        <v>5394.1004102902152</v>
      </c>
      <c r="S44" s="321">
        <v>5473.3032380952382</v>
      </c>
      <c r="T44" s="321">
        <v>5391.8060458173268</v>
      </c>
      <c r="U44" s="321">
        <v>5317.0971244088596</v>
      </c>
      <c r="V44" s="146" t="s">
        <v>212</v>
      </c>
      <c r="W44" s="147"/>
      <c r="X44" s="238">
        <f t="shared" si="1"/>
        <v>556.17906272619325</v>
      </c>
      <c r="Y44" s="238">
        <f t="shared" si="1"/>
        <v>494.23686595815963</v>
      </c>
      <c r="Z44" s="238">
        <f t="shared" si="1"/>
        <v>410.37751073566778</v>
      </c>
      <c r="AA44" s="239">
        <f t="shared" si="1"/>
        <v>329.24935772130596</v>
      </c>
      <c r="AB44" s="239">
        <f t="shared" si="1"/>
        <v>572.58722888496777</v>
      </c>
      <c r="AC44" s="239">
        <f t="shared" si="1"/>
        <v>686.275381663708</v>
      </c>
      <c r="AD44" s="239">
        <f t="shared" si="1"/>
        <v>762.9647799966167</v>
      </c>
      <c r="AE44" s="239">
        <f t="shared" si="1"/>
        <v>859.56755518720342</v>
      </c>
    </row>
    <row r="45" spans="1:31" ht="14.1" customHeight="1" x14ac:dyDescent="0.2">
      <c r="A45" s="150" t="s">
        <v>213</v>
      </c>
      <c r="B45" s="322">
        <v>8885.9942780414567</v>
      </c>
      <c r="C45" s="322">
        <v>9502.3679336250243</v>
      </c>
      <c r="D45" s="322">
        <v>9411.3894546545489</v>
      </c>
      <c r="E45" s="322">
        <v>10460.790458529504</v>
      </c>
      <c r="F45" s="322">
        <v>10999.386890323185</v>
      </c>
      <c r="G45" s="322">
        <v>10947.634359821559</v>
      </c>
      <c r="H45" s="322">
        <v>10325.56562048516</v>
      </c>
      <c r="I45" s="322">
        <v>7987.6457459921912</v>
      </c>
      <c r="J45" s="322">
        <v>6377.0605934030627</v>
      </c>
      <c r="K45" s="322">
        <v>4598.9228806747606</v>
      </c>
      <c r="L45" s="322">
        <v>2968.6323115607975</v>
      </c>
      <c r="M45" s="322">
        <v>2236.667389149578</v>
      </c>
      <c r="N45" s="322">
        <v>1675.1241646600843</v>
      </c>
      <c r="O45" s="322">
        <v>1688.7118706186088</v>
      </c>
      <c r="P45" s="322">
        <v>1680.7658215601575</v>
      </c>
      <c r="Q45" s="322">
        <v>566.43332043243993</v>
      </c>
      <c r="R45" s="322">
        <v>-156.50783786544426</v>
      </c>
      <c r="S45" s="322">
        <v>-680.08608448794757</v>
      </c>
      <c r="T45" s="322">
        <v>-1398.0187603908075</v>
      </c>
      <c r="U45" s="322">
        <v>-1850.6696357857461</v>
      </c>
      <c r="V45" s="156" t="s">
        <v>214</v>
      </c>
      <c r="W45" s="147"/>
      <c r="X45" s="240">
        <f t="shared" si="1"/>
        <v>2299.8993935994208</v>
      </c>
      <c r="Y45" s="240">
        <f t="shared" si="1"/>
        <v>2868.8390214099081</v>
      </c>
      <c r="Z45" s="240">
        <f t="shared" si="1"/>
        <v>3286.4615735703314</v>
      </c>
      <c r="AA45" s="241">
        <f t="shared" si="1"/>
        <v>3346.9234593361334</v>
      </c>
      <c r="AB45" s="241">
        <f t="shared" si="1"/>
        <v>3088.6428033063175</v>
      </c>
      <c r="AC45" s="241">
        <f t="shared" si="1"/>
        <v>2649.3965906280878</v>
      </c>
      <c r="AD45" s="241">
        <f t="shared" si="1"/>
        <v>2016.5758055112633</v>
      </c>
      <c r="AE45" s="241">
        <f t="shared" si="1"/>
        <v>1559.7986805811522</v>
      </c>
    </row>
    <row r="46" spans="1:31" ht="14.1" customHeight="1" x14ac:dyDescent="0.2">
      <c r="A46" s="140" t="s">
        <v>215</v>
      </c>
      <c r="B46" s="321">
        <v>6106.2949082109481</v>
      </c>
      <c r="C46" s="321">
        <v>6150.6355866676322</v>
      </c>
      <c r="D46" s="321">
        <v>5909.8692242986272</v>
      </c>
      <c r="E46" s="321">
        <v>5686.7828927117962</v>
      </c>
      <c r="F46" s="321">
        <v>5388.6552967635989</v>
      </c>
      <c r="G46" s="321">
        <v>5077.9146395532971</v>
      </c>
      <c r="H46" s="321">
        <v>351.68466370573748</v>
      </c>
      <c r="I46" s="321">
        <v>-359.52080024982456</v>
      </c>
      <c r="J46" s="321">
        <v>783.61826522205138</v>
      </c>
      <c r="K46" s="321">
        <v>101.89132815153548</v>
      </c>
      <c r="L46" s="321">
        <v>-221.40149694852192</v>
      </c>
      <c r="M46" s="321">
        <v>313.87231844289926</v>
      </c>
      <c r="N46" s="321">
        <v>-253.03605740295629</v>
      </c>
      <c r="O46" s="321">
        <v>1462.341930457648</v>
      </c>
      <c r="P46" s="321">
        <v>1768.8512347291073</v>
      </c>
      <c r="Q46" s="321">
        <v>2059.7796592748441</v>
      </c>
      <c r="R46" s="321">
        <v>1576.2892941232546</v>
      </c>
      <c r="S46" s="321">
        <v>1204.9591083685166</v>
      </c>
      <c r="T46" s="321">
        <v>706.23628252548667</v>
      </c>
      <c r="U46" s="321">
        <v>3341.6242332863308</v>
      </c>
      <c r="V46" s="146" t="s">
        <v>216</v>
      </c>
      <c r="W46" s="147"/>
      <c r="X46" s="238">
        <f t="shared" si="1"/>
        <v>2755.7585680113975</v>
      </c>
      <c r="Y46" s="238">
        <f t="shared" si="1"/>
        <v>2569.9751041333679</v>
      </c>
      <c r="Z46" s="238">
        <f t="shared" si="1"/>
        <v>2218.442902808762</v>
      </c>
      <c r="AA46" s="239">
        <f t="shared" si="1"/>
        <v>1627.0211680931807</v>
      </c>
      <c r="AB46" s="239">
        <f t="shared" si="1"/>
        <v>1120.2485994083522</v>
      </c>
      <c r="AC46" s="239">
        <f t="shared" si="1"/>
        <v>734.27173430612856</v>
      </c>
      <c r="AD46" s="239">
        <f t="shared" si="1"/>
        <v>806.90750918137735</v>
      </c>
      <c r="AE46" s="239">
        <f t="shared" si="1"/>
        <v>734.72768694883621</v>
      </c>
    </row>
    <row r="47" spans="1:31" s="108" customFormat="1" ht="14.1" customHeight="1" x14ac:dyDescent="0.2">
      <c r="A47" s="150" t="s">
        <v>24</v>
      </c>
      <c r="B47" s="322">
        <v>7363.2639450887127</v>
      </c>
      <c r="C47" s="322">
        <v>7478.3826214166302</v>
      </c>
      <c r="D47" s="322">
        <v>7495.708717597021</v>
      </c>
      <c r="E47" s="322">
        <v>7368.4042646326907</v>
      </c>
      <c r="F47" s="322">
        <v>7595.1377336917158</v>
      </c>
      <c r="G47" s="322">
        <v>8177.1723661485321</v>
      </c>
      <c r="H47" s="322">
        <v>8557.0382204174675</v>
      </c>
      <c r="I47" s="322">
        <v>6044.3163481576203</v>
      </c>
      <c r="J47" s="322">
        <v>5708.3716000518316</v>
      </c>
      <c r="K47" s="322">
        <v>5533.8024443612367</v>
      </c>
      <c r="L47" s="322">
        <v>5584.6578734262757</v>
      </c>
      <c r="M47" s="322">
        <v>5421.0334776418631</v>
      </c>
      <c r="N47" s="322">
        <v>5369.7222706616703</v>
      </c>
      <c r="O47" s="322">
        <v>5194.2355374268136</v>
      </c>
      <c r="P47" s="322">
        <v>6710.9494450176298</v>
      </c>
      <c r="Q47" s="322">
        <v>6693.9632210548871</v>
      </c>
      <c r="R47" s="322">
        <v>6622.0718331115568</v>
      </c>
      <c r="S47" s="322">
        <v>6969.3374419685606</v>
      </c>
      <c r="T47" s="322">
        <v>7355.8412881256882</v>
      </c>
      <c r="U47" s="322">
        <v>7630.1611874469891</v>
      </c>
      <c r="V47" s="156" t="s">
        <v>217</v>
      </c>
      <c r="W47" s="147"/>
      <c r="X47" s="240">
        <f t="shared" si="1"/>
        <v>989.20972199268886</v>
      </c>
      <c r="Y47" s="240">
        <f t="shared" si="1"/>
        <v>1090.1279558848601</v>
      </c>
      <c r="Z47" s="240">
        <f t="shared" si="1"/>
        <v>1110.7779890428089</v>
      </c>
      <c r="AA47" s="241">
        <f t="shared" si="1"/>
        <v>1074.7403917324409</v>
      </c>
      <c r="AB47" s="241">
        <f t="shared" si="1"/>
        <v>950.95403131806938</v>
      </c>
      <c r="AC47" s="241">
        <f t="shared" si="1"/>
        <v>743.30475100495914</v>
      </c>
      <c r="AD47" s="241">
        <f t="shared" si="1"/>
        <v>503.61024539542797</v>
      </c>
      <c r="AE47" s="241">
        <f t="shared" si="1"/>
        <v>614.61277665274076</v>
      </c>
    </row>
    <row r="48" spans="1:31" s="108" customFormat="1" ht="14.1" customHeight="1" x14ac:dyDescent="0.2">
      <c r="A48" s="140" t="s">
        <v>22</v>
      </c>
      <c r="B48" s="321">
        <v>20151.130951926105</v>
      </c>
      <c r="C48" s="321">
        <v>26395.092316496262</v>
      </c>
      <c r="D48" s="321">
        <v>26299.477441286399</v>
      </c>
      <c r="E48" s="321">
        <v>26075.728486842898</v>
      </c>
      <c r="F48" s="321">
        <v>27249.118809060536</v>
      </c>
      <c r="G48" s="321">
        <v>27955.934330199627</v>
      </c>
      <c r="H48" s="321">
        <v>28267.446889475617</v>
      </c>
      <c r="I48" s="321">
        <v>26624.724360981912</v>
      </c>
      <c r="J48" s="321">
        <v>24734.418114118271</v>
      </c>
      <c r="K48" s="321">
        <v>25093.166192743432</v>
      </c>
      <c r="L48" s="321">
        <v>24208.717849928966</v>
      </c>
      <c r="M48" s="321">
        <v>23962.304929530375</v>
      </c>
      <c r="N48" s="321">
        <v>24154.660382469043</v>
      </c>
      <c r="O48" s="321">
        <v>25579.501806603748</v>
      </c>
      <c r="P48" s="321">
        <v>25254.45695338845</v>
      </c>
      <c r="Q48" s="321">
        <v>25120.358493647705</v>
      </c>
      <c r="R48" s="321">
        <v>24791.396741628436</v>
      </c>
      <c r="S48" s="321">
        <v>24434.965974007402</v>
      </c>
      <c r="T48" s="321">
        <v>24237.277998057551</v>
      </c>
      <c r="U48" s="321">
        <v>23484.272316168815</v>
      </c>
      <c r="V48" s="146" t="s">
        <v>218</v>
      </c>
      <c r="W48" s="147"/>
      <c r="X48" s="238">
        <f t="shared" si="1"/>
        <v>1009.8998545640003</v>
      </c>
      <c r="Y48" s="238">
        <f t="shared" si="1"/>
        <v>1237.9615750692333</v>
      </c>
      <c r="Z48" s="238">
        <f t="shared" si="1"/>
        <v>1401.9685407770503</v>
      </c>
      <c r="AA48" s="239">
        <f t="shared" si="1"/>
        <v>1393.0453847346157</v>
      </c>
      <c r="AB48" s="239">
        <f t="shared" si="1"/>
        <v>1219.5012075650636</v>
      </c>
      <c r="AC48" s="239">
        <f t="shared" si="1"/>
        <v>914.34925303900377</v>
      </c>
      <c r="AD48" s="239">
        <f t="shared" si="1"/>
        <v>582.07097896901575</v>
      </c>
      <c r="AE48" s="239">
        <f t="shared" si="1"/>
        <v>434.5859678581088</v>
      </c>
    </row>
    <row r="49" spans="1:31" s="108" customFormat="1" ht="14.1" customHeight="1" x14ac:dyDescent="0.2">
      <c r="A49" s="150" t="s">
        <v>219</v>
      </c>
      <c r="B49" s="322">
        <v>5775.0667042052964</v>
      </c>
      <c r="C49" s="322">
        <v>6184.0044426839568</v>
      </c>
      <c r="D49" s="322">
        <v>6448.037443783549</v>
      </c>
      <c r="E49" s="322">
        <v>6545.117482699713</v>
      </c>
      <c r="F49" s="322">
        <v>6825.7516531043675</v>
      </c>
      <c r="G49" s="322">
        <v>5508.6719109580117</v>
      </c>
      <c r="H49" s="322">
        <v>5129.9062364346692</v>
      </c>
      <c r="I49" s="322">
        <v>2794.1915949893205</v>
      </c>
      <c r="J49" s="322">
        <v>2873.0554093882538</v>
      </c>
      <c r="K49" s="322">
        <v>2861.8674916215518</v>
      </c>
      <c r="L49" s="322">
        <v>3077.4267402401119</v>
      </c>
      <c r="M49" s="322">
        <v>3236.3269112691328</v>
      </c>
      <c r="N49" s="322">
        <v>3403.8081823594453</v>
      </c>
      <c r="O49" s="322">
        <v>3588.3406303741085</v>
      </c>
      <c r="P49" s="322">
        <v>4246.9499061863989</v>
      </c>
      <c r="Q49" s="322">
        <v>4098.8159794227322</v>
      </c>
      <c r="R49" s="322">
        <v>3787.6425489818912</v>
      </c>
      <c r="S49" s="322">
        <v>3830.793626815459</v>
      </c>
      <c r="T49" s="322">
        <v>4384.7299200436628</v>
      </c>
      <c r="U49" s="322">
        <v>4996.2958486222906</v>
      </c>
      <c r="V49" s="156" t="s">
        <v>220</v>
      </c>
      <c r="W49" s="147"/>
      <c r="X49" s="240">
        <f t="shared" si="1"/>
        <v>1538.5341852244333</v>
      </c>
      <c r="Y49" s="240">
        <f t="shared" si="1"/>
        <v>1561.4616579471938</v>
      </c>
      <c r="Z49" s="240">
        <f t="shared" si="1"/>
        <v>1421.399567594186</v>
      </c>
      <c r="AA49" s="241">
        <f t="shared" si="1"/>
        <v>1134.9051544550716</v>
      </c>
      <c r="AB49" s="241">
        <f t="shared" si="1"/>
        <v>773.8729098865557</v>
      </c>
      <c r="AC49" s="241">
        <f t="shared" si="1"/>
        <v>587.94742390072383</v>
      </c>
      <c r="AD49" s="241">
        <f t="shared" si="1"/>
        <v>428.26890998162054</v>
      </c>
      <c r="AE49" s="241">
        <f t="shared" si="1"/>
        <v>410.00579569020937</v>
      </c>
    </row>
    <row r="50" spans="1:31" s="108" customFormat="1" ht="14.1" customHeight="1" x14ac:dyDescent="0.2">
      <c r="A50" s="219" t="s">
        <v>16</v>
      </c>
      <c r="B50" s="323">
        <v>-288.38473847545424</v>
      </c>
      <c r="C50" s="323">
        <v>-870.60426162540682</v>
      </c>
      <c r="D50" s="323">
        <v>-1309.3865046014134</v>
      </c>
      <c r="E50" s="323">
        <v>-1233.0236082776019</v>
      </c>
      <c r="F50" s="323">
        <v>-684.73440153295348</v>
      </c>
      <c r="G50" s="323">
        <v>-48.877465236158841</v>
      </c>
      <c r="H50" s="323">
        <v>160.36269280551483</v>
      </c>
      <c r="I50" s="323">
        <v>-1948.2193037295538</v>
      </c>
      <c r="J50" s="323">
        <v>-3723.2024668089898</v>
      </c>
      <c r="K50" s="323">
        <v>-5629.1733757609782</v>
      </c>
      <c r="L50" s="323">
        <v>-6383.8788744701969</v>
      </c>
      <c r="M50" s="323">
        <v>-6274.1905389682152</v>
      </c>
      <c r="N50" s="324">
        <v>-6624.5597685571302</v>
      </c>
      <c r="O50" s="324">
        <v>-6532.7363932232465</v>
      </c>
      <c r="P50" s="324">
        <v>-8491.5963664155024</v>
      </c>
      <c r="Q50" s="324">
        <v>-8726.2673749017285</v>
      </c>
      <c r="R50" s="324">
        <v>-6650.1374955495648</v>
      </c>
      <c r="S50" s="324">
        <v>-6397.3357985320172</v>
      </c>
      <c r="T50" s="324">
        <v>-6733.8934902571154</v>
      </c>
      <c r="U50" s="324">
        <v>-6842.1471022638489</v>
      </c>
      <c r="V50" s="222" t="str">
        <f>+A50</f>
        <v>Minimum</v>
      </c>
      <c r="W50" s="147"/>
      <c r="X50" s="223">
        <f t="shared" si="1"/>
        <v>1847.0066892537689</v>
      </c>
      <c r="Y50" s="223">
        <f t="shared" si="1"/>
        <v>2236.1431434752326</v>
      </c>
      <c r="Z50" s="223">
        <f t="shared" si="1"/>
        <v>2488.0512938594757</v>
      </c>
      <c r="AA50" s="223">
        <f t="shared" si="1"/>
        <v>2519.9868006477623</v>
      </c>
      <c r="AB50" s="242">
        <f t="shared" si="1"/>
        <v>2527.69844023532</v>
      </c>
      <c r="AC50" s="242">
        <f t="shared" si="1"/>
        <v>2148.1958906551963</v>
      </c>
      <c r="AD50" s="224">
        <f t="shared" si="1"/>
        <v>1398.9186882432025</v>
      </c>
      <c r="AE50" s="224">
        <f t="shared" si="1"/>
        <v>863.8659248297796</v>
      </c>
    </row>
    <row r="51" spans="1:31" s="108" customFormat="1" ht="14.1" customHeight="1" x14ac:dyDescent="0.2">
      <c r="A51" s="225" t="s">
        <v>17</v>
      </c>
      <c r="B51" s="325">
        <v>20267.915004934788</v>
      </c>
      <c r="C51" s="325">
        <v>26395.092316496262</v>
      </c>
      <c r="D51" s="325">
        <v>26299.477441286399</v>
      </c>
      <c r="E51" s="325">
        <v>26075.728486842898</v>
      </c>
      <c r="F51" s="325">
        <v>27249.118809060536</v>
      </c>
      <c r="G51" s="325">
        <v>27955.934330199627</v>
      </c>
      <c r="H51" s="325">
        <v>28267.446889475617</v>
      </c>
      <c r="I51" s="325">
        <v>26624.724360981912</v>
      </c>
      <c r="J51" s="325">
        <v>24734.418114118271</v>
      </c>
      <c r="K51" s="325">
        <v>25093.166192743432</v>
      </c>
      <c r="L51" s="325">
        <v>24208.717849928966</v>
      </c>
      <c r="M51" s="325">
        <v>23962.304929530375</v>
      </c>
      <c r="N51" s="326">
        <v>24154.660382469043</v>
      </c>
      <c r="O51" s="326">
        <v>25579.501806603748</v>
      </c>
      <c r="P51" s="326">
        <v>25254.45695338845</v>
      </c>
      <c r="Q51" s="326">
        <v>25120.358493647705</v>
      </c>
      <c r="R51" s="326">
        <v>24791.396741628436</v>
      </c>
      <c r="S51" s="326">
        <v>24434.965974007402</v>
      </c>
      <c r="T51" s="326">
        <v>24237.277998057551</v>
      </c>
      <c r="U51" s="326">
        <v>23484.272316168815</v>
      </c>
      <c r="V51" s="228" t="str">
        <f>+A51</f>
        <v>Maximum</v>
      </c>
      <c r="W51" s="147"/>
      <c r="X51" s="229">
        <f t="shared" si="1"/>
        <v>1009.8998545640003</v>
      </c>
      <c r="Y51" s="229">
        <f t="shared" si="1"/>
        <v>1237.9615750692333</v>
      </c>
      <c r="Z51" s="229">
        <f t="shared" si="1"/>
        <v>1401.9685407770503</v>
      </c>
      <c r="AA51" s="229">
        <f t="shared" si="1"/>
        <v>1393.0453847346157</v>
      </c>
      <c r="AB51" s="243">
        <f t="shared" si="1"/>
        <v>1219.5012075650636</v>
      </c>
      <c r="AC51" s="243">
        <f t="shared" si="1"/>
        <v>914.34925303900377</v>
      </c>
      <c r="AD51" s="230">
        <f t="shared" si="1"/>
        <v>582.07097896901575</v>
      </c>
      <c r="AE51" s="230">
        <f t="shared" si="1"/>
        <v>434.5859678581088</v>
      </c>
    </row>
    <row r="52" spans="1:31" s="108" customFormat="1" ht="14.1" customHeight="1" x14ac:dyDescent="0.2">
      <c r="A52" s="159" t="s">
        <v>221</v>
      </c>
      <c r="B52" s="327">
        <v>4067.1057309412549</v>
      </c>
      <c r="C52" s="327">
        <v>3814.0762267583978</v>
      </c>
      <c r="D52" s="327">
        <v>3837.7011269715722</v>
      </c>
      <c r="E52" s="327">
        <v>3730.0807526410172</v>
      </c>
      <c r="F52" s="327">
        <v>4053.3374518107375</v>
      </c>
      <c r="G52" s="327">
        <v>4107.1528722833236</v>
      </c>
      <c r="H52" s="327">
        <v>4003.2624549699649</v>
      </c>
      <c r="I52" s="327">
        <v>1481.651380765564</v>
      </c>
      <c r="J52" s="327">
        <v>1733.5932137576131</v>
      </c>
      <c r="K52" s="327">
        <v>518.90723085487002</v>
      </c>
      <c r="L52" s="327">
        <v>-57.054563341243096</v>
      </c>
      <c r="M52" s="327">
        <v>143.27238084129263</v>
      </c>
      <c r="N52" s="328">
        <v>276.06468035060948</v>
      </c>
      <c r="O52" s="328">
        <v>1237.0490942920801</v>
      </c>
      <c r="P52" s="329">
        <v>1442.217786324295</v>
      </c>
      <c r="Q52" s="327">
        <v>1367.1583054307771</v>
      </c>
      <c r="R52" s="328">
        <v>1341.907928432006</v>
      </c>
      <c r="S52" s="328">
        <v>1050.0776064751776</v>
      </c>
      <c r="T52" s="328">
        <v>700.92334339998115</v>
      </c>
      <c r="U52" s="328">
        <v>946.92018789363135</v>
      </c>
      <c r="V52" s="173" t="str">
        <f>+A52</f>
        <v>Médiane</v>
      </c>
      <c r="X52" s="166">
        <f t="shared" si="1"/>
        <v>1442.3971993903847</v>
      </c>
      <c r="Y52" s="166">
        <f t="shared" si="1"/>
        <v>1591.116501579852</v>
      </c>
      <c r="Z52" s="166">
        <f t="shared" si="1"/>
        <v>1579.5452779463085</v>
      </c>
      <c r="AA52" s="166">
        <f t="shared" si="1"/>
        <v>1382.9163840177166</v>
      </c>
      <c r="AB52" s="169">
        <f t="shared" si="1"/>
        <v>1075.634716336278</v>
      </c>
      <c r="AC52" s="169">
        <f t="shared" si="1"/>
        <v>795.45181139855993</v>
      </c>
      <c r="AD52" s="168">
        <f t="shared" si="1"/>
        <v>582.54344927552336</v>
      </c>
      <c r="AE52" s="168">
        <f t="shared" si="1"/>
        <v>548.01754733229245</v>
      </c>
    </row>
    <row r="53" spans="1:31" s="108" customFormat="1" ht="14.1" customHeight="1" thickBot="1" x14ac:dyDescent="0.25">
      <c r="A53" s="159" t="s">
        <v>237</v>
      </c>
      <c r="B53" s="327">
        <v>5187.5206843259821</v>
      </c>
      <c r="C53" s="327">
        <v>5391.8508342116102</v>
      </c>
      <c r="D53" s="327">
        <v>5206.9367773405102</v>
      </c>
      <c r="E53" s="327">
        <v>5210.3413659089038</v>
      </c>
      <c r="F53" s="327">
        <v>5394.5054614699893</v>
      </c>
      <c r="G53" s="327">
        <v>5452.6098094574945</v>
      </c>
      <c r="H53" s="327">
        <v>5201.8724034729439</v>
      </c>
      <c r="I53" s="327">
        <v>2906.5169058995721</v>
      </c>
      <c r="J53" s="327">
        <v>2416.005716978696</v>
      </c>
      <c r="K53" s="327">
        <v>2052.9997443050079</v>
      </c>
      <c r="L53" s="327">
        <v>1747.8053364013542</v>
      </c>
      <c r="M53" s="327">
        <v>1616.9886146566255</v>
      </c>
      <c r="N53" s="328">
        <v>1572.5520285895022</v>
      </c>
      <c r="O53" s="328">
        <v>1992.992582172039</v>
      </c>
      <c r="P53" s="329">
        <v>2099.1707367042386</v>
      </c>
      <c r="Q53" s="327">
        <v>2282.0157144981922</v>
      </c>
      <c r="R53" s="328">
        <v>2341.9938581997021</v>
      </c>
      <c r="S53" s="328">
        <v>2426.0351881364336</v>
      </c>
      <c r="T53" s="328">
        <v>2304.7973500114072</v>
      </c>
      <c r="U53" s="328">
        <v>2207.0415532550028</v>
      </c>
      <c r="V53" s="173" t="str">
        <f>+A53</f>
        <v>Moyenne</v>
      </c>
      <c r="X53" s="166">
        <f t="shared" si="1"/>
        <v>1453.8500077187603</v>
      </c>
      <c r="Y53" s="166">
        <f t="shared" si="1"/>
        <v>1572.5949499408584</v>
      </c>
      <c r="Z53" s="166">
        <f t="shared" si="1"/>
        <v>1566.0900170906593</v>
      </c>
      <c r="AA53" s="166">
        <f t="shared" si="1"/>
        <v>1388.5066186758922</v>
      </c>
      <c r="AB53" s="169">
        <f t="shared" si="1"/>
        <v>1088.6289910477535</v>
      </c>
      <c r="AC53" s="169">
        <f t="shared" si="1"/>
        <v>671.54381824955226</v>
      </c>
      <c r="AD53" s="168">
        <f t="shared" si="1"/>
        <v>306.98314004283804</v>
      </c>
      <c r="AE53" s="168">
        <f t="shared" si="1"/>
        <v>258.18829083927341</v>
      </c>
    </row>
    <row r="54" spans="1:31" s="108" customFormat="1" ht="14.1" customHeight="1" thickBot="1" x14ac:dyDescent="0.25">
      <c r="A54" s="159" t="s">
        <v>222</v>
      </c>
      <c r="B54" s="330">
        <v>6293.0517714954567</v>
      </c>
      <c r="C54" s="330">
        <v>6675.4604068015833</v>
      </c>
      <c r="D54" s="330">
        <v>6402.0962271996741</v>
      </c>
      <c r="E54" s="330">
        <v>6361.6179432878953</v>
      </c>
      <c r="F54" s="330">
        <v>6516.749695765212</v>
      </c>
      <c r="G54" s="330">
        <v>6704.6162536145821</v>
      </c>
      <c r="H54" s="330">
        <v>6420.9914530947844</v>
      </c>
      <c r="I54" s="330">
        <v>4356.5334949676626</v>
      </c>
      <c r="J54" s="330">
        <v>3893.9139368596329</v>
      </c>
      <c r="K54" s="330">
        <v>3581.3308787868796</v>
      </c>
      <c r="L54" s="330">
        <v>3296.6202154728744</v>
      </c>
      <c r="M54" s="330">
        <v>3094.1796828313209</v>
      </c>
      <c r="N54" s="330">
        <v>3245.2046363780128</v>
      </c>
      <c r="O54" s="330">
        <v>3596.9332339589455</v>
      </c>
      <c r="P54" s="330">
        <v>3645.7957553886654</v>
      </c>
      <c r="Q54" s="330">
        <v>3722.8278236932406</v>
      </c>
      <c r="R54" s="330">
        <v>3976.109920172938</v>
      </c>
      <c r="S54" s="330">
        <v>3882.4158809164383</v>
      </c>
      <c r="T54" s="330">
        <v>3738.9732650961278</v>
      </c>
      <c r="U54" s="330">
        <v>3568.422202148814</v>
      </c>
      <c r="V54" s="164" t="s">
        <v>222</v>
      </c>
      <c r="X54" s="166">
        <f t="shared" si="1"/>
        <v>1311.1147352506528</v>
      </c>
      <c r="Y54" s="166">
        <f t="shared" si="1"/>
        <v>1418.3493364043775</v>
      </c>
      <c r="Z54" s="166">
        <f t="shared" si="1"/>
        <v>1403.0544138677863</v>
      </c>
      <c r="AA54" s="166">
        <f t="shared" si="1"/>
        <v>1246.0470715911217</v>
      </c>
      <c r="AB54" s="169">
        <f t="shared" si="1"/>
        <v>986.2610678542045</v>
      </c>
      <c r="AC54" s="169">
        <f t="shared" si="1"/>
        <v>603.02791029849482</v>
      </c>
      <c r="AD54" s="168">
        <f t="shared" si="1"/>
        <v>278.09122836541064</v>
      </c>
      <c r="AE54" s="168">
        <f t="shared" si="1"/>
        <v>231.35947446289828</v>
      </c>
    </row>
    <row r="55" spans="1:31" s="108" customFormat="1" ht="14.1" customHeight="1" thickBot="1" x14ac:dyDescent="0.25">
      <c r="A55" s="180" t="s">
        <v>223</v>
      </c>
      <c r="B55" s="331">
        <v>11691.765613633102</v>
      </c>
      <c r="C55" s="330">
        <v>12562.230577084711</v>
      </c>
      <c r="D55" s="330">
        <v>13419.743198854741</v>
      </c>
      <c r="E55" s="330">
        <v>14167.498307663553</v>
      </c>
      <c r="F55" s="330">
        <v>14455.168472985606</v>
      </c>
      <c r="G55" s="330">
        <v>14622.995071409672</v>
      </c>
      <c r="H55" s="330">
        <v>14375.004692237484</v>
      </c>
      <c r="I55" s="330">
        <v>13526.771938670394</v>
      </c>
      <c r="J55" s="330">
        <v>15112.394968259672</v>
      </c>
      <c r="K55" s="330">
        <v>15204.491185945308</v>
      </c>
      <c r="L55" s="330">
        <v>13708.191351898571</v>
      </c>
      <c r="M55" s="330">
        <v>13155.02075785241</v>
      </c>
      <c r="N55" s="330">
        <v>12872.977415731806</v>
      </c>
      <c r="O55" s="330">
        <v>12616.53064016564</v>
      </c>
      <c r="P55" s="330">
        <v>12375.544821440924</v>
      </c>
      <c r="Q55" s="330">
        <v>12237.741756219541</v>
      </c>
      <c r="R55" s="330">
        <v>11912.43561771973</v>
      </c>
      <c r="S55" s="330">
        <v>13188.761289764892</v>
      </c>
      <c r="T55" s="330">
        <v>12435.856876065076</v>
      </c>
      <c r="U55" s="330">
        <v>12067.905561015839</v>
      </c>
      <c r="V55" s="184" t="s">
        <v>224</v>
      </c>
      <c r="X55" s="185">
        <f t="shared" si="1"/>
        <v>648.97176789909315</v>
      </c>
      <c r="Y55" s="185">
        <f t="shared" si="1"/>
        <v>579.2828835898074</v>
      </c>
      <c r="Z55" s="185">
        <f t="shared" si="1"/>
        <v>643.44884018172161</v>
      </c>
      <c r="AA55" s="185">
        <f t="shared" si="1"/>
        <v>789.05622865189218</v>
      </c>
      <c r="AB55" s="169">
        <f t="shared" si="1"/>
        <v>857.38335608147702</v>
      </c>
      <c r="AC55" s="169">
        <f t="shared" si="1"/>
        <v>866.90387456011081</v>
      </c>
      <c r="AD55" s="231">
        <f t="shared" si="1"/>
        <v>892.60185264246923</v>
      </c>
      <c r="AE55" s="168">
        <f t="shared" ref="AE55" si="2">AVEDEV(J55:S55)</f>
        <v>861.97011292079992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K15/I15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43788.624696412036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Nettoschulden pro Einwohner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Nettoschulden pro Einwohner</v>
      </c>
      <c r="B61" s="289"/>
      <c r="C61" s="289"/>
      <c r="D61" s="289"/>
      <c r="E61" s="289"/>
      <c r="F61" s="289"/>
      <c r="G61" s="289"/>
      <c r="H61" s="289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Dette nette par habitant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Dette nette par habitant</v>
      </c>
      <c r="B63" s="289"/>
      <c r="C63" s="289"/>
      <c r="D63" s="289"/>
      <c r="E63" s="289"/>
      <c r="F63" s="289"/>
      <c r="G63" s="289"/>
      <c r="H63" s="289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321">
        <f t="shared" ref="D68:D83" si="3">(SUM(B24:D24)/3)</f>
        <v>4984.6360885329732</v>
      </c>
      <c r="E68" s="321">
        <f t="shared" ref="E68:E83" si="4">(SUM(C24:E24)/3)</f>
        <v>4340.870314147468</v>
      </c>
      <c r="F68" s="321">
        <f t="shared" ref="F68:U83" si="5">(SUM(D24:F24)/3)</f>
        <v>4072.8616811467496</v>
      </c>
      <c r="G68" s="321">
        <f t="shared" si="5"/>
        <v>4125.5052841794195</v>
      </c>
      <c r="H68" s="321">
        <f t="shared" si="5"/>
        <v>4373.9348572176559</v>
      </c>
      <c r="I68" s="321">
        <f t="shared" si="5"/>
        <v>4090.711132967806</v>
      </c>
      <c r="J68" s="321">
        <f t="shared" si="5"/>
        <v>3571.9147011967216</v>
      </c>
      <c r="K68" s="321">
        <f t="shared" si="5"/>
        <v>2918.4825687447592</v>
      </c>
      <c r="L68" s="321">
        <f t="shared" si="5"/>
        <v>2833.9488474064183</v>
      </c>
      <c r="M68" s="321">
        <f t="shared" si="5"/>
        <v>2762.9600548970898</v>
      </c>
      <c r="N68" s="321">
        <f t="shared" si="5"/>
        <v>3171.2946599028933</v>
      </c>
      <c r="O68" s="332">
        <f t="shared" si="5"/>
        <v>3356.6806305058158</v>
      </c>
      <c r="P68" s="333">
        <f t="shared" si="5"/>
        <v>3675.4493146099462</v>
      </c>
      <c r="Q68" s="334">
        <f t="shared" si="5"/>
        <v>3550.6974534304368</v>
      </c>
      <c r="R68" s="332">
        <f t="shared" si="5"/>
        <v>3581.516256637407</v>
      </c>
      <c r="S68" s="333">
        <f t="shared" si="5"/>
        <v>3469.0356372025813</v>
      </c>
      <c r="T68" s="333">
        <f t="shared" si="5"/>
        <v>3366.3886091696454</v>
      </c>
      <c r="U68" s="333">
        <f t="shared" si="5"/>
        <v>3137.5605456360531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322">
        <f t="shared" si="3"/>
        <v>8283.5575940703948</v>
      </c>
      <c r="E69" s="322">
        <f t="shared" si="4"/>
        <v>8605.4900004628525</v>
      </c>
      <c r="F69" s="322">
        <f t="shared" si="5"/>
        <v>8301.20053528688</v>
      </c>
      <c r="G69" s="322">
        <f t="shared" si="5"/>
        <v>7965.4712669789033</v>
      </c>
      <c r="H69" s="322">
        <f t="shared" si="5"/>
        <v>7558.4217156548193</v>
      </c>
      <c r="I69" s="322">
        <f t="shared" si="5"/>
        <v>6471.4936015286539</v>
      </c>
      <c r="J69" s="322">
        <f t="shared" si="5"/>
        <v>5411.3643532220703</v>
      </c>
      <c r="K69" s="322">
        <f t="shared" si="5"/>
        <v>4289.4325686362527</v>
      </c>
      <c r="L69" s="322">
        <f t="shared" si="5"/>
        <v>3983.3824030021519</v>
      </c>
      <c r="M69" s="322">
        <f t="shared" si="5"/>
        <v>3689.0631576153623</v>
      </c>
      <c r="N69" s="322">
        <f t="shared" si="5"/>
        <v>3611.6328465908214</v>
      </c>
      <c r="O69" s="335">
        <f t="shared" si="5"/>
        <v>3785.6107716508018</v>
      </c>
      <c r="P69" s="336">
        <f t="shared" si="5"/>
        <v>3969.6904854395202</v>
      </c>
      <c r="Q69" s="335">
        <f t="shared" si="5"/>
        <v>4082.2259867326616</v>
      </c>
      <c r="R69" s="337">
        <f t="shared" si="5"/>
        <v>4603.9763196637841</v>
      </c>
      <c r="S69" s="322">
        <f t="shared" si="5"/>
        <v>5092.5082521717159</v>
      </c>
      <c r="T69" s="322">
        <f t="shared" si="5"/>
        <v>5832.4661535600972</v>
      </c>
      <c r="U69" s="322">
        <f t="shared" si="5"/>
        <v>5885.7012427864065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321">
        <f t="shared" si="3"/>
        <v>6336.181803603351</v>
      </c>
      <c r="E70" s="321">
        <f t="shared" si="4"/>
        <v>6406.5448018438101</v>
      </c>
      <c r="F70" s="321">
        <f t="shared" si="5"/>
        <v>6005.9403070483922</v>
      </c>
      <c r="G70" s="321">
        <f t="shared" si="5"/>
        <v>5916.5622037478388</v>
      </c>
      <c r="H70" s="321">
        <f t="shared" si="5"/>
        <v>5812.1313205708466</v>
      </c>
      <c r="I70" s="321">
        <f t="shared" si="5"/>
        <v>4781.5912967168306</v>
      </c>
      <c r="J70" s="321">
        <f t="shared" si="5"/>
        <v>3598.1278840263417</v>
      </c>
      <c r="K70" s="321">
        <f t="shared" si="5"/>
        <v>2414.2394245356227</v>
      </c>
      <c r="L70" s="321">
        <f t="shared" si="5"/>
        <v>2048.7032022465332</v>
      </c>
      <c r="M70" s="321">
        <f t="shared" si="5"/>
        <v>1835.1051592218164</v>
      </c>
      <c r="N70" s="321">
        <f t="shared" si="5"/>
        <v>1708.9999411147735</v>
      </c>
      <c r="O70" s="338">
        <f t="shared" si="5"/>
        <v>1439.4535247098802</v>
      </c>
      <c r="P70" s="333">
        <f t="shared" si="5"/>
        <v>1204.0249902825135</v>
      </c>
      <c r="Q70" s="338">
        <f t="shared" si="5"/>
        <v>988.75562424464249</v>
      </c>
      <c r="R70" s="334">
        <f t="shared" si="5"/>
        <v>906.82050588411312</v>
      </c>
      <c r="S70" s="339">
        <f t="shared" si="5"/>
        <v>879.18863972281997</v>
      </c>
      <c r="T70" s="339">
        <f t="shared" si="5"/>
        <v>785.58580396707941</v>
      </c>
      <c r="U70" s="339">
        <f t="shared" si="5"/>
        <v>640.58401816081403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322">
        <f t="shared" si="3"/>
        <v>3473.6953279687355</v>
      </c>
      <c r="E71" s="322">
        <f t="shared" si="4"/>
        <v>3590.4130110265082</v>
      </c>
      <c r="F71" s="322">
        <f t="shared" si="5"/>
        <v>3727.918496724717</v>
      </c>
      <c r="G71" s="322">
        <f t="shared" si="5"/>
        <v>3941.5726011296879</v>
      </c>
      <c r="H71" s="322">
        <f t="shared" si="5"/>
        <v>4137.2890997793838</v>
      </c>
      <c r="I71" s="322">
        <f t="shared" si="5"/>
        <v>3157.0382369713611</v>
      </c>
      <c r="J71" s="322">
        <f t="shared" si="5"/>
        <v>2003.5470057641571</v>
      </c>
      <c r="K71" s="322">
        <f t="shared" si="5"/>
        <v>496.57649399821406</v>
      </c>
      <c r="L71" s="322">
        <f t="shared" si="5"/>
        <v>39.434920532865085</v>
      </c>
      <c r="M71" s="322">
        <f t="shared" si="5"/>
        <v>-256.51090311776034</v>
      </c>
      <c r="N71" s="322">
        <f t="shared" si="5"/>
        <v>-214.15159479763358</v>
      </c>
      <c r="O71" s="335">
        <f t="shared" si="5"/>
        <v>-213.83534700684604</v>
      </c>
      <c r="P71" s="336">
        <f t="shared" si="5"/>
        <v>-263.42136124965151</v>
      </c>
      <c r="Q71" s="337">
        <f t="shared" si="5"/>
        <v>-361.08407054051526</v>
      </c>
      <c r="R71" s="340">
        <f t="shared" si="5"/>
        <v>-563.64323489833021</v>
      </c>
      <c r="S71" s="341">
        <f t="shared" si="5"/>
        <v>-590.9176549193802</v>
      </c>
      <c r="T71" s="341">
        <f t="shared" si="5"/>
        <v>-330.0077970762157</v>
      </c>
      <c r="U71" s="341">
        <f t="shared" si="5"/>
        <v>233.7180207418659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321">
        <f t="shared" si="3"/>
        <v>-822.7918349007582</v>
      </c>
      <c r="E72" s="321">
        <f t="shared" si="4"/>
        <v>-1137.6714581681406</v>
      </c>
      <c r="F72" s="321">
        <f t="shared" si="5"/>
        <v>-1075.7148381373229</v>
      </c>
      <c r="G72" s="321">
        <f t="shared" si="5"/>
        <v>-655.54515834890469</v>
      </c>
      <c r="H72" s="321">
        <f t="shared" si="5"/>
        <v>-191.08305798786583</v>
      </c>
      <c r="I72" s="321">
        <f t="shared" si="5"/>
        <v>-404.79129632959535</v>
      </c>
      <c r="J72" s="321">
        <f t="shared" si="5"/>
        <v>-1127.2656017493252</v>
      </c>
      <c r="K72" s="321">
        <f t="shared" si="5"/>
        <v>-2107.2330057281906</v>
      </c>
      <c r="L72" s="321">
        <f t="shared" si="5"/>
        <v>-2578.961149597601</v>
      </c>
      <c r="M72" s="321">
        <f t="shared" si="5"/>
        <v>-2599.3036548185005</v>
      </c>
      <c r="N72" s="321">
        <f t="shared" si="5"/>
        <v>-2324.5676614544177</v>
      </c>
      <c r="O72" s="338">
        <f t="shared" si="5"/>
        <v>-1889.727264956681</v>
      </c>
      <c r="P72" s="333">
        <f t="shared" si="5"/>
        <v>-1371.422309039441</v>
      </c>
      <c r="Q72" s="334">
        <f t="shared" si="5"/>
        <v>-473.19549518661097</v>
      </c>
      <c r="R72" s="332">
        <f t="shared" si="5"/>
        <v>248.42335292248268</v>
      </c>
      <c r="S72" s="342">
        <f t="shared" si="5"/>
        <v>546.9597501481619</v>
      </c>
      <c r="T72" s="342">
        <f t="shared" si="5"/>
        <v>116.33942835481817</v>
      </c>
      <c r="U72" s="342">
        <f t="shared" si="5"/>
        <v>-566.76376363596216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322">
        <f t="shared" si="3"/>
        <v>4633.5916858087812</v>
      </c>
      <c r="E73" s="322">
        <f t="shared" si="4"/>
        <v>4409.9297744178157</v>
      </c>
      <c r="F73" s="322">
        <f t="shared" si="5"/>
        <v>4127.1221152457083</v>
      </c>
      <c r="G73" s="322">
        <f t="shared" si="5"/>
        <v>3761.0824209862335</v>
      </c>
      <c r="H73" s="322">
        <f t="shared" si="5"/>
        <v>3368.6498782931526</v>
      </c>
      <c r="I73" s="322">
        <f t="shared" si="5"/>
        <v>1646.7874438689726</v>
      </c>
      <c r="J73" s="322">
        <f t="shared" si="5"/>
        <v>-80.436464318859933</v>
      </c>
      <c r="K73" s="322">
        <f t="shared" si="5"/>
        <v>-1921.0374144069665</v>
      </c>
      <c r="L73" s="322">
        <f t="shared" si="5"/>
        <v>-2383.9243957063409</v>
      </c>
      <c r="M73" s="322">
        <f t="shared" si="5"/>
        <v>-2600.3675108967814</v>
      </c>
      <c r="N73" s="322">
        <f t="shared" si="5"/>
        <v>-2459.5950709428894</v>
      </c>
      <c r="O73" s="335">
        <f t="shared" si="5"/>
        <v>-2321.2237187462474</v>
      </c>
      <c r="P73" s="336">
        <f t="shared" si="5"/>
        <v>-2073.0272792977739</v>
      </c>
      <c r="Q73" s="337">
        <f t="shared" si="5"/>
        <v>-1701.2744174876782</v>
      </c>
      <c r="R73" s="343">
        <f t="shared" si="5"/>
        <v>-1517.8276773760015</v>
      </c>
      <c r="S73" s="322">
        <f t="shared" si="5"/>
        <v>-1404.6335253895038</v>
      </c>
      <c r="T73" s="322">
        <f t="shared" si="5"/>
        <v>-1400.0718811959484</v>
      </c>
      <c r="U73" s="322">
        <f t="shared" si="5"/>
        <v>-912.60108838387907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321">
        <f t="shared" si="3"/>
        <v>3453.9163075132856</v>
      </c>
      <c r="E74" s="321">
        <f t="shared" si="4"/>
        <v>3147.5122485087286</v>
      </c>
      <c r="F74" s="321">
        <f t="shared" si="5"/>
        <v>2844.0650772351032</v>
      </c>
      <c r="G74" s="321">
        <f t="shared" si="5"/>
        <v>2623.172538292019</v>
      </c>
      <c r="H74" s="321">
        <f t="shared" si="5"/>
        <v>2518.2806044760332</v>
      </c>
      <c r="I74" s="321">
        <f t="shared" si="5"/>
        <v>1819.9430304978214</v>
      </c>
      <c r="J74" s="321">
        <f t="shared" si="5"/>
        <v>1059.84755280178</v>
      </c>
      <c r="K74" s="321">
        <f t="shared" si="5"/>
        <v>47.913786983333999</v>
      </c>
      <c r="L74" s="321">
        <f t="shared" si="5"/>
        <v>-389.01939314172506</v>
      </c>
      <c r="M74" s="321">
        <f t="shared" si="5"/>
        <v>-550.01510150644231</v>
      </c>
      <c r="N74" s="321">
        <f t="shared" si="5"/>
        <v>-272.96251305217538</v>
      </c>
      <c r="O74" s="338">
        <f t="shared" si="5"/>
        <v>209.88802535230181</v>
      </c>
      <c r="P74" s="333">
        <f t="shared" si="5"/>
        <v>689.32065735698973</v>
      </c>
      <c r="Q74" s="334">
        <f t="shared" si="5"/>
        <v>1020.2841782901332</v>
      </c>
      <c r="R74" s="334">
        <f t="shared" si="5"/>
        <v>923.87042846101815</v>
      </c>
      <c r="S74" s="334">
        <f t="shared" si="5"/>
        <v>709.45954136104046</v>
      </c>
      <c r="T74" s="334">
        <f t="shared" si="5"/>
        <v>484.15708381093572</v>
      </c>
      <c r="U74" s="334">
        <f t="shared" si="5"/>
        <v>608.4913087429826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322">
        <f t="shared" si="3"/>
        <v>2181.5788274484089</v>
      </c>
      <c r="E75" s="322">
        <f t="shared" si="4"/>
        <v>2658.5844688588895</v>
      </c>
      <c r="F75" s="322">
        <f t="shared" si="5"/>
        <v>3346.4967822349877</v>
      </c>
      <c r="G75" s="322">
        <f t="shared" si="5"/>
        <v>4117.8061373343335</v>
      </c>
      <c r="H75" s="322">
        <f t="shared" si="5"/>
        <v>4706.8381315218139</v>
      </c>
      <c r="I75" s="322">
        <f t="shared" si="5"/>
        <v>4482.8398835678154</v>
      </c>
      <c r="J75" s="322">
        <f t="shared" si="5"/>
        <v>3971.1748569154392</v>
      </c>
      <c r="K75" s="322">
        <f t="shared" si="5"/>
        <v>2307.1021150157862</v>
      </c>
      <c r="L75" s="322">
        <f t="shared" si="5"/>
        <v>1020.9442175489179</v>
      </c>
      <c r="M75" s="322">
        <f t="shared" si="5"/>
        <v>-541.07095140634124</v>
      </c>
      <c r="N75" s="322">
        <f t="shared" si="5"/>
        <v>-2159.2755362380371</v>
      </c>
      <c r="O75" s="335">
        <f t="shared" si="5"/>
        <v>-3537.5911014883495</v>
      </c>
      <c r="P75" s="336">
        <f t="shared" si="5"/>
        <v>-4576.3277468625865</v>
      </c>
      <c r="Q75" s="337">
        <f t="shared" si="5"/>
        <v>-4865.0078228717684</v>
      </c>
      <c r="R75" s="343">
        <f t="shared" si="5"/>
        <v>-4890.5584150974</v>
      </c>
      <c r="S75" s="322">
        <f t="shared" si="5"/>
        <v>-4893.9406779249903</v>
      </c>
      <c r="T75" s="322">
        <f t="shared" si="5"/>
        <v>-4740.8171425206519</v>
      </c>
      <c r="U75" s="322">
        <f t="shared" si="5"/>
        <v>-4752.1992378582445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321">
        <f t="shared" si="3"/>
        <v>1068.3791921710274</v>
      </c>
      <c r="E76" s="321">
        <f t="shared" si="4"/>
        <v>896.7293886613644</v>
      </c>
      <c r="F76" s="321">
        <f t="shared" si="5"/>
        <v>982.8584654895518</v>
      </c>
      <c r="G76" s="321">
        <f t="shared" si="5"/>
        <v>1232.8364358824326</v>
      </c>
      <c r="H76" s="321">
        <f t="shared" si="5"/>
        <v>1325.668775099434</v>
      </c>
      <c r="I76" s="321">
        <f t="shared" si="5"/>
        <v>203.69137855768972</v>
      </c>
      <c r="J76" s="321">
        <f t="shared" si="5"/>
        <v>-1511.130056763549</v>
      </c>
      <c r="K76" s="321">
        <f t="shared" si="5"/>
        <v>-3766.8650487665072</v>
      </c>
      <c r="L76" s="321">
        <f t="shared" si="5"/>
        <v>-5245.4182390133874</v>
      </c>
      <c r="M76" s="321">
        <f t="shared" si="5"/>
        <v>-6095.7475963997967</v>
      </c>
      <c r="N76" s="321">
        <f t="shared" si="5"/>
        <v>-6427.5430606651817</v>
      </c>
      <c r="O76" s="338">
        <f t="shared" si="5"/>
        <v>-6477.1622335828642</v>
      </c>
      <c r="P76" s="333">
        <f t="shared" si="5"/>
        <v>-6353.1197913870719</v>
      </c>
      <c r="Q76" s="334">
        <f t="shared" si="5"/>
        <v>-5671.1306624181207</v>
      </c>
      <c r="R76" s="344">
        <f t="shared" si="5"/>
        <v>-4650.5511412366641</v>
      </c>
      <c r="S76" s="321">
        <f t="shared" si="5"/>
        <v>-3557.9167214042077</v>
      </c>
      <c r="T76" s="321">
        <f t="shared" si="5"/>
        <v>-2669.6122492691334</v>
      </c>
      <c r="U76" s="321">
        <f t="shared" si="5"/>
        <v>-2377.000028747309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322">
        <f t="shared" si="3"/>
        <v>2931.9883342614435</v>
      </c>
      <c r="E77" s="322">
        <f t="shared" si="4"/>
        <v>2864.3621062157713</v>
      </c>
      <c r="F77" s="322">
        <f t="shared" si="5"/>
        <v>2694.4252398434573</v>
      </c>
      <c r="G77" s="322">
        <f t="shared" si="5"/>
        <v>2458.7381477720014</v>
      </c>
      <c r="H77" s="322">
        <f t="shared" si="5"/>
        <v>2199.9053478361643</v>
      </c>
      <c r="I77" s="322">
        <f t="shared" si="5"/>
        <v>746.96291366655521</v>
      </c>
      <c r="J77" s="322">
        <f t="shared" si="5"/>
        <v>-665.49565566534886</v>
      </c>
      <c r="K77" s="322">
        <f t="shared" si="5"/>
        <v>-2079.1049713322773</v>
      </c>
      <c r="L77" s="322">
        <f t="shared" si="5"/>
        <v>-2171.8208916639501</v>
      </c>
      <c r="M77" s="322">
        <f t="shared" si="5"/>
        <v>-2166.4207504923984</v>
      </c>
      <c r="N77" s="322">
        <f t="shared" si="5"/>
        <v>-2282.6208904670984</v>
      </c>
      <c r="O77" s="335">
        <f t="shared" si="5"/>
        <v>-2402.6765533657522</v>
      </c>
      <c r="P77" s="336">
        <f t="shared" si="5"/>
        <v>-2519.0436483673807</v>
      </c>
      <c r="Q77" s="337">
        <f t="shared" si="5"/>
        <v>-2423.1971177035516</v>
      </c>
      <c r="R77" s="343">
        <f t="shared" si="5"/>
        <v>-2347.6077073580673</v>
      </c>
      <c r="S77" s="322">
        <f t="shared" si="5"/>
        <v>-2243.0183308066516</v>
      </c>
      <c r="T77" s="322">
        <f t="shared" si="5"/>
        <v>-2237.722691699033</v>
      </c>
      <c r="U77" s="322">
        <f t="shared" si="5"/>
        <v>-2177.5877223737511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321">
        <f t="shared" si="3"/>
        <v>4698.3591926462277</v>
      </c>
      <c r="E78" s="321">
        <f t="shared" si="4"/>
        <v>4608.1614073047886</v>
      </c>
      <c r="F78" s="321">
        <f t="shared" si="5"/>
        <v>4461.4548586422561</v>
      </c>
      <c r="G78" s="321">
        <f t="shared" si="5"/>
        <v>4286.2471446584022</v>
      </c>
      <c r="H78" s="321">
        <f t="shared" si="5"/>
        <v>4062.108483621118</v>
      </c>
      <c r="I78" s="321">
        <f t="shared" si="5"/>
        <v>3183.4376567189433</v>
      </c>
      <c r="J78" s="321">
        <f t="shared" si="5"/>
        <v>2206.2523892985387</v>
      </c>
      <c r="K78" s="321">
        <f t="shared" si="5"/>
        <v>1195.2010341477742</v>
      </c>
      <c r="L78" s="321">
        <f t="shared" si="5"/>
        <v>676.46491287890774</v>
      </c>
      <c r="M78" s="321">
        <f t="shared" si="5"/>
        <v>277.90217869878609</v>
      </c>
      <c r="N78" s="321">
        <f t="shared" si="5"/>
        <v>65.841068294272702</v>
      </c>
      <c r="O78" s="338">
        <f t="shared" si="5"/>
        <v>714.93550482412809</v>
      </c>
      <c r="P78" s="333">
        <f t="shared" si="5"/>
        <v>1615.0191099970077</v>
      </c>
      <c r="Q78" s="334">
        <f t="shared" si="5"/>
        <v>2655.809891832248</v>
      </c>
      <c r="R78" s="344">
        <f t="shared" si="5"/>
        <v>3841.9150217712036</v>
      </c>
      <c r="S78" s="321">
        <f t="shared" si="5"/>
        <v>4850.6605767497194</v>
      </c>
      <c r="T78" s="321">
        <f t="shared" si="5"/>
        <v>5613.3291999855237</v>
      </c>
      <c r="U78" s="321">
        <f t="shared" si="5"/>
        <v>5554.6699091664232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322">
        <f t="shared" si="3"/>
        <v>19659.592809422651</v>
      </c>
      <c r="E79" s="322">
        <f t="shared" si="4"/>
        <v>19222.775694209562</v>
      </c>
      <c r="F79" s="322">
        <f t="shared" si="5"/>
        <v>18989.670272012987</v>
      </c>
      <c r="G79" s="322">
        <f t="shared" si="5"/>
        <v>18666.848057109506</v>
      </c>
      <c r="H79" s="322">
        <f t="shared" si="5"/>
        <v>18234.111461529192</v>
      </c>
      <c r="I79" s="322">
        <f t="shared" si="5"/>
        <v>16075.218134570147</v>
      </c>
      <c r="J79" s="322">
        <f t="shared" si="5"/>
        <v>13043.166719677998</v>
      </c>
      <c r="K79" s="322">
        <f t="shared" si="5"/>
        <v>11754.539946697396</v>
      </c>
      <c r="L79" s="322">
        <f t="shared" si="5"/>
        <v>11907.474916900732</v>
      </c>
      <c r="M79" s="322">
        <f t="shared" si="5"/>
        <v>12587.772347762424</v>
      </c>
      <c r="N79" s="322">
        <f t="shared" si="5"/>
        <v>11513.193522982523</v>
      </c>
      <c r="O79" s="335">
        <f t="shared" si="5"/>
        <v>11088.60782003834</v>
      </c>
      <c r="P79" s="336">
        <f t="shared" si="5"/>
        <v>10902.993126537145</v>
      </c>
      <c r="Q79" s="337">
        <f t="shared" si="5"/>
        <v>10790.284362574756</v>
      </c>
      <c r="R79" s="343">
        <f t="shared" si="5"/>
        <v>10180.162456360236</v>
      </c>
      <c r="S79" s="322">
        <f t="shared" si="5"/>
        <v>9998.8971693286821</v>
      </c>
      <c r="T79" s="322">
        <f t="shared" si="5"/>
        <v>9879.9122589065246</v>
      </c>
      <c r="U79" s="322">
        <f t="shared" si="5"/>
        <v>9645.8723156069809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321">
        <f t="shared" si="3"/>
        <v>4254.6127838995944</v>
      </c>
      <c r="E80" s="321">
        <f t="shared" si="4"/>
        <v>4220.4154722116118</v>
      </c>
      <c r="F80" s="321">
        <f t="shared" si="5"/>
        <v>4301.6969533651099</v>
      </c>
      <c r="G80" s="321">
        <f t="shared" si="5"/>
        <v>4482.7079110530894</v>
      </c>
      <c r="H80" s="321">
        <f t="shared" si="5"/>
        <v>4636.0047343965498</v>
      </c>
      <c r="I80" s="321">
        <f t="shared" si="5"/>
        <v>4348.6008378023907</v>
      </c>
      <c r="J80" s="321">
        <f t="shared" si="5"/>
        <v>3942.2434348732609</v>
      </c>
      <c r="K80" s="321">
        <f t="shared" si="5"/>
        <v>3462.125120968336</v>
      </c>
      <c r="L80" s="321">
        <f t="shared" si="5"/>
        <v>3437.2761468507247</v>
      </c>
      <c r="M80" s="321">
        <f t="shared" si="5"/>
        <v>3500.1851119816984</v>
      </c>
      <c r="N80" s="321">
        <f t="shared" si="5"/>
        <v>4024.7298430464703</v>
      </c>
      <c r="O80" s="338">
        <f t="shared" si="5"/>
        <v>4687.9663140140137</v>
      </c>
      <c r="P80" s="333">
        <f t="shared" si="5"/>
        <v>5193.6022964153317</v>
      </c>
      <c r="Q80" s="334">
        <f t="shared" si="5"/>
        <v>6820.0381963125901</v>
      </c>
      <c r="R80" s="344">
        <f t="shared" si="5"/>
        <v>8281.2299503425329</v>
      </c>
      <c r="S80" s="321">
        <f t="shared" si="5"/>
        <v>10139.747316236473</v>
      </c>
      <c r="T80" s="321">
        <f t="shared" si="5"/>
        <v>10204.31410776968</v>
      </c>
      <c r="U80" s="321">
        <f t="shared" si="5"/>
        <v>10152.365724894635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322">
        <f t="shared" si="3"/>
        <v>3578.2650039773707</v>
      </c>
      <c r="E81" s="322">
        <f t="shared" si="4"/>
        <v>3362.3977124526591</v>
      </c>
      <c r="F81" s="322">
        <f t="shared" si="5"/>
        <v>3273.1571608180107</v>
      </c>
      <c r="G81" s="322">
        <f t="shared" si="5"/>
        <v>3096.6017503776602</v>
      </c>
      <c r="H81" s="322">
        <f t="shared" si="5"/>
        <v>2926.9012087613169</v>
      </c>
      <c r="I81" s="322">
        <f t="shared" si="5"/>
        <v>1958.6217222779858</v>
      </c>
      <c r="J81" s="322">
        <f t="shared" si="5"/>
        <v>1072.7342160035764</v>
      </c>
      <c r="K81" s="322">
        <f t="shared" si="5"/>
        <v>157.25090291607259</v>
      </c>
      <c r="L81" s="322">
        <f t="shared" si="5"/>
        <v>-80.511330295825132</v>
      </c>
      <c r="M81" s="322">
        <f t="shared" si="5"/>
        <v>-153.50938102426554</v>
      </c>
      <c r="N81" s="322">
        <f t="shared" si="5"/>
        <v>-28.047505059616373</v>
      </c>
      <c r="O81" s="335">
        <f t="shared" si="5"/>
        <v>361.92070100715478</v>
      </c>
      <c r="P81" s="336">
        <f t="shared" si="5"/>
        <v>787.9441992439597</v>
      </c>
      <c r="Q81" s="337">
        <f t="shared" si="5"/>
        <v>1166.3728502541653</v>
      </c>
      <c r="R81" s="343">
        <f t="shared" si="5"/>
        <v>1302.7039264980333</v>
      </c>
      <c r="S81" s="322">
        <f t="shared" si="5"/>
        <v>1093.4776304122347</v>
      </c>
      <c r="T81" s="322">
        <f t="shared" si="5"/>
        <v>412.21673974256652</v>
      </c>
      <c r="U81" s="322">
        <f t="shared" si="5"/>
        <v>-749.79755185552449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321">
        <f t="shared" si="3"/>
        <v>1267.4507228769273</v>
      </c>
      <c r="E82" s="321">
        <f t="shared" si="4"/>
        <v>1057.4581790506152</v>
      </c>
      <c r="F82" s="321">
        <f t="shared" si="5"/>
        <v>967.69442194047724</v>
      </c>
      <c r="G82" s="321">
        <f t="shared" si="5"/>
        <v>958.53881509768337</v>
      </c>
      <c r="H82" s="321">
        <f t="shared" si="5"/>
        <v>868.27651871930868</v>
      </c>
      <c r="I82" s="321">
        <f t="shared" si="5"/>
        <v>35.858110678455056</v>
      </c>
      <c r="J82" s="321">
        <f t="shared" si="5"/>
        <v>-671.33624039778385</v>
      </c>
      <c r="K82" s="321">
        <f t="shared" si="5"/>
        <v>-1304.0064427463324</v>
      </c>
      <c r="L82" s="321">
        <f t="shared" si="5"/>
        <v>-1217.6555008763296</v>
      </c>
      <c r="M82" s="321">
        <f t="shared" si="5"/>
        <v>-1221.0164836033889</v>
      </c>
      <c r="N82" s="321">
        <f t="shared" si="5"/>
        <v>-1066.9132378514157</v>
      </c>
      <c r="O82" s="338">
        <f t="shared" si="5"/>
        <v>-512.35448540890627</v>
      </c>
      <c r="P82" s="333">
        <f t="shared" si="5"/>
        <v>228.69659667749295</v>
      </c>
      <c r="Q82" s="334">
        <f t="shared" si="5"/>
        <v>913.27188120852043</v>
      </c>
      <c r="R82" s="344">
        <f t="shared" si="5"/>
        <v>1249.3679718979884</v>
      </c>
      <c r="S82" s="321">
        <f t="shared" si="5"/>
        <v>1518.0978687774361</v>
      </c>
      <c r="T82" s="321">
        <f t="shared" si="5"/>
        <v>1749.5418306101101</v>
      </c>
      <c r="U82" s="321">
        <f t="shared" si="5"/>
        <v>1636.1088934225854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322">
        <f t="shared" si="3"/>
        <v>388.71229055403199</v>
      </c>
      <c r="E83" s="322">
        <f t="shared" si="4"/>
        <v>429.17353632266054</v>
      </c>
      <c r="F83" s="322">
        <f t="shared" si="5"/>
        <v>569.41589266987728</v>
      </c>
      <c r="G83" s="322">
        <f t="shared" si="5"/>
        <v>741.6315363138018</v>
      </c>
      <c r="H83" s="322">
        <f t="shared" si="5"/>
        <v>912.9371147794044</v>
      </c>
      <c r="I83" s="322">
        <f t="shared" si="5"/>
        <v>312.12562420376742</v>
      </c>
      <c r="J83" s="322">
        <f t="shared" si="5"/>
        <v>-322.03411888967668</v>
      </c>
      <c r="K83" s="322">
        <f t="shared" si="5"/>
        <v>-1011.9362414293977</v>
      </c>
      <c r="L83" s="322">
        <f t="shared" si="5"/>
        <v>-989.79393329432844</v>
      </c>
      <c r="M83" s="322">
        <f t="shared" si="5"/>
        <v>-1286.2890929280836</v>
      </c>
      <c r="N83" s="322">
        <f t="shared" si="5"/>
        <v>-1570.999011803706</v>
      </c>
      <c r="O83" s="335">
        <f t="shared" si="5"/>
        <v>-1881.1399101437526</v>
      </c>
      <c r="P83" s="336">
        <f t="shared" si="5"/>
        <v>-1874.8838155064793</v>
      </c>
      <c r="Q83" s="337">
        <f t="shared" si="5"/>
        <v>-2155.2547471556318</v>
      </c>
      <c r="R83" s="343">
        <f t="shared" si="5"/>
        <v>-3120.5338961877264</v>
      </c>
      <c r="S83" s="322">
        <f t="shared" si="5"/>
        <v>-3977.8314571654264</v>
      </c>
      <c r="T83" s="322">
        <f t="shared" si="5"/>
        <v>-4642.9603298049624</v>
      </c>
      <c r="U83" s="322">
        <f t="shared" ref="U83" si="6">(SUM(S39:U39)/3)</f>
        <v>-4635.5723066697865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321">
        <f>(SUM(B40:C40)/2)</f>
        <v>1660.5124605817064</v>
      </c>
      <c r="E84" s="321">
        <f>(SUM(C40+E40)/2)</f>
        <v>1327.8324270841097</v>
      </c>
      <c r="F84" s="321">
        <f t="shared" ref="F84:F93" si="7">(SUM(D40:F40)/3)</f>
        <v>1396.985544696634</v>
      </c>
      <c r="G84" s="321">
        <f t="shared" ref="G84:G93" si="8">(SUM(E40:G40)/3)</f>
        <v>1580.4407817924382</v>
      </c>
      <c r="H84" s="321">
        <f t="shared" ref="H84:U93" si="9">(SUM(F40:H40)/3)</f>
        <v>1577.7471429351287</v>
      </c>
      <c r="I84" s="321">
        <f t="shared" si="9"/>
        <v>762.79918611979974</v>
      </c>
      <c r="J84" s="321">
        <f t="shared" si="9"/>
        <v>-169.46284999028717</v>
      </c>
      <c r="K84" s="321">
        <f t="shared" si="9"/>
        <v>-1252.0221598115852</v>
      </c>
      <c r="L84" s="321">
        <f t="shared" si="9"/>
        <v>-1616.0114185956197</v>
      </c>
      <c r="M84" s="321">
        <f t="shared" si="9"/>
        <v>-1684.2067308465157</v>
      </c>
      <c r="N84" s="321">
        <f t="shared" si="9"/>
        <v>-1338.0073464892066</v>
      </c>
      <c r="O84" s="338">
        <f t="shared" si="9"/>
        <v>-796.71527042886021</v>
      </c>
      <c r="P84" s="333">
        <f t="shared" si="9"/>
        <v>-365.44928674605859</v>
      </c>
      <c r="Q84" s="334">
        <f t="shared" si="9"/>
        <v>31.982646599788399</v>
      </c>
      <c r="R84" s="344">
        <f t="shared" si="9"/>
        <v>151.63944604357445</v>
      </c>
      <c r="S84" s="321">
        <f t="shared" si="9"/>
        <v>232.25763574419946</v>
      </c>
      <c r="T84" s="321">
        <f t="shared" si="9"/>
        <v>116.1690409039373</v>
      </c>
      <c r="U84" s="321">
        <f t="shared" si="9"/>
        <v>94.19213136604894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322">
        <f t="shared" ref="D85:E93" si="10">(SUM(B41:D41)/3)</f>
        <v>2994.5798023265688</v>
      </c>
      <c r="E85" s="322">
        <f t="shared" si="10"/>
        <v>3028.7273148943164</v>
      </c>
      <c r="F85" s="322">
        <f t="shared" si="7"/>
        <v>3174.4217644547334</v>
      </c>
      <c r="G85" s="322">
        <f t="shared" si="8"/>
        <v>3294.6086504135251</v>
      </c>
      <c r="H85" s="322">
        <f t="shared" si="9"/>
        <v>3306.0191411804758</v>
      </c>
      <c r="I85" s="322">
        <f t="shared" si="9"/>
        <v>2583.9809662986013</v>
      </c>
      <c r="J85" s="322">
        <f t="shared" si="9"/>
        <v>1285.9256556279902</v>
      </c>
      <c r="K85" s="322">
        <f t="shared" si="9"/>
        <v>-274.63894629888506</v>
      </c>
      <c r="L85" s="322">
        <f t="shared" si="9"/>
        <v>-1763.8028597400637</v>
      </c>
      <c r="M85" s="322">
        <f t="shared" si="9"/>
        <v>-2837.3053116638653</v>
      </c>
      <c r="N85" s="322">
        <f t="shared" si="9"/>
        <v>-3757.6491642728329</v>
      </c>
      <c r="O85" s="335">
        <f t="shared" si="9"/>
        <v>-3991.5546921214486</v>
      </c>
      <c r="P85" s="336">
        <f t="shared" si="9"/>
        <v>-5552.4520686541582</v>
      </c>
      <c r="Q85" s="337">
        <f t="shared" si="9"/>
        <v>-7029.0900125760409</v>
      </c>
      <c r="R85" s="343">
        <f t="shared" si="9"/>
        <v>-7956.0004122889322</v>
      </c>
      <c r="S85" s="322">
        <f t="shared" si="9"/>
        <v>-7257.9135563277705</v>
      </c>
      <c r="T85" s="322">
        <f t="shared" si="9"/>
        <v>-6593.7889281128992</v>
      </c>
      <c r="U85" s="322">
        <f t="shared" si="9"/>
        <v>-6657.7921303509938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321">
        <f t="shared" si="10"/>
        <v>1751.7960011589573</v>
      </c>
      <c r="E86" s="321">
        <f t="shared" si="10"/>
        <v>1621.6447673320874</v>
      </c>
      <c r="F86" s="321">
        <f t="shared" si="7"/>
        <v>1459.2474072749292</v>
      </c>
      <c r="G86" s="321">
        <f t="shared" si="8"/>
        <v>1938.1353019730043</v>
      </c>
      <c r="H86" s="321">
        <f t="shared" si="9"/>
        <v>2403.9369016178121</v>
      </c>
      <c r="I86" s="321">
        <f t="shared" si="9"/>
        <v>2342.3961355228721</v>
      </c>
      <c r="J86" s="321">
        <f t="shared" si="9"/>
        <v>2118.3773900193296</v>
      </c>
      <c r="K86" s="321">
        <f t="shared" si="9"/>
        <v>2164.1999199958991</v>
      </c>
      <c r="L86" s="321">
        <f t="shared" si="9"/>
        <v>2687.3017491302994</v>
      </c>
      <c r="M86" s="321">
        <f t="shared" si="9"/>
        <v>2637.0885871007308</v>
      </c>
      <c r="N86" s="321">
        <f t="shared" si="9"/>
        <v>2255.1098855552996</v>
      </c>
      <c r="O86" s="338">
        <f t="shared" si="9"/>
        <v>2009.6653714117301</v>
      </c>
      <c r="P86" s="333">
        <f t="shared" si="9"/>
        <v>1958.9995157135161</v>
      </c>
      <c r="Q86" s="334">
        <f t="shared" si="9"/>
        <v>2169.205094382733</v>
      </c>
      <c r="R86" s="344">
        <f t="shared" si="9"/>
        <v>2353.3049809284039</v>
      </c>
      <c r="S86" s="321">
        <f t="shared" si="9"/>
        <v>2542.7658589706448</v>
      </c>
      <c r="T86" s="321">
        <f t="shared" si="9"/>
        <v>2473.6316351022424</v>
      </c>
      <c r="U86" s="321">
        <f t="shared" si="9"/>
        <v>2173.6171017985184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322">
        <f t="shared" si="10"/>
        <v>4214.2780769153615</v>
      </c>
      <c r="E87" s="322">
        <f t="shared" si="10"/>
        <v>4076.8908728957649</v>
      </c>
      <c r="F87" s="322">
        <f t="shared" si="7"/>
        <v>4098.8928705657827</v>
      </c>
      <c r="G87" s="322">
        <f t="shared" si="8"/>
        <v>4024.9058292407658</v>
      </c>
      <c r="H87" s="322">
        <f t="shared" si="9"/>
        <v>4108.2241386398318</v>
      </c>
      <c r="I87" s="322">
        <f t="shared" si="9"/>
        <v>3583.9784842040572</v>
      </c>
      <c r="J87" s="322">
        <f t="shared" si="9"/>
        <v>3023.5823625632415</v>
      </c>
      <c r="K87" s="322">
        <f t="shared" si="9"/>
        <v>2251.5154550032134</v>
      </c>
      <c r="L87" s="322">
        <f t="shared" si="9"/>
        <v>2013.3590239989164</v>
      </c>
      <c r="M87" s="322">
        <f t="shared" si="9"/>
        <v>1776.8992533230112</v>
      </c>
      <c r="N87" s="322">
        <f t="shared" si="9"/>
        <v>1639.4709590803361</v>
      </c>
      <c r="O87" s="335">
        <f t="shared" si="9"/>
        <v>1785.0347592454</v>
      </c>
      <c r="P87" s="336">
        <f t="shared" si="9"/>
        <v>2044.2994907344003</v>
      </c>
      <c r="Q87" s="337">
        <f t="shared" si="9"/>
        <v>2138.4158891248167</v>
      </c>
      <c r="R87" s="343">
        <f t="shared" si="9"/>
        <v>1922.3270949679454</v>
      </c>
      <c r="S87" s="322">
        <f t="shared" si="9"/>
        <v>1670.7688633637702</v>
      </c>
      <c r="T87" s="322">
        <f t="shared" si="9"/>
        <v>1570.0448730690393</v>
      </c>
      <c r="U87" s="322">
        <f t="shared" si="9"/>
        <v>1584.6990253455563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321">
        <f t="shared" si="10"/>
        <v>2829.7030459202215</v>
      </c>
      <c r="E88" s="321">
        <f t="shared" si="10"/>
        <v>2552.8817735954435</v>
      </c>
      <c r="F88" s="321">
        <f t="shared" si="7"/>
        <v>2729.1948156824305</v>
      </c>
      <c r="G88" s="321">
        <f t="shared" si="8"/>
        <v>3319.356004917845</v>
      </c>
      <c r="H88" s="321">
        <f t="shared" si="9"/>
        <v>4125.9164527811063</v>
      </c>
      <c r="I88" s="321">
        <f t="shared" si="9"/>
        <v>4215.2657204255329</v>
      </c>
      <c r="J88" s="321">
        <f t="shared" si="9"/>
        <v>4050.4850733037761</v>
      </c>
      <c r="K88" s="321">
        <f t="shared" si="9"/>
        <v>3593.6148852634738</v>
      </c>
      <c r="L88" s="321">
        <f t="shared" si="9"/>
        <v>3572.9198187180068</v>
      </c>
      <c r="M88" s="321">
        <f t="shared" si="9"/>
        <v>3553.0367639844494</v>
      </c>
      <c r="N88" s="321">
        <f t="shared" si="9"/>
        <v>3656.2192744754116</v>
      </c>
      <c r="O88" s="338">
        <f t="shared" si="9"/>
        <v>3821.6331933602355</v>
      </c>
      <c r="P88" s="333">
        <f t="shared" si="9"/>
        <v>4598.179175769551</v>
      </c>
      <c r="Q88" s="334">
        <f t="shared" si="9"/>
        <v>5023.2899767994058</v>
      </c>
      <c r="R88" s="344">
        <f t="shared" si="9"/>
        <v>5492.9552486515358</v>
      </c>
      <c r="S88" s="321">
        <f t="shared" si="9"/>
        <v>5309.3306708178598</v>
      </c>
      <c r="T88" s="321">
        <f t="shared" si="9"/>
        <v>5419.7365647342604</v>
      </c>
      <c r="U88" s="321">
        <f t="shared" si="9"/>
        <v>5394.0688027738079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322">
        <f t="shared" si="10"/>
        <v>9266.5838887736772</v>
      </c>
      <c r="E89" s="322">
        <f t="shared" si="10"/>
        <v>9791.5159489363596</v>
      </c>
      <c r="F89" s="322">
        <f t="shared" si="7"/>
        <v>10290.522267835746</v>
      </c>
      <c r="G89" s="322">
        <f t="shared" si="8"/>
        <v>10802.603902891417</v>
      </c>
      <c r="H89" s="322">
        <f t="shared" si="9"/>
        <v>10757.528956876637</v>
      </c>
      <c r="I89" s="322">
        <f t="shared" si="9"/>
        <v>9753.6152420996368</v>
      </c>
      <c r="J89" s="322">
        <f t="shared" si="9"/>
        <v>8230.0906532934696</v>
      </c>
      <c r="K89" s="322">
        <f t="shared" si="9"/>
        <v>6321.2097400233388</v>
      </c>
      <c r="L89" s="322">
        <f t="shared" si="9"/>
        <v>4648.2052618795406</v>
      </c>
      <c r="M89" s="322">
        <f t="shared" si="9"/>
        <v>3268.0741937950456</v>
      </c>
      <c r="N89" s="322">
        <f t="shared" si="9"/>
        <v>2293.4746217901534</v>
      </c>
      <c r="O89" s="335">
        <f t="shared" si="9"/>
        <v>1866.8344748094235</v>
      </c>
      <c r="P89" s="336">
        <f t="shared" si="9"/>
        <v>1681.5339522796169</v>
      </c>
      <c r="Q89" s="337">
        <f t="shared" si="9"/>
        <v>1311.9703375370686</v>
      </c>
      <c r="R89" s="343">
        <f t="shared" si="9"/>
        <v>696.89710137571774</v>
      </c>
      <c r="S89" s="322">
        <f t="shared" si="9"/>
        <v>-90.05353397365063</v>
      </c>
      <c r="T89" s="322">
        <f t="shared" si="9"/>
        <v>-744.87089424806652</v>
      </c>
      <c r="U89" s="322">
        <f t="shared" si="9"/>
        <v>-1309.5914935548337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321">
        <f t="shared" si="10"/>
        <v>6055.5999063924028</v>
      </c>
      <c r="E90" s="321">
        <f t="shared" si="10"/>
        <v>5915.7625678926852</v>
      </c>
      <c r="F90" s="321">
        <f t="shared" si="7"/>
        <v>5661.7691379246744</v>
      </c>
      <c r="G90" s="321">
        <f t="shared" si="8"/>
        <v>5384.4509430095641</v>
      </c>
      <c r="H90" s="321">
        <f t="shared" si="9"/>
        <v>3606.0848666742113</v>
      </c>
      <c r="I90" s="321">
        <f t="shared" si="9"/>
        <v>1690.0261676697367</v>
      </c>
      <c r="J90" s="321">
        <f t="shared" si="9"/>
        <v>258.59404289265473</v>
      </c>
      <c r="K90" s="321">
        <f t="shared" si="9"/>
        <v>175.32959770792078</v>
      </c>
      <c r="L90" s="321">
        <f t="shared" si="9"/>
        <v>221.36936547502168</v>
      </c>
      <c r="M90" s="321">
        <f t="shared" si="9"/>
        <v>64.787383215304274</v>
      </c>
      <c r="N90" s="321">
        <f t="shared" si="9"/>
        <v>-53.521745302859649</v>
      </c>
      <c r="O90" s="338">
        <f t="shared" si="9"/>
        <v>507.72606383253031</v>
      </c>
      <c r="P90" s="333">
        <f t="shared" si="9"/>
        <v>992.71903592793296</v>
      </c>
      <c r="Q90" s="334">
        <f t="shared" si="9"/>
        <v>1763.6576081538667</v>
      </c>
      <c r="R90" s="344">
        <f t="shared" si="9"/>
        <v>1801.6400627090688</v>
      </c>
      <c r="S90" s="321">
        <f t="shared" si="9"/>
        <v>1613.6760205888716</v>
      </c>
      <c r="T90" s="321">
        <f t="shared" si="9"/>
        <v>1162.4948950057526</v>
      </c>
      <c r="U90" s="321">
        <f t="shared" si="9"/>
        <v>1750.939874726778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322">
        <f t="shared" si="10"/>
        <v>7445.7850947007873</v>
      </c>
      <c r="E91" s="322">
        <f t="shared" si="10"/>
        <v>7447.4985345487803</v>
      </c>
      <c r="F91" s="322">
        <f t="shared" si="7"/>
        <v>7486.4169053071428</v>
      </c>
      <c r="G91" s="322">
        <f t="shared" si="8"/>
        <v>7713.5714548243122</v>
      </c>
      <c r="H91" s="322">
        <f t="shared" si="9"/>
        <v>8109.7827734192388</v>
      </c>
      <c r="I91" s="322">
        <f t="shared" si="9"/>
        <v>7592.8423115745391</v>
      </c>
      <c r="J91" s="322">
        <f t="shared" si="9"/>
        <v>6769.9087228756398</v>
      </c>
      <c r="K91" s="322">
        <f t="shared" si="9"/>
        <v>5762.1634641902301</v>
      </c>
      <c r="L91" s="322">
        <f t="shared" si="9"/>
        <v>5608.9439726131141</v>
      </c>
      <c r="M91" s="322">
        <f t="shared" si="9"/>
        <v>5513.1645984764582</v>
      </c>
      <c r="N91" s="322">
        <f t="shared" si="9"/>
        <v>5458.4712072432694</v>
      </c>
      <c r="O91" s="335">
        <f t="shared" si="9"/>
        <v>5328.3304285767827</v>
      </c>
      <c r="P91" s="336">
        <f t="shared" si="9"/>
        <v>5758.3024177020379</v>
      </c>
      <c r="Q91" s="337">
        <f t="shared" si="9"/>
        <v>6199.7160678331102</v>
      </c>
      <c r="R91" s="343">
        <f t="shared" si="9"/>
        <v>6675.661499728024</v>
      </c>
      <c r="S91" s="322">
        <f t="shared" si="9"/>
        <v>6761.7908320450015</v>
      </c>
      <c r="T91" s="322">
        <f t="shared" si="9"/>
        <v>6982.4168544019349</v>
      </c>
      <c r="U91" s="322">
        <f t="shared" si="9"/>
        <v>7318.4466391804126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321">
        <f t="shared" si="10"/>
        <v>24281.900236569589</v>
      </c>
      <c r="E92" s="321">
        <f t="shared" si="10"/>
        <v>26256.766081541853</v>
      </c>
      <c r="F92" s="321">
        <f t="shared" si="7"/>
        <v>26541.441579063277</v>
      </c>
      <c r="G92" s="321">
        <f t="shared" si="8"/>
        <v>27093.593875367689</v>
      </c>
      <c r="H92" s="321">
        <f t="shared" si="9"/>
        <v>27824.166676245262</v>
      </c>
      <c r="I92" s="321">
        <f t="shared" si="9"/>
        <v>27616.035193552383</v>
      </c>
      <c r="J92" s="321">
        <f t="shared" si="9"/>
        <v>26542.1964548586</v>
      </c>
      <c r="K92" s="321">
        <f t="shared" si="9"/>
        <v>25484.102889281203</v>
      </c>
      <c r="L92" s="321">
        <f t="shared" si="9"/>
        <v>24678.76738559689</v>
      </c>
      <c r="M92" s="321">
        <f t="shared" si="9"/>
        <v>24421.396324067591</v>
      </c>
      <c r="N92" s="321">
        <f t="shared" si="9"/>
        <v>24108.561053976126</v>
      </c>
      <c r="O92" s="338">
        <f t="shared" si="9"/>
        <v>24565.489039534386</v>
      </c>
      <c r="P92" s="333">
        <f t="shared" si="9"/>
        <v>24996.206380820415</v>
      </c>
      <c r="Q92" s="334">
        <f t="shared" si="9"/>
        <v>25318.105751213297</v>
      </c>
      <c r="R92" s="344">
        <f t="shared" si="9"/>
        <v>25055.404062888196</v>
      </c>
      <c r="S92" s="321">
        <f t="shared" si="9"/>
        <v>24782.240403094514</v>
      </c>
      <c r="T92" s="321">
        <f t="shared" si="9"/>
        <v>24487.8802378978</v>
      </c>
      <c r="U92" s="321">
        <f t="shared" si="9"/>
        <v>24052.172096077924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322">
        <f t="shared" si="10"/>
        <v>6135.7028635576016</v>
      </c>
      <c r="E93" s="322">
        <f t="shared" si="10"/>
        <v>6392.386456389072</v>
      </c>
      <c r="F93" s="322">
        <f t="shared" si="7"/>
        <v>6606.3021931958765</v>
      </c>
      <c r="G93" s="322">
        <f t="shared" si="8"/>
        <v>6293.1803489206977</v>
      </c>
      <c r="H93" s="322">
        <f t="shared" si="9"/>
        <v>5821.4432668323498</v>
      </c>
      <c r="I93" s="322">
        <f t="shared" si="9"/>
        <v>4477.5899141273339</v>
      </c>
      <c r="J93" s="322">
        <f t="shared" si="9"/>
        <v>3599.0510802707481</v>
      </c>
      <c r="K93" s="322">
        <f t="shared" si="9"/>
        <v>2843.0381653330419</v>
      </c>
      <c r="L93" s="322">
        <f t="shared" si="9"/>
        <v>2937.4498804166396</v>
      </c>
      <c r="M93" s="322">
        <f t="shared" si="9"/>
        <v>3058.5403810435987</v>
      </c>
      <c r="N93" s="322">
        <f t="shared" si="9"/>
        <v>3239.1872779562304</v>
      </c>
      <c r="O93" s="335">
        <f t="shared" si="9"/>
        <v>3409.4919080008954</v>
      </c>
      <c r="P93" s="336">
        <f t="shared" si="9"/>
        <v>3746.3662396399845</v>
      </c>
      <c r="Q93" s="337">
        <f t="shared" si="9"/>
        <v>3978.0355053277467</v>
      </c>
      <c r="R93" s="343">
        <f t="shared" si="9"/>
        <v>4044.4694781970079</v>
      </c>
      <c r="S93" s="322">
        <f t="shared" si="9"/>
        <v>3905.750718406694</v>
      </c>
      <c r="T93" s="322">
        <f t="shared" si="9"/>
        <v>4001.0553652803378</v>
      </c>
      <c r="U93" s="322">
        <f t="shared" si="9"/>
        <v>4403.9397984938041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323">
        <f>MIN(D68:D93)</f>
        <v>-822.7918349007582</v>
      </c>
      <c r="E94" s="323">
        <f t="shared" ref="E94:S94" si="11">MIN(E68:E93)</f>
        <v>-1137.6714581681406</v>
      </c>
      <c r="F94" s="323">
        <f t="shared" si="11"/>
        <v>-1075.7148381373229</v>
      </c>
      <c r="G94" s="323">
        <f t="shared" si="11"/>
        <v>-655.54515834890469</v>
      </c>
      <c r="H94" s="323">
        <f t="shared" si="11"/>
        <v>-191.08305798786583</v>
      </c>
      <c r="I94" s="323">
        <f t="shared" si="11"/>
        <v>-404.79129632959535</v>
      </c>
      <c r="J94" s="323">
        <f t="shared" si="11"/>
        <v>-1511.130056763549</v>
      </c>
      <c r="K94" s="323">
        <f t="shared" si="11"/>
        <v>-3766.8650487665072</v>
      </c>
      <c r="L94" s="323">
        <f t="shared" si="11"/>
        <v>-5245.4182390133874</v>
      </c>
      <c r="M94" s="323">
        <f t="shared" si="11"/>
        <v>-6095.7475963997967</v>
      </c>
      <c r="N94" s="324">
        <f t="shared" si="11"/>
        <v>-6427.5430606651817</v>
      </c>
      <c r="O94" s="345">
        <f t="shared" si="11"/>
        <v>-6477.1622335828642</v>
      </c>
      <c r="P94" s="346">
        <f t="shared" si="11"/>
        <v>-6353.1197913870719</v>
      </c>
      <c r="Q94" s="347">
        <f t="shared" si="11"/>
        <v>-7029.0900125760409</v>
      </c>
      <c r="R94" s="348">
        <f t="shared" si="11"/>
        <v>-7956.0004122889322</v>
      </c>
      <c r="S94" s="324">
        <f t="shared" si="11"/>
        <v>-7257.9135563277705</v>
      </c>
      <c r="T94" s="324">
        <f>MIN(T68:T93)</f>
        <v>-6593.7889281128992</v>
      </c>
      <c r="U94" s="324">
        <f>MIN(U68:U93)</f>
        <v>-6657.7921303509938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325">
        <f>MAX(D68:D93)</f>
        <v>24281.900236569589</v>
      </c>
      <c r="E95" s="325">
        <f t="shared" ref="E95:Q95" si="12">MAX(E68:E93)</f>
        <v>26256.766081541853</v>
      </c>
      <c r="F95" s="325">
        <f t="shared" si="12"/>
        <v>26541.441579063277</v>
      </c>
      <c r="G95" s="325">
        <f t="shared" si="12"/>
        <v>27093.593875367689</v>
      </c>
      <c r="H95" s="325">
        <f t="shared" si="12"/>
        <v>27824.166676245262</v>
      </c>
      <c r="I95" s="325">
        <f t="shared" si="12"/>
        <v>27616.035193552383</v>
      </c>
      <c r="J95" s="325">
        <f t="shared" si="12"/>
        <v>26542.1964548586</v>
      </c>
      <c r="K95" s="325">
        <f t="shared" si="12"/>
        <v>25484.102889281203</v>
      </c>
      <c r="L95" s="325">
        <f t="shared" si="12"/>
        <v>24678.76738559689</v>
      </c>
      <c r="M95" s="325">
        <f t="shared" si="12"/>
        <v>24421.396324067591</v>
      </c>
      <c r="N95" s="326">
        <f t="shared" si="12"/>
        <v>24108.561053976126</v>
      </c>
      <c r="O95" s="349">
        <f t="shared" si="12"/>
        <v>24565.489039534386</v>
      </c>
      <c r="P95" s="350">
        <f t="shared" si="12"/>
        <v>24996.206380820415</v>
      </c>
      <c r="Q95" s="351">
        <f t="shared" si="12"/>
        <v>25318.105751213297</v>
      </c>
      <c r="R95" s="352">
        <f>MAX(R68:R93)</f>
        <v>25055.404062888196</v>
      </c>
      <c r="S95" s="326">
        <f>MAX(S68:S93)</f>
        <v>24782.240403094514</v>
      </c>
      <c r="T95" s="326">
        <f>MAX(T68:T93)</f>
        <v>24487.8802378978</v>
      </c>
      <c r="U95" s="326">
        <f>MAX(U68:U93)</f>
        <v>24052.172096077924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327">
        <f>MEDIAN(D68:D93)</f>
        <v>3896.2715404463661</v>
      </c>
      <c r="E96" s="327">
        <f t="shared" ref="E96:Q96" si="13">MEDIAN(E68:E93)</f>
        <v>3833.6519419611368</v>
      </c>
      <c r="F96" s="327">
        <f t="shared" si="13"/>
        <v>3900.3900889357333</v>
      </c>
      <c r="G96" s="327">
        <f t="shared" si="13"/>
        <v>3983.2392151852268</v>
      </c>
      <c r="H96" s="327">
        <f t="shared" si="13"/>
        <v>4085.1663111304752</v>
      </c>
      <c r="I96" s="327">
        <f t="shared" si="13"/>
        <v>3170.2379468451522</v>
      </c>
      <c r="J96" s="327">
        <f t="shared" si="13"/>
        <v>2162.3148896589341</v>
      </c>
      <c r="K96" s="327">
        <f t="shared" si="13"/>
        <v>1679.7004770718368</v>
      </c>
      <c r="L96" s="327">
        <f t="shared" si="13"/>
        <v>848.70456521391282</v>
      </c>
      <c r="M96" s="327">
        <f t="shared" si="13"/>
        <v>171.3447809570452</v>
      </c>
      <c r="N96" s="328">
        <f t="shared" si="13"/>
        <v>18.896781617328163</v>
      </c>
      <c r="O96" s="329">
        <f t="shared" si="13"/>
        <v>611.33078432832917</v>
      </c>
      <c r="P96" s="353">
        <f t="shared" si="13"/>
        <v>1098.3720131052232</v>
      </c>
      <c r="Q96" s="354">
        <f t="shared" si="13"/>
        <v>1239.171593895617</v>
      </c>
      <c r="R96" s="328">
        <f>MEDIAN(R68:R93)</f>
        <v>1276.0359491980107</v>
      </c>
      <c r="S96" s="328">
        <f>MEDIAN(S68:S93)</f>
        <v>1305.7877495948355</v>
      </c>
      <c r="T96" s="328">
        <f>MEDIAN(T68:T93)</f>
        <v>974.04034948641606</v>
      </c>
      <c r="U96" s="328">
        <f>MEDIAN(U68:U93)</f>
        <v>1112.6415217531851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327">
        <f>AVERAGE(D68:D93)</f>
        <v>5269.54490410582</v>
      </c>
      <c r="E97" s="327">
        <f t="shared" ref="E97:U97" si="14">AVERAGE(E68:E93)</f>
        <v>5272.8866693322097</v>
      </c>
      <c r="F97" s="327">
        <f t="shared" si="14"/>
        <v>5270.5945349064677</v>
      </c>
      <c r="G97" s="327">
        <f t="shared" si="14"/>
        <v>5352.4855456121295</v>
      </c>
      <c r="H97" s="327">
        <f t="shared" si="14"/>
        <v>5349.6625581334756</v>
      </c>
      <c r="I97" s="327">
        <f t="shared" si="14"/>
        <v>4520.3330396100046</v>
      </c>
      <c r="J97" s="327">
        <f t="shared" si="14"/>
        <v>3508.1316754504032</v>
      </c>
      <c r="K97" s="327">
        <f t="shared" si="14"/>
        <v>2458.507455727759</v>
      </c>
      <c r="L97" s="327">
        <f t="shared" si="14"/>
        <v>2072.2702658950193</v>
      </c>
      <c r="M97" s="327">
        <f t="shared" si="14"/>
        <v>1805.9312317876625</v>
      </c>
      <c r="N97" s="328">
        <f t="shared" si="14"/>
        <v>1645.7819932158272</v>
      </c>
      <c r="O97" s="329">
        <f t="shared" si="14"/>
        <v>1727.5110751393888</v>
      </c>
      <c r="P97" s="353">
        <f t="shared" si="14"/>
        <v>1888.2384491552598</v>
      </c>
      <c r="Q97" s="354">
        <f t="shared" si="14"/>
        <v>2124.7263444581567</v>
      </c>
      <c r="R97" s="328">
        <f t="shared" si="14"/>
        <v>2241.0601031340443</v>
      </c>
      <c r="S97" s="328">
        <f t="shared" si="14"/>
        <v>2350.0149202781095</v>
      </c>
      <c r="T97" s="328">
        <f t="shared" si="14"/>
        <v>2357.6087987825144</v>
      </c>
      <c r="U97" s="328">
        <f t="shared" si="14"/>
        <v>2312.6246971342812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355">
        <f t="shared" ref="D98:M99" si="15">(SUM(B54:D54)/3)</f>
        <v>6456.869468498905</v>
      </c>
      <c r="E98" s="355">
        <f t="shared" si="15"/>
        <v>6479.7248590963836</v>
      </c>
      <c r="F98" s="355">
        <f t="shared" si="15"/>
        <v>6426.8212887509262</v>
      </c>
      <c r="G98" s="355">
        <f t="shared" si="15"/>
        <v>6527.6612975558965</v>
      </c>
      <c r="H98" s="355">
        <f t="shared" si="15"/>
        <v>6547.4524674915256</v>
      </c>
      <c r="I98" s="355">
        <f t="shared" si="15"/>
        <v>5827.38040055901</v>
      </c>
      <c r="J98" s="355">
        <f t="shared" si="15"/>
        <v>4890.4796283073601</v>
      </c>
      <c r="K98" s="355">
        <f t="shared" si="15"/>
        <v>3943.9261035380582</v>
      </c>
      <c r="L98" s="355">
        <f t="shared" si="15"/>
        <v>3590.6216770397955</v>
      </c>
      <c r="M98" s="355">
        <f t="shared" si="15"/>
        <v>3324.0435923636919</v>
      </c>
      <c r="N98" s="356">
        <f t="shared" ref="N98:U99" si="16">(SUM(L54:N54)/3)</f>
        <v>3212.0015115607362</v>
      </c>
      <c r="O98" s="357">
        <f t="shared" si="16"/>
        <v>3312.1058510560929</v>
      </c>
      <c r="P98" s="358">
        <f t="shared" si="16"/>
        <v>3495.9778752418747</v>
      </c>
      <c r="Q98" s="359">
        <f t="shared" si="16"/>
        <v>3655.1856043469506</v>
      </c>
      <c r="R98" s="360">
        <f t="shared" si="16"/>
        <v>3781.577833084948</v>
      </c>
      <c r="S98" s="356">
        <f t="shared" si="16"/>
        <v>3860.4512082608721</v>
      </c>
      <c r="T98" s="356">
        <f t="shared" si="16"/>
        <v>3865.833022061835</v>
      </c>
      <c r="U98" s="356">
        <f t="shared" si="16"/>
        <v>3729.9371160537935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330">
        <f t="shared" si="15"/>
        <v>12557.913129857518</v>
      </c>
      <c r="E99" s="330">
        <f t="shared" si="15"/>
        <v>13383.157361201002</v>
      </c>
      <c r="F99" s="330">
        <f t="shared" si="15"/>
        <v>14014.136659834634</v>
      </c>
      <c r="G99" s="330">
        <f t="shared" si="15"/>
        <v>14415.220617352943</v>
      </c>
      <c r="H99" s="330">
        <f t="shared" si="15"/>
        <v>14484.38941221092</v>
      </c>
      <c r="I99" s="330">
        <f t="shared" si="15"/>
        <v>14174.923900772517</v>
      </c>
      <c r="J99" s="330">
        <f t="shared" si="15"/>
        <v>14338.057199722518</v>
      </c>
      <c r="K99" s="330">
        <f t="shared" si="15"/>
        <v>14614.552697625126</v>
      </c>
      <c r="L99" s="330">
        <f t="shared" si="15"/>
        <v>14675.025835367851</v>
      </c>
      <c r="M99" s="330">
        <f t="shared" si="15"/>
        <v>14022.567765232097</v>
      </c>
      <c r="N99" s="331">
        <f t="shared" si="16"/>
        <v>13245.396508494261</v>
      </c>
      <c r="O99" s="361">
        <f t="shared" si="16"/>
        <v>12881.509604583285</v>
      </c>
      <c r="P99" s="362">
        <f t="shared" si="16"/>
        <v>12621.684292446123</v>
      </c>
      <c r="Q99" s="363">
        <f t="shared" si="16"/>
        <v>12409.9390726087</v>
      </c>
      <c r="R99" s="364">
        <f t="shared" si="16"/>
        <v>12175.240731793398</v>
      </c>
      <c r="S99" s="331">
        <f t="shared" si="16"/>
        <v>12446.312887901388</v>
      </c>
      <c r="T99" s="331">
        <f t="shared" si="16"/>
        <v>12512.351261183232</v>
      </c>
      <c r="U99" s="331">
        <f t="shared" si="16"/>
        <v>12564.174575615269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K15/I15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43788.624696412036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Nettoschulden pro Einwohner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Nettoschulden pro Einwohner</v>
      </c>
      <c r="B105" s="289"/>
      <c r="C105" s="289"/>
      <c r="D105" s="289"/>
      <c r="E105" s="289"/>
      <c r="F105" s="289"/>
      <c r="G105" s="289"/>
      <c r="H105" s="289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Dette nette par habitant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>Dette nette par habitant</v>
      </c>
      <c r="B107" s="289"/>
      <c r="C107" s="289"/>
      <c r="D107" s="289"/>
      <c r="E107" s="289"/>
      <c r="F107" s="289"/>
      <c r="G107" s="289"/>
      <c r="H107" s="289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365">
        <f t="shared" ref="K112:U127" si="17">(SUM(B24:K24)/10)</f>
        <v>4065.884242282028</v>
      </c>
      <c r="L112" s="365">
        <f t="shared" si="17"/>
        <v>3794.6724435525125</v>
      </c>
      <c r="M112" s="365">
        <f t="shared" si="17"/>
        <v>3562.190973296576</v>
      </c>
      <c r="N112" s="342">
        <f t="shared" si="17"/>
        <v>3521.8818136930049</v>
      </c>
      <c r="O112" s="365">
        <f t="shared" si="17"/>
        <v>3499.4155384600172</v>
      </c>
      <c r="P112" s="338">
        <f t="shared" si="17"/>
        <v>3442.9672633355358</v>
      </c>
      <c r="Q112" s="334">
        <f t="shared" si="17"/>
        <v>3349.4394644683102</v>
      </c>
      <c r="R112" s="344">
        <f t="shared" si="17"/>
        <v>3261.6899582859423</v>
      </c>
      <c r="S112" s="332">
        <f t="shared" si="17"/>
        <v>3256.4646146059686</v>
      </c>
      <c r="T112" s="332">
        <f t="shared" si="17"/>
        <v>3287.7816368601875</v>
      </c>
      <c r="U112" s="332">
        <f t="shared" si="17"/>
        <v>3327.4133513533307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366">
        <f t="shared" si="17"/>
        <v>6884.5382593245286</v>
      </c>
      <c r="L113" s="366">
        <f t="shared" si="17"/>
        <v>6501.2813512634757</v>
      </c>
      <c r="M113" s="366">
        <f t="shared" si="17"/>
        <v>5981.8435483494968</v>
      </c>
      <c r="N113" s="366">
        <f t="shared" si="17"/>
        <v>5482.9608350806575</v>
      </c>
      <c r="O113" s="335">
        <f t="shared" si="17"/>
        <v>5055.3175826198612</v>
      </c>
      <c r="P113" s="335">
        <f t="shared" si="17"/>
        <v>4682.3905333952898</v>
      </c>
      <c r="Q113" s="337">
        <f t="shared" si="17"/>
        <v>4317.9872510067853</v>
      </c>
      <c r="R113" s="343">
        <f t="shared" si="17"/>
        <v>4168.9839638225494</v>
      </c>
      <c r="S113" s="340">
        <f t="shared" si="17"/>
        <v>4268.6949285882092</v>
      </c>
      <c r="T113" s="340">
        <f t="shared" si="17"/>
        <v>4444.317791108193</v>
      </c>
      <c r="U113" s="340">
        <f t="shared" si="17"/>
        <v>4647.8645660675957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365">
        <f t="shared" si="17"/>
        <v>4955.3158338109042</v>
      </c>
      <c r="L114" s="365">
        <f t="shared" si="17"/>
        <v>4571.9142148192032</v>
      </c>
      <c r="M114" s="365">
        <f t="shared" si="17"/>
        <v>4019.3081724383096</v>
      </c>
      <c r="N114" s="365">
        <f t="shared" si="17"/>
        <v>3567.1612750643303</v>
      </c>
      <c r="O114" s="338">
        <f t="shared" si="17"/>
        <v>3081.7868316790241</v>
      </c>
      <c r="P114" s="338">
        <f t="shared" si="17"/>
        <v>2578.733577408545</v>
      </c>
      <c r="Q114" s="334">
        <f t="shared" si="17"/>
        <v>2088.8193012133711</v>
      </c>
      <c r="R114" s="344">
        <f t="shared" si="17"/>
        <v>1610.1935872730039</v>
      </c>
      <c r="S114" s="332">
        <f t="shared" si="17"/>
        <v>1408.0127803103419</v>
      </c>
      <c r="T114" s="332">
        <f t="shared" si="17"/>
        <v>1245.0566771955926</v>
      </c>
      <c r="U114" s="332">
        <f t="shared" si="17"/>
        <v>1078.0969653605614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366">
        <f t="shared" si="17"/>
        <v>2795.5162391186914</v>
      </c>
      <c r="L115" s="366">
        <f t="shared" si="17"/>
        <v>2443.8507386507977</v>
      </c>
      <c r="M115" s="366">
        <f t="shared" si="17"/>
        <v>2053.9253094638725</v>
      </c>
      <c r="N115" s="366">
        <f t="shared" si="17"/>
        <v>1689.1621622887808</v>
      </c>
      <c r="O115" s="335">
        <f t="shared" si="17"/>
        <v>1302.5762312407912</v>
      </c>
      <c r="P115" s="335">
        <f t="shared" si="17"/>
        <v>856.52335207156193</v>
      </c>
      <c r="Q115" s="337">
        <f t="shared" si="17"/>
        <v>398.36516078771956</v>
      </c>
      <c r="R115" s="343">
        <f t="shared" si="17"/>
        <v>-107.70346916252306</v>
      </c>
      <c r="S115" s="340">
        <f t="shared" si="17"/>
        <v>-267.86341549566066</v>
      </c>
      <c r="T115" s="340">
        <f t="shared" si="17"/>
        <v>-301.70128006439245</v>
      </c>
      <c r="U115" s="340">
        <f t="shared" si="17"/>
        <v>-186.56101113942751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365">
        <f t="shared" si="17"/>
        <v>-1059.6347304128046</v>
      </c>
      <c r="L116" s="365">
        <f t="shared" si="17"/>
        <v>-1304.9006113818964</v>
      </c>
      <c r="M116" s="365">
        <f t="shared" si="17"/>
        <v>-1445.5729749351606</v>
      </c>
      <c r="N116" s="365">
        <f t="shared" si="17"/>
        <v>-1510.1674783789026</v>
      </c>
      <c r="O116" s="338">
        <f t="shared" si="17"/>
        <v>-1530.5173534184587</v>
      </c>
      <c r="P116" s="338">
        <f t="shared" si="17"/>
        <v>-1534.2852162057957</v>
      </c>
      <c r="Q116" s="334">
        <f t="shared" si="17"/>
        <v>-1455.4625794302142</v>
      </c>
      <c r="R116" s="344">
        <f t="shared" si="17"/>
        <v>-1398.6654301453541</v>
      </c>
      <c r="S116" s="332">
        <f t="shared" si="17"/>
        <v>-1248.7599022624686</v>
      </c>
      <c r="T116" s="332">
        <f t="shared" si="17"/>
        <v>-1082.3810703989716</v>
      </c>
      <c r="U116" s="332">
        <f t="shared" si="17"/>
        <v>-936.52465751768545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366">
        <f t="shared" si="17"/>
        <v>2231.4537087293693</v>
      </c>
      <c r="L117" s="366">
        <f t="shared" si="17"/>
        <v>1487.060256556284</v>
      </c>
      <c r="M117" s="366">
        <f t="shared" si="17"/>
        <v>769.90529470186095</v>
      </c>
      <c r="N117" s="366">
        <f t="shared" si="17"/>
        <v>103.49768170386832</v>
      </c>
      <c r="O117" s="335">
        <f t="shared" si="17"/>
        <v>-532.28579139293504</v>
      </c>
      <c r="P117" s="335">
        <f t="shared" si="17"/>
        <v>-1090.1395236611834</v>
      </c>
      <c r="Q117" s="337">
        <f t="shared" si="17"/>
        <v>-1535.2093698383053</v>
      </c>
      <c r="R117" s="343">
        <f t="shared" si="17"/>
        <v>-1998.229058093681</v>
      </c>
      <c r="S117" s="340">
        <f t="shared" si="17"/>
        <v>-2005.565814438726</v>
      </c>
      <c r="T117" s="340">
        <f t="shared" si="17"/>
        <v>-1931.099994901432</v>
      </c>
      <c r="U117" s="340">
        <f t="shared" si="17"/>
        <v>-1695.698160286755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365">
        <f t="shared" si="17"/>
        <v>2086.2421661147619</v>
      </c>
      <c r="L118" s="365">
        <f t="shared" si="17"/>
        <v>1637.5405354036761</v>
      </c>
      <c r="M118" s="365">
        <f t="shared" si="17"/>
        <v>1248.9022939795439</v>
      </c>
      <c r="N118" s="365">
        <f t="shared" si="17"/>
        <v>968.17851994512353</v>
      </c>
      <c r="O118" s="338">
        <f t="shared" si="17"/>
        <v>756.25326845674761</v>
      </c>
      <c r="P118" s="338">
        <f t="shared" si="17"/>
        <v>602.47896801610989</v>
      </c>
      <c r="Q118" s="334">
        <f t="shared" si="17"/>
        <v>487.31201194455753</v>
      </c>
      <c r="R118" s="344">
        <f t="shared" si="17"/>
        <v>277.93021565224319</v>
      </c>
      <c r="S118" s="332">
        <f t="shared" si="17"/>
        <v>269.33392127507557</v>
      </c>
      <c r="T118" s="332">
        <f t="shared" si="17"/>
        <v>314.60487124730423</v>
      </c>
      <c r="U118" s="332">
        <f t="shared" si="17"/>
        <v>446.10347218013783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366">
        <f t="shared" si="17"/>
        <v>3109.575220421365</v>
      </c>
      <c r="L119" s="366">
        <f t="shared" si="17"/>
        <v>2859.4029668682256</v>
      </c>
      <c r="M119" s="366">
        <f t="shared" si="17"/>
        <v>2506.7101534224248</v>
      </c>
      <c r="N119" s="366">
        <f t="shared" si="17"/>
        <v>1807.3189113154313</v>
      </c>
      <c r="O119" s="335">
        <f t="shared" si="17"/>
        <v>1000.5502957640541</v>
      </c>
      <c r="P119" s="335">
        <f t="shared" si="17"/>
        <v>129.86279469315241</v>
      </c>
      <c r="Q119" s="337">
        <f t="shared" si="17"/>
        <v>-887.5252767463993</v>
      </c>
      <c r="R119" s="343">
        <f t="shared" si="17"/>
        <v>-1878.6686682217103</v>
      </c>
      <c r="S119" s="340">
        <f t="shared" si="17"/>
        <v>-2683.1713737546893</v>
      </c>
      <c r="T119" s="340">
        <f t="shared" si="17"/>
        <v>-3501.1228765772262</v>
      </c>
      <c r="U119" s="340">
        <f t="shared" si="17"/>
        <v>-3996.4590740839194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365">
        <f t="shared" si="17"/>
        <v>-325.89166618912452</v>
      </c>
      <c r="L120" s="365">
        <f t="shared" si="17"/>
        <v>-1101.7279529487323</v>
      </c>
      <c r="M120" s="365">
        <f t="shared" si="17"/>
        <v>-1845.0795723866656</v>
      </c>
      <c r="N120" s="365">
        <f t="shared" si="17"/>
        <v>-2574.6683420399868</v>
      </c>
      <c r="O120" s="338">
        <f t="shared" si="17"/>
        <v>-3313.8954396220006</v>
      </c>
      <c r="P120" s="338">
        <f t="shared" si="17"/>
        <v>-4045.8730494496522</v>
      </c>
      <c r="Q120" s="334">
        <f t="shared" si="17"/>
        <v>-4645.8584715301531</v>
      </c>
      <c r="R120" s="344">
        <f t="shared" si="17"/>
        <v>-5106.7614145228299</v>
      </c>
      <c r="S120" s="332">
        <f t="shared" si="17"/>
        <v>-5174.3554794382217</v>
      </c>
      <c r="T120" s="332">
        <f t="shared" si="17"/>
        <v>-4993.4031292818281</v>
      </c>
      <c r="U120" s="332">
        <f t="shared" si="17"/>
        <v>-4689.8019085170718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366">
        <f t="shared" si="17"/>
        <v>1191.8693839773393</v>
      </c>
      <c r="L121" s="366">
        <f t="shared" si="17"/>
        <v>677.91122930295455</v>
      </c>
      <c r="M121" s="366">
        <f t="shared" si="17"/>
        <v>174.28133285213136</v>
      </c>
      <c r="N121" s="366">
        <f t="shared" si="17"/>
        <v>-372.51338344122308</v>
      </c>
      <c r="O121" s="335">
        <f t="shared" si="17"/>
        <v>-902.20036857150262</v>
      </c>
      <c r="P121" s="335">
        <f t="shared" si="17"/>
        <v>-1389.7593336111202</v>
      </c>
      <c r="Q121" s="337">
        <f t="shared" si="17"/>
        <v>-1837.0939630838886</v>
      </c>
      <c r="R121" s="343">
        <f t="shared" si="17"/>
        <v>-2266.4542851297724</v>
      </c>
      <c r="S121" s="340">
        <f t="shared" si="17"/>
        <v>-2286.7537069530822</v>
      </c>
      <c r="T121" s="340">
        <f t="shared" si="17"/>
        <v>-2308.7620738939941</v>
      </c>
      <c r="U121" s="340">
        <f t="shared" si="17"/>
        <v>-2295.9991104422143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365">
        <f t="shared" si="17"/>
        <v>3432.6317902400142</v>
      </c>
      <c r="L122" s="365">
        <f t="shared" si="17"/>
        <v>2970.3705145487079</v>
      </c>
      <c r="M122" s="365">
        <f t="shared" si="17"/>
        <v>2493.6744727960008</v>
      </c>
      <c r="N122" s="365">
        <f t="shared" si="17"/>
        <v>2042.876352934428</v>
      </c>
      <c r="O122" s="338">
        <f t="shared" si="17"/>
        <v>1802.4027438045098</v>
      </c>
      <c r="P122" s="338">
        <f t="shared" si="17"/>
        <v>1639.7437482024259</v>
      </c>
      <c r="Q122" s="334">
        <f t="shared" si="17"/>
        <v>1553.7451770865814</v>
      </c>
      <c r="R122" s="344">
        <f t="shared" si="17"/>
        <v>1736.3447052495353</v>
      </c>
      <c r="S122" s="332">
        <f t="shared" si="17"/>
        <v>2139.9106242116591</v>
      </c>
      <c r="T122" s="332">
        <f t="shared" si="17"/>
        <v>2575.8682202926771</v>
      </c>
      <c r="U122" s="332">
        <f t="shared" si="17"/>
        <v>3044.1853677551303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366">
        <f t="shared" si="17"/>
        <v>16790.219631224325</v>
      </c>
      <c r="L123" s="366">
        <f t="shared" si="17"/>
        <v>16030.337487403085</v>
      </c>
      <c r="M123" s="366">
        <f t="shared" si="17"/>
        <v>15221.793989340376</v>
      </c>
      <c r="N123" s="366">
        <f t="shared" si="17"/>
        <v>14346.29984529228</v>
      </c>
      <c r="O123" s="335">
        <f t="shared" si="17"/>
        <v>13590.087125151715</v>
      </c>
      <c r="P123" s="335">
        <f t="shared" si="17"/>
        <v>12795.790845697622</v>
      </c>
      <c r="Q123" s="337">
        <f t="shared" si="17"/>
        <v>11983.330736931859</v>
      </c>
      <c r="R123" s="343">
        <f t="shared" si="17"/>
        <v>11173.902423601026</v>
      </c>
      <c r="S123" s="340">
        <f t="shared" si="17"/>
        <v>10972.894556125182</v>
      </c>
      <c r="T123" s="340">
        <f t="shared" si="17"/>
        <v>11034.354398700414</v>
      </c>
      <c r="U123" s="340">
        <f t="shared" si="17"/>
        <v>10541.302134273905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365">
        <f t="shared" si="17"/>
        <v>4129.3720503808208</v>
      </c>
      <c r="L124" s="365">
        <f t="shared" si="17"/>
        <v>4048.5710696363276</v>
      </c>
      <c r="M124" s="365">
        <f t="shared" si="17"/>
        <v>3997.8174322035607</v>
      </c>
      <c r="N124" s="365">
        <f t="shared" si="17"/>
        <v>4060.4071681248847</v>
      </c>
      <c r="O124" s="338">
        <f t="shared" si="17"/>
        <v>4188.8363221770478</v>
      </c>
      <c r="P124" s="338">
        <f t="shared" si="17"/>
        <v>4265.3890351186274</v>
      </c>
      <c r="Q124" s="334">
        <f t="shared" si="17"/>
        <v>4761.6062537027346</v>
      </c>
      <c r="R124" s="344">
        <f t="shared" si="17"/>
        <v>5282.403886960843</v>
      </c>
      <c r="S124" s="332">
        <f t="shared" si="17"/>
        <v>6002.7329786488526</v>
      </c>
      <c r="T124" s="332">
        <f t="shared" si="17"/>
        <v>6640.2274555716604</v>
      </c>
      <c r="U124" s="332">
        <f t="shared" si="17"/>
        <v>7289.4760681387324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366">
        <f t="shared" si="17"/>
        <v>2313.577641319393</v>
      </c>
      <c r="L125" s="366">
        <f t="shared" si="17"/>
        <v>1906.0548570821218</v>
      </c>
      <c r="M125" s="366">
        <f t="shared" si="17"/>
        <v>1537.9401914778532</v>
      </c>
      <c r="N125" s="366">
        <f t="shared" si="17"/>
        <v>1231.6838886082971</v>
      </c>
      <c r="O125" s="335">
        <f t="shared" si="17"/>
        <v>1005.9117536484712</v>
      </c>
      <c r="P125" s="335">
        <f t="shared" si="17"/>
        <v>792.37630300563774</v>
      </c>
      <c r="Q125" s="337">
        <f t="shared" si="17"/>
        <v>652.61521857124842</v>
      </c>
      <c r="R125" s="343">
        <f t="shared" si="17"/>
        <v>518.65256896948586</v>
      </c>
      <c r="S125" s="340">
        <f t="shared" si="17"/>
        <v>532.83307544591253</v>
      </c>
      <c r="T125" s="340">
        <f t="shared" si="17"/>
        <v>454.45997569294548</v>
      </c>
      <c r="U125" s="340">
        <f t="shared" si="17"/>
        <v>246.53803253800675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365">
        <f t="shared" si="17"/>
        <v>347.75958297003604</v>
      </c>
      <c r="L126" s="365">
        <f t="shared" si="17"/>
        <v>57.723914717586055</v>
      </c>
      <c r="M126" s="365">
        <f t="shared" si="17"/>
        <v>-183.10486746573241</v>
      </c>
      <c r="N126" s="365">
        <f t="shared" si="17"/>
        <v>-352.54960524846695</v>
      </c>
      <c r="O126" s="338">
        <f t="shared" si="17"/>
        <v>-413.21988462027036</v>
      </c>
      <c r="P126" s="338">
        <f t="shared" si="17"/>
        <v>-404.80421504462754</v>
      </c>
      <c r="Q126" s="334">
        <f t="shared" si="17"/>
        <v>-366.12968541521576</v>
      </c>
      <c r="R126" s="344">
        <f t="shared" si="17"/>
        <v>-298.8924486666665</v>
      </c>
      <c r="S126" s="332">
        <f t="shared" si="17"/>
        <v>39.867712385066781</v>
      </c>
      <c r="T126" s="332">
        <f t="shared" si="17"/>
        <v>360.1337358871524</v>
      </c>
      <c r="U126" s="332">
        <f t="shared" si="17"/>
        <v>583.14215218400875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366">
        <f t="shared" si="17"/>
        <v>137.94033949486851</v>
      </c>
      <c r="L127" s="366">
        <f t="shared" si="17"/>
        <v>6.5837052116018864</v>
      </c>
      <c r="M127" s="366">
        <f t="shared" si="17"/>
        <v>-221.34126221585333</v>
      </c>
      <c r="N127" s="366">
        <f t="shared" si="17"/>
        <v>-449.9730512124529</v>
      </c>
      <c r="O127" s="335">
        <f t="shared" si="17"/>
        <v>-686.51032872832207</v>
      </c>
      <c r="P127" s="335">
        <f t="shared" si="17"/>
        <v>-954.63117466876031</v>
      </c>
      <c r="Q127" s="337">
        <f t="shared" si="17"/>
        <v>-1319.0389362532828</v>
      </c>
      <c r="R127" s="343">
        <f t="shared" si="17"/>
        <v>-1896.5516320184615</v>
      </c>
      <c r="S127" s="340">
        <f t="shared" si="17"/>
        <v>-2241.6182990795187</v>
      </c>
      <c r="T127" s="340">
        <f t="shared" si="17"/>
        <v>-2615.3167995278686</v>
      </c>
      <c r="U127" s="340">
        <f t="shared" si="17"/>
        <v>-2983.6424515905778</v>
      </c>
      <c r="V127" s="156" t="s">
        <v>203</v>
      </c>
      <c r="W127" s="147"/>
    </row>
    <row r="128" spans="1:28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365">
        <f>(SUM(B40:K40)/9)</f>
        <v>753.86580369986768</v>
      </c>
      <c r="L128" s="365">
        <f>(SUM(C40:L40)/9)</f>
        <v>320.04645124715086</v>
      </c>
      <c r="M128" s="365">
        <f>(SUM(D40:M40)/9)</f>
        <v>28.926581780596305</v>
      </c>
      <c r="N128" s="365">
        <f t="shared" ref="N128:U137" si="18">(SUM(E40:N40)/10)</f>
        <v>-163.02803604906859</v>
      </c>
      <c r="O128" s="338">
        <f t="shared" si="18"/>
        <v>-324.5418237388904</v>
      </c>
      <c r="P128" s="338">
        <f t="shared" si="18"/>
        <v>-502.69652583027107</v>
      </c>
      <c r="Q128" s="334">
        <f t="shared" si="18"/>
        <v>-627.56547660686329</v>
      </c>
      <c r="R128" s="344">
        <f t="shared" si="18"/>
        <v>-752.37413280635656</v>
      </c>
      <c r="S128" s="332">
        <f t="shared" si="18"/>
        <v>-661.8589909429511</v>
      </c>
      <c r="T128" s="332">
        <f t="shared" si="18"/>
        <v>-541.87590933859587</v>
      </c>
      <c r="U128" s="332">
        <f t="shared" si="18"/>
        <v>-348.50984545306642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366">
        <f t="shared" ref="K129:M137" si="19">(SUM(B41:K41)/10)</f>
        <v>2119.0020339795074</v>
      </c>
      <c r="L129" s="366">
        <f t="shared" si="19"/>
        <v>1501.2632816462678</v>
      </c>
      <c r="M129" s="366">
        <f t="shared" si="19"/>
        <v>817.48953762224357</v>
      </c>
      <c r="N129" s="366">
        <f t="shared" si="18"/>
        <v>93.333343999687074</v>
      </c>
      <c r="O129" s="335">
        <f t="shared" si="18"/>
        <v>-604.82132045846186</v>
      </c>
      <c r="P129" s="335">
        <f t="shared" si="18"/>
        <v>-1800.5726123104237</v>
      </c>
      <c r="Q129" s="337">
        <f t="shared" si="18"/>
        <v>-3003.7762548971818</v>
      </c>
      <c r="R129" s="343">
        <f t="shared" si="18"/>
        <v>-3983.4271864992834</v>
      </c>
      <c r="S129" s="340">
        <f t="shared" si="18"/>
        <v>-4753.1409690983355</v>
      </c>
      <c r="T129" s="340">
        <f t="shared" si="18"/>
        <v>-5367.6906300194487</v>
      </c>
      <c r="U129" s="340">
        <f t="shared" si="18"/>
        <v>-5898.3731417149165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365">
        <f t="shared" si="19"/>
        <v>2044.1280909365032</v>
      </c>
      <c r="L130" s="365">
        <f t="shared" si="19"/>
        <v>2125.6048582166377</v>
      </c>
      <c r="M130" s="365">
        <f t="shared" si="19"/>
        <v>2167.5042991846358</v>
      </c>
      <c r="N130" s="365">
        <f t="shared" si="18"/>
        <v>2195.1222562554058</v>
      </c>
      <c r="O130" s="338">
        <f t="shared" si="18"/>
        <v>2242.0110394405301</v>
      </c>
      <c r="P130" s="338">
        <f t="shared" si="18"/>
        <v>2317.4299317162113</v>
      </c>
      <c r="Q130" s="334">
        <f t="shared" si="18"/>
        <v>2264.4431939783244</v>
      </c>
      <c r="R130" s="344">
        <f t="shared" si="18"/>
        <v>2226.8214632337076</v>
      </c>
      <c r="S130" s="332">
        <f t="shared" si="18"/>
        <v>2377.5408487505438</v>
      </c>
      <c r="T130" s="332">
        <f t="shared" si="18"/>
        <v>2371.0194675031989</v>
      </c>
      <c r="U130" s="332">
        <f t="shared" si="18"/>
        <v>2229.6466177744937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366">
        <f t="shared" si="19"/>
        <v>3578.7930330034192</v>
      </c>
      <c r="L131" s="366">
        <f t="shared" si="19"/>
        <v>3305.1511166001919</v>
      </c>
      <c r="M131" s="366">
        <f t="shared" si="19"/>
        <v>3067.8137606013729</v>
      </c>
      <c r="N131" s="366">
        <f t="shared" si="18"/>
        <v>2806.350897652911</v>
      </c>
      <c r="O131" s="335">
        <f t="shared" si="18"/>
        <v>2617.5942825050829</v>
      </c>
      <c r="P131" s="335">
        <f t="shared" si="18"/>
        <v>2451.4357466519582</v>
      </c>
      <c r="Q131" s="337">
        <f t="shared" si="18"/>
        <v>2240.403915618127</v>
      </c>
      <c r="R131" s="343">
        <f t="shared" si="18"/>
        <v>1961.8251694035166</v>
      </c>
      <c r="S131" s="340">
        <f t="shared" si="18"/>
        <v>1877.4728603998719</v>
      </c>
      <c r="T131" s="340">
        <f t="shared" si="18"/>
        <v>1804.3426687698661</v>
      </c>
      <c r="U131" s="340">
        <f t="shared" si="18"/>
        <v>1761.7802405062193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365">
        <f t="shared" si="19"/>
        <v>3407.4340801931203</v>
      </c>
      <c r="L132" s="365">
        <f t="shared" si="19"/>
        <v>3430.6102172999426</v>
      </c>
      <c r="M132" s="365">
        <f t="shared" si="19"/>
        <v>3524.6680088846233</v>
      </c>
      <c r="N132" s="365">
        <f t="shared" si="18"/>
        <v>3655.3889487596766</v>
      </c>
      <c r="O132" s="338">
        <f t="shared" si="18"/>
        <v>3811.2356432293795</v>
      </c>
      <c r="P132" s="338">
        <f t="shared" si="18"/>
        <v>4085.3633169107597</v>
      </c>
      <c r="Q132" s="334">
        <f t="shared" si="18"/>
        <v>4166.5691403241462</v>
      </c>
      <c r="R132" s="344">
        <f t="shared" si="18"/>
        <v>4221.3472819905091</v>
      </c>
      <c r="S132" s="332">
        <f t="shared" si="18"/>
        <v>4413.5828020284571</v>
      </c>
      <c r="T132" s="332">
        <f t="shared" si="18"/>
        <v>4577.3445877532904</v>
      </c>
      <c r="U132" s="332">
        <f t="shared" si="18"/>
        <v>4761.4834572436093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366">
        <f t="shared" si="19"/>
        <v>8949.6758215550453</v>
      </c>
      <c r="L133" s="366">
        <f t="shared" si="19"/>
        <v>8357.9396249069796</v>
      </c>
      <c r="M133" s="366">
        <f t="shared" si="19"/>
        <v>7631.3695704594338</v>
      </c>
      <c r="N133" s="366">
        <f t="shared" si="18"/>
        <v>6857.7430414599894</v>
      </c>
      <c r="O133" s="335">
        <f t="shared" si="18"/>
        <v>5980.5351826688993</v>
      </c>
      <c r="P133" s="335">
        <f t="shared" si="18"/>
        <v>5048.6730757925961</v>
      </c>
      <c r="Q133" s="337">
        <f t="shared" si="18"/>
        <v>4010.5529718536841</v>
      </c>
      <c r="R133" s="343">
        <f t="shared" si="18"/>
        <v>2962.345626018624</v>
      </c>
      <c r="S133" s="340">
        <f t="shared" si="18"/>
        <v>2095.5724429706102</v>
      </c>
      <c r="T133" s="340">
        <f t="shared" si="18"/>
        <v>1318.0645075912228</v>
      </c>
      <c r="U133" s="340">
        <f t="shared" si="18"/>
        <v>673.10525594517196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365">
        <f t="shared" si="19"/>
        <v>3519.7826005035399</v>
      </c>
      <c r="L134" s="365">
        <f t="shared" si="19"/>
        <v>2887.0129599875931</v>
      </c>
      <c r="M134" s="365">
        <f t="shared" si="19"/>
        <v>2303.33663316512</v>
      </c>
      <c r="N134" s="365">
        <f t="shared" si="18"/>
        <v>1687.0461049949615</v>
      </c>
      <c r="O134" s="338">
        <f t="shared" si="18"/>
        <v>1264.6020087695467</v>
      </c>
      <c r="P134" s="338">
        <f t="shared" si="18"/>
        <v>902.62160256609729</v>
      </c>
      <c r="Q134" s="334">
        <f t="shared" si="18"/>
        <v>600.808104538252</v>
      </c>
      <c r="R134" s="344">
        <f t="shared" si="18"/>
        <v>723.26856758000372</v>
      </c>
      <c r="S134" s="332">
        <f t="shared" si="18"/>
        <v>879.71655844183783</v>
      </c>
      <c r="T134" s="332">
        <f t="shared" si="18"/>
        <v>871.9783601721814</v>
      </c>
      <c r="U134" s="332">
        <f t="shared" si="18"/>
        <v>1195.951650685661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366">
        <f t="shared" si="19"/>
        <v>7132.1598261563458</v>
      </c>
      <c r="L135" s="366">
        <f t="shared" si="19"/>
        <v>6954.2992189901024</v>
      </c>
      <c r="M135" s="366">
        <f t="shared" si="19"/>
        <v>6748.5643046126252</v>
      </c>
      <c r="N135" s="366">
        <f t="shared" si="18"/>
        <v>6535.9656599190903</v>
      </c>
      <c r="O135" s="335">
        <f t="shared" si="18"/>
        <v>6318.5487871985015</v>
      </c>
      <c r="P135" s="335">
        <f t="shared" si="18"/>
        <v>6230.1299583310938</v>
      </c>
      <c r="Q135" s="337">
        <f t="shared" si="18"/>
        <v>6081.8090438217296</v>
      </c>
      <c r="R135" s="343">
        <f t="shared" si="18"/>
        <v>5888.3124050911383</v>
      </c>
      <c r="S135" s="340">
        <f t="shared" si="18"/>
        <v>5980.8145144722321</v>
      </c>
      <c r="T135" s="340">
        <f t="shared" si="18"/>
        <v>6145.5614832796182</v>
      </c>
      <c r="U135" s="340">
        <f t="shared" si="18"/>
        <v>6355.197357588193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365">
        <f t="shared" si="19"/>
        <v>25884.623789313107</v>
      </c>
      <c r="L136" s="365">
        <f t="shared" si="19"/>
        <v>26290.382479113392</v>
      </c>
      <c r="M136" s="365">
        <f t="shared" si="19"/>
        <v>26047.103740416806</v>
      </c>
      <c r="N136" s="365">
        <f t="shared" si="18"/>
        <v>25832.622034535067</v>
      </c>
      <c r="O136" s="338">
        <f t="shared" si="18"/>
        <v>25782.999366511151</v>
      </c>
      <c r="P136" s="338">
        <f t="shared" si="18"/>
        <v>25583.533180943941</v>
      </c>
      <c r="Q136" s="334">
        <f t="shared" si="18"/>
        <v>25299.975597288751</v>
      </c>
      <c r="R136" s="344">
        <f t="shared" si="18"/>
        <v>24952.370582504038</v>
      </c>
      <c r="S136" s="332">
        <f t="shared" si="18"/>
        <v>24733.394743806584</v>
      </c>
      <c r="T136" s="332">
        <f t="shared" si="18"/>
        <v>24683.680732200512</v>
      </c>
      <c r="U136" s="332">
        <f t="shared" si="18"/>
        <v>24522.791344543049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366">
        <f t="shared" si="19"/>
        <v>5094.5670369868694</v>
      </c>
      <c r="L137" s="366">
        <f t="shared" si="19"/>
        <v>4824.8030405903501</v>
      </c>
      <c r="M137" s="366">
        <f t="shared" si="19"/>
        <v>4530.0352874488681</v>
      </c>
      <c r="N137" s="366">
        <f t="shared" si="18"/>
        <v>4225.6123613064574</v>
      </c>
      <c r="O137" s="335">
        <f t="shared" si="18"/>
        <v>3929.9346760738977</v>
      </c>
      <c r="P137" s="335">
        <f t="shared" si="18"/>
        <v>3672.0545013821006</v>
      </c>
      <c r="Q137" s="337">
        <f t="shared" si="18"/>
        <v>3531.0689082285726</v>
      </c>
      <c r="R137" s="343">
        <f t="shared" si="18"/>
        <v>3396.8425394832948</v>
      </c>
      <c r="S137" s="340">
        <f t="shared" si="18"/>
        <v>3500.5027426659085</v>
      </c>
      <c r="T137" s="340">
        <f t="shared" si="18"/>
        <v>3651.6701937314492</v>
      </c>
      <c r="U137" s="340">
        <f t="shared" si="18"/>
        <v>3865.1130294315235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323">
        <f t="shared" ref="K138:P138" si="20">MIN(K112:K137)</f>
        <v>-1059.6347304128046</v>
      </c>
      <c r="L138" s="323">
        <f t="shared" si="20"/>
        <v>-1304.9006113818964</v>
      </c>
      <c r="M138" s="367">
        <f t="shared" si="20"/>
        <v>-1845.0795723866656</v>
      </c>
      <c r="N138" s="368">
        <f t="shared" si="20"/>
        <v>-2574.6683420399868</v>
      </c>
      <c r="O138" s="369">
        <f t="shared" si="20"/>
        <v>-3313.8954396220006</v>
      </c>
      <c r="P138" s="370">
        <f t="shared" si="20"/>
        <v>-4045.8730494496522</v>
      </c>
      <c r="Q138" s="347">
        <f>MIN(Q112:Q137)</f>
        <v>-4645.8584715301531</v>
      </c>
      <c r="R138" s="348">
        <f>MIN(R112:R137)</f>
        <v>-5106.7614145228299</v>
      </c>
      <c r="S138" s="345">
        <f>MIN(S112:S137)</f>
        <v>-5174.3554794382217</v>
      </c>
      <c r="T138" s="345">
        <f>MIN(T112:T137)</f>
        <v>-5367.6906300194487</v>
      </c>
      <c r="U138" s="345">
        <f>MIN(U112:U137)</f>
        <v>-5898.3731417149165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325">
        <f t="shared" ref="K139:P139" si="21">MAX(K112:K137)</f>
        <v>25884.623789313107</v>
      </c>
      <c r="L139" s="325">
        <f t="shared" si="21"/>
        <v>26290.382479113392</v>
      </c>
      <c r="M139" s="371">
        <f t="shared" si="21"/>
        <v>26047.103740416806</v>
      </c>
      <c r="N139" s="372">
        <f t="shared" si="21"/>
        <v>25832.622034535067</v>
      </c>
      <c r="O139" s="373">
        <f t="shared" si="21"/>
        <v>25782.999366511151</v>
      </c>
      <c r="P139" s="374">
        <f t="shared" si="21"/>
        <v>25583.533180943941</v>
      </c>
      <c r="Q139" s="351">
        <f>MAX(Q112:Q137)</f>
        <v>25299.975597288751</v>
      </c>
      <c r="R139" s="352">
        <f>MAX(R112:R137)</f>
        <v>24952.370582504038</v>
      </c>
      <c r="S139" s="349">
        <f>MAX(S112:S137)</f>
        <v>24733.394743806584</v>
      </c>
      <c r="T139" s="349">
        <f>MAX(T112:T137)</f>
        <v>24683.680732200512</v>
      </c>
      <c r="U139" s="349">
        <f>MAX(U112:U137)</f>
        <v>24522.791344543049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327">
        <f t="shared" ref="K140:P140" si="22">MEDIAN(K112:K137)</f>
        <v>3258.5046503072426</v>
      </c>
      <c r="L140" s="327">
        <f t="shared" si="22"/>
        <v>2873.2079634279094</v>
      </c>
      <c r="M140" s="375">
        <f t="shared" si="22"/>
        <v>2398.5055529805604</v>
      </c>
      <c r="N140" s="376">
        <f t="shared" si="22"/>
        <v>1925.0976321249295</v>
      </c>
      <c r="O140" s="375">
        <f t="shared" si="22"/>
        <v>1552.4894875226505</v>
      </c>
      <c r="P140" s="377">
        <f t="shared" si="22"/>
        <v>1271.1826753842615</v>
      </c>
      <c r="Q140" s="354">
        <f>MEDIAN(Q112:Q137)</f>
        <v>1103.180197828915</v>
      </c>
      <c r="R140" s="328">
        <f>MEDIAN(R112:R137)</f>
        <v>1166.7310774265038</v>
      </c>
      <c r="S140" s="329">
        <f>MEDIAN(S112:S137)</f>
        <v>1143.8646693760898</v>
      </c>
      <c r="T140" s="329">
        <f>MEDIAN(T112:T137)</f>
        <v>1058.5175186838869</v>
      </c>
      <c r="U140" s="329">
        <f>MEDIAN(U112:U137)</f>
        <v>875.60111065286674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327">
        <f>AVERAGE(K112:K137)</f>
        <v>4445.0154541974562</v>
      </c>
      <c r="L141" s="327">
        <f t="shared" ref="L141:U141" si="23">AVERAGE(L112:L137)</f>
        <v>4099.3753834340214</v>
      </c>
      <c r="M141" s="375">
        <f t="shared" si="23"/>
        <v>3720.7694696728813</v>
      </c>
      <c r="N141" s="376">
        <f t="shared" si="23"/>
        <v>3357.2197387140091</v>
      </c>
      <c r="O141" s="375">
        <f t="shared" si="23"/>
        <v>3035.4848603403225</v>
      </c>
      <c r="P141" s="377">
        <f t="shared" si="23"/>
        <v>2705.9513878637472</v>
      </c>
      <c r="Q141" s="354">
        <f t="shared" si="23"/>
        <v>2388.8919783678175</v>
      </c>
      <c r="R141" s="328">
        <f t="shared" si="23"/>
        <v>2102.9041238404934</v>
      </c>
      <c r="S141" s="329">
        <f t="shared" si="23"/>
        <v>2054.8559520641793</v>
      </c>
      <c r="T141" s="329">
        <f t="shared" si="23"/>
        <v>2043.7351153674504</v>
      </c>
      <c r="U141" s="329">
        <f t="shared" si="23"/>
        <v>2059.1392962624495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355">
        <f t="shared" ref="K142:U143" si="24">(SUM(B54:K54)/10)</f>
        <v>5720.636206187336</v>
      </c>
      <c r="L142" s="355">
        <f t="shared" si="24"/>
        <v>5420.9930505850771</v>
      </c>
      <c r="M142" s="378">
        <f t="shared" si="24"/>
        <v>5062.8649781880513</v>
      </c>
      <c r="N142" s="379">
        <f t="shared" si="24"/>
        <v>4747.1758191058852</v>
      </c>
      <c r="O142" s="378">
        <f t="shared" si="24"/>
        <v>4470.7073481729913</v>
      </c>
      <c r="P142" s="380">
        <f t="shared" si="24"/>
        <v>4183.6119541353364</v>
      </c>
      <c r="Q142" s="359">
        <f t="shared" si="24"/>
        <v>3885.4331111432016</v>
      </c>
      <c r="R142" s="360">
        <f t="shared" si="24"/>
        <v>3640.9449578510175</v>
      </c>
      <c r="S142" s="357">
        <f t="shared" si="24"/>
        <v>3593.5331964458951</v>
      </c>
      <c r="T142" s="357">
        <f t="shared" si="24"/>
        <v>3578.0391292695449</v>
      </c>
      <c r="U142" s="357">
        <f t="shared" si="24"/>
        <v>3576.7482616057378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330">
        <f t="shared" si="24"/>
        <v>13913.806402674425</v>
      </c>
      <c r="L143" s="330">
        <f t="shared" si="24"/>
        <v>14115.448976500973</v>
      </c>
      <c r="M143" s="381">
        <f t="shared" si="24"/>
        <v>14174.727994577741</v>
      </c>
      <c r="N143" s="382">
        <f t="shared" si="24"/>
        <v>14120.051416265449</v>
      </c>
      <c r="O143" s="381">
        <f t="shared" si="24"/>
        <v>13964.954649515657</v>
      </c>
      <c r="P143" s="383">
        <f t="shared" si="24"/>
        <v>13756.992284361189</v>
      </c>
      <c r="Q143" s="363">
        <f t="shared" si="24"/>
        <v>13518.466952842175</v>
      </c>
      <c r="R143" s="364">
        <f t="shared" si="24"/>
        <v>13272.210045390399</v>
      </c>
      <c r="S143" s="361">
        <f t="shared" si="24"/>
        <v>13238.408980499848</v>
      </c>
      <c r="T143" s="361">
        <f t="shared" si="24"/>
        <v>12970.755171280391</v>
      </c>
      <c r="U143" s="361">
        <f t="shared" si="24"/>
        <v>12657.096608787444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B9:I9"/>
    <mergeCell ref="B10:I10"/>
    <mergeCell ref="B11:I11"/>
    <mergeCell ref="B12:I12"/>
    <mergeCell ref="A16:V16"/>
    <mergeCell ref="A17:H17"/>
    <mergeCell ref="A2:V2"/>
    <mergeCell ref="A3:H3"/>
    <mergeCell ref="A4:V4"/>
    <mergeCell ref="A5:H5"/>
    <mergeCell ref="B7:I7"/>
    <mergeCell ref="B8:I8"/>
  </mergeCells>
  <conditionalFormatting sqref="E68:P93">
    <cfRule type="cellIs" dxfId="23" priority="23" stopIfTrue="1" operator="equal">
      <formula>E$94</formula>
    </cfRule>
    <cfRule type="cellIs" dxfId="22" priority="24" stopIfTrue="1" operator="equal">
      <formula>E$95</formula>
    </cfRule>
  </conditionalFormatting>
  <conditionalFormatting sqref="D68:D93">
    <cfRule type="cellIs" dxfId="21" priority="19" stopIfTrue="1" operator="equal">
      <formula>D$94</formula>
    </cfRule>
    <cfRule type="cellIs" dxfId="20" priority="20" stopIfTrue="1" operator="equal">
      <formula>D$95</formula>
    </cfRule>
  </conditionalFormatting>
  <conditionalFormatting sqref="K112:P137">
    <cfRule type="cellIs" dxfId="19" priority="21" stopIfTrue="1" operator="equal">
      <formula>K$139</formula>
    </cfRule>
    <cfRule type="cellIs" dxfId="18" priority="22" stopIfTrue="1" operator="equal">
      <formula>K$138</formula>
    </cfRule>
  </conditionalFormatting>
  <conditionalFormatting sqref="Q112:S137">
    <cfRule type="cellIs" dxfId="17" priority="17" stopIfTrue="1" operator="equal">
      <formula>Q$139</formula>
    </cfRule>
    <cfRule type="cellIs" dxfId="16" priority="18" stopIfTrue="1" operator="equal">
      <formula>Q$138</formula>
    </cfRule>
  </conditionalFormatting>
  <conditionalFormatting sqref="Q68:S93">
    <cfRule type="cellIs" dxfId="15" priority="15" stopIfTrue="1" operator="equal">
      <formula>Q$94</formula>
    </cfRule>
    <cfRule type="cellIs" dxfId="14" priority="16" stopIfTrue="1" operator="equal">
      <formula>Q$95</formula>
    </cfRule>
  </conditionalFormatting>
  <conditionalFormatting sqref="T24:T49">
    <cfRule type="cellIs" dxfId="13" priority="13" stopIfTrue="1" operator="equal">
      <formula>T$50</formula>
    </cfRule>
    <cfRule type="cellIs" dxfId="12" priority="14" stopIfTrue="1" operator="equal">
      <formula>T$51</formula>
    </cfRule>
  </conditionalFormatting>
  <conditionalFormatting sqref="T112:T137">
    <cfRule type="cellIs" dxfId="11" priority="11" stopIfTrue="1" operator="equal">
      <formula>T$139</formula>
    </cfRule>
    <cfRule type="cellIs" dxfId="10" priority="12" stopIfTrue="1" operator="equal">
      <formula>T$138</formula>
    </cfRule>
  </conditionalFormatting>
  <conditionalFormatting sqref="T68:T93">
    <cfRule type="cellIs" dxfId="9" priority="9" stopIfTrue="1" operator="equal">
      <formula>T$94</formula>
    </cfRule>
    <cfRule type="cellIs" dxfId="8" priority="10" stopIfTrue="1" operator="equal">
      <formula>T$95</formula>
    </cfRule>
  </conditionalFormatting>
  <conditionalFormatting sqref="B24:S49">
    <cfRule type="cellIs" dxfId="7" priority="7" stopIfTrue="1" operator="equal">
      <formula>B$50</formula>
    </cfRule>
    <cfRule type="cellIs" dxfId="6" priority="8" stopIfTrue="1" operator="equal">
      <formula>B$51</formula>
    </cfRule>
  </conditionalFormatting>
  <conditionalFormatting sqref="U24:U49">
    <cfRule type="cellIs" dxfId="5" priority="5" stopIfTrue="1" operator="equal">
      <formula>U$50</formula>
    </cfRule>
    <cfRule type="cellIs" dxfId="4" priority="6" stopIfTrue="1" operator="equal">
      <formula>U$51</formula>
    </cfRule>
  </conditionalFormatting>
  <conditionalFormatting sqref="U112:U137">
    <cfRule type="cellIs" dxfId="3" priority="3" stopIfTrue="1" operator="equal">
      <formula>U$139</formula>
    </cfRule>
    <cfRule type="cellIs" dxfId="2" priority="4" stopIfTrue="1" operator="equal">
      <formula>U$138</formula>
    </cfRule>
  </conditionalFormatting>
  <conditionalFormatting sqref="U68:U93">
    <cfRule type="cellIs" dxfId="1" priority="1" stopIfTrue="1" operator="equal">
      <formula>U$94</formula>
    </cfRule>
    <cfRule type="cellIs" dxfId="0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V56" location="K15_I15!A1" display=" &gt;&gt;&gt; Top"/>
    <hyperlink ref="V144" location="K15_I15!A1" display=" &gt;&gt;&gt; Top"/>
    <hyperlink ref="V100" location="K15_I15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 x14ac:dyDescent="0.2"/>
  <cols>
    <col min="1" max="1" width="55.5703125" style="16" customWidth="1"/>
    <col min="2" max="2" width="9.140625" style="2" customWidth="1"/>
    <col min="3" max="3" width="45.5703125" style="2" customWidth="1"/>
    <col min="4" max="4" width="8.140625" style="2" customWidth="1"/>
    <col min="5" max="5" width="45.5703125" style="2" customWidth="1"/>
    <col min="6" max="16384" width="11.42578125" style="4"/>
  </cols>
  <sheetData>
    <row r="1" spans="1:5" ht="18" x14ac:dyDescent="0.2">
      <c r="A1" s="301" t="s">
        <v>63</v>
      </c>
      <c r="B1" s="301"/>
      <c r="C1" s="301"/>
      <c r="D1" s="301"/>
      <c r="E1" s="301"/>
    </row>
    <row r="2" spans="1:5" s="5" customFormat="1" ht="14.1" customHeight="1" x14ac:dyDescent="0.2">
      <c r="A2" s="52"/>
      <c r="B2" s="53"/>
      <c r="C2" s="53"/>
      <c r="D2" s="53"/>
      <c r="E2" s="54"/>
    </row>
    <row r="3" spans="1:5" s="5" customFormat="1" ht="24.95" customHeight="1" x14ac:dyDescent="0.2">
      <c r="A3" s="55"/>
      <c r="B3" s="56"/>
      <c r="C3" s="55" t="s">
        <v>64</v>
      </c>
      <c r="D3" s="56"/>
      <c r="E3" s="55" t="s">
        <v>65</v>
      </c>
    </row>
    <row r="4" spans="1:5" s="5" customFormat="1" ht="24.95" customHeight="1" x14ac:dyDescent="0.2">
      <c r="A4" s="57" t="s">
        <v>66</v>
      </c>
      <c r="B4" s="302" t="s">
        <v>67</v>
      </c>
      <c r="C4" s="58" t="s">
        <v>68</v>
      </c>
      <c r="D4" s="303" t="s">
        <v>69</v>
      </c>
      <c r="E4" s="59" t="s">
        <v>70</v>
      </c>
    </row>
    <row r="5" spans="1:5" s="5" customFormat="1" ht="24.95" customHeight="1" x14ac:dyDescent="0.2">
      <c r="A5" s="57" t="s">
        <v>71</v>
      </c>
      <c r="B5" s="302"/>
      <c r="C5" s="60" t="s">
        <v>72</v>
      </c>
      <c r="D5" s="303"/>
      <c r="E5" s="60" t="s">
        <v>73</v>
      </c>
    </row>
    <row r="6" spans="1:5" s="5" customFormat="1" ht="24.95" customHeight="1" x14ac:dyDescent="0.2">
      <c r="A6" s="61" t="s">
        <v>265</v>
      </c>
      <c r="B6" s="304" t="s">
        <v>266</v>
      </c>
      <c r="C6" s="62" t="s">
        <v>74</v>
      </c>
      <c r="D6" s="304" t="s">
        <v>267</v>
      </c>
      <c r="E6" s="62" t="s">
        <v>75</v>
      </c>
    </row>
    <row r="7" spans="1:5" s="5" customFormat="1" ht="24.95" customHeight="1" x14ac:dyDescent="0.2">
      <c r="A7" s="61" t="s">
        <v>268</v>
      </c>
      <c r="B7" s="304"/>
      <c r="C7" s="63" t="s">
        <v>76</v>
      </c>
      <c r="D7" s="304"/>
      <c r="E7" s="63" t="s">
        <v>77</v>
      </c>
    </row>
    <row r="8" spans="1:5" s="5" customFormat="1" ht="24.95" customHeight="1" x14ac:dyDescent="0.2">
      <c r="A8" s="57" t="s">
        <v>78</v>
      </c>
      <c r="B8" s="303" t="s">
        <v>79</v>
      </c>
      <c r="C8" s="64" t="s">
        <v>80</v>
      </c>
      <c r="D8" s="303" t="s">
        <v>81</v>
      </c>
      <c r="E8" s="64" t="s">
        <v>82</v>
      </c>
    </row>
    <row r="9" spans="1:5" s="5" customFormat="1" ht="24.95" customHeight="1" x14ac:dyDescent="0.2">
      <c r="A9" s="57" t="s">
        <v>83</v>
      </c>
      <c r="B9" s="303"/>
      <c r="C9" s="60" t="s">
        <v>84</v>
      </c>
      <c r="D9" s="303"/>
      <c r="E9" s="60" t="s">
        <v>85</v>
      </c>
    </row>
    <row r="10" spans="1:5" s="5" customFormat="1" ht="24.95" customHeight="1" x14ac:dyDescent="0.2">
      <c r="A10" s="61" t="s">
        <v>86</v>
      </c>
      <c r="B10" s="304" t="s">
        <v>87</v>
      </c>
      <c r="C10" s="62" t="s">
        <v>88</v>
      </c>
      <c r="D10" s="304" t="s">
        <v>89</v>
      </c>
      <c r="E10" s="62" t="s">
        <v>90</v>
      </c>
    </row>
    <row r="11" spans="1:5" s="5" customFormat="1" ht="24.95" customHeight="1" x14ac:dyDescent="0.2">
      <c r="A11" s="61" t="s">
        <v>91</v>
      </c>
      <c r="B11" s="304"/>
      <c r="C11" s="310" t="s">
        <v>269</v>
      </c>
      <c r="D11" s="304"/>
      <c r="E11" s="63" t="s">
        <v>255</v>
      </c>
    </row>
    <row r="12" spans="1:5" s="5" customFormat="1" ht="14.1" customHeight="1" x14ac:dyDescent="0.15">
      <c r="A12" s="57"/>
      <c r="B12" s="65"/>
      <c r="C12" s="66"/>
      <c r="D12" s="282"/>
      <c r="E12" s="67"/>
    </row>
    <row r="13" spans="1:5" s="5" customFormat="1" ht="22.5" customHeight="1" x14ac:dyDescent="0.2">
      <c r="A13" s="55"/>
      <c r="B13" s="68"/>
      <c r="C13" s="55" t="s">
        <v>92</v>
      </c>
      <c r="D13" s="68"/>
      <c r="E13" s="55" t="s">
        <v>93</v>
      </c>
    </row>
    <row r="14" spans="1:5" s="5" customFormat="1" ht="24.95" customHeight="1" x14ac:dyDescent="0.2">
      <c r="A14" s="69" t="s">
        <v>94</v>
      </c>
      <c r="B14" s="302" t="s">
        <v>95</v>
      </c>
      <c r="C14" s="70" t="s">
        <v>96</v>
      </c>
      <c r="D14" s="303" t="s">
        <v>97</v>
      </c>
      <c r="E14" s="64" t="s">
        <v>98</v>
      </c>
    </row>
    <row r="15" spans="1:5" s="5" customFormat="1" ht="24.95" customHeight="1" x14ac:dyDescent="0.2">
      <c r="A15" s="69" t="s">
        <v>99</v>
      </c>
      <c r="B15" s="302"/>
      <c r="C15" s="311" t="s">
        <v>270</v>
      </c>
      <c r="D15" s="303"/>
      <c r="E15" s="60" t="s">
        <v>100</v>
      </c>
    </row>
    <row r="16" spans="1:5" s="5" customFormat="1" ht="24.95" customHeight="1" x14ac:dyDescent="0.2">
      <c r="A16" s="61" t="s">
        <v>101</v>
      </c>
      <c r="B16" s="304" t="s">
        <v>102</v>
      </c>
      <c r="C16" s="62" t="s">
        <v>103</v>
      </c>
      <c r="D16" s="304" t="s">
        <v>104</v>
      </c>
      <c r="E16" s="62" t="s">
        <v>105</v>
      </c>
    </row>
    <row r="17" spans="1:5" s="5" customFormat="1" ht="24.95" customHeight="1" x14ac:dyDescent="0.2">
      <c r="A17" s="61" t="s">
        <v>106</v>
      </c>
      <c r="B17" s="304"/>
      <c r="C17" s="63" t="s">
        <v>107</v>
      </c>
      <c r="D17" s="304"/>
      <c r="E17" s="63" t="s">
        <v>108</v>
      </c>
    </row>
    <row r="18" spans="1:5" s="5" customFormat="1" ht="24.95" customHeight="1" x14ac:dyDescent="0.2">
      <c r="A18" s="57" t="s">
        <v>109</v>
      </c>
      <c r="B18" s="303" t="s">
        <v>110</v>
      </c>
      <c r="C18" s="64" t="s">
        <v>260</v>
      </c>
      <c r="D18" s="303" t="s">
        <v>111</v>
      </c>
      <c r="E18" s="64" t="s">
        <v>253</v>
      </c>
    </row>
    <row r="19" spans="1:5" s="5" customFormat="1" ht="24.95" customHeight="1" x14ac:dyDescent="0.2">
      <c r="A19" s="57" t="s">
        <v>112</v>
      </c>
      <c r="B19" s="303"/>
      <c r="C19" s="60" t="s">
        <v>261</v>
      </c>
      <c r="D19" s="303"/>
      <c r="E19" s="60" t="s">
        <v>254</v>
      </c>
    </row>
    <row r="20" spans="1:5" ht="24.95" customHeight="1" x14ac:dyDescent="0.2">
      <c r="A20" s="61" t="s">
        <v>113</v>
      </c>
      <c r="B20" s="304" t="s">
        <v>114</v>
      </c>
      <c r="C20" s="62" t="s">
        <v>115</v>
      </c>
      <c r="D20" s="304" t="s">
        <v>116</v>
      </c>
      <c r="E20" s="62" t="s">
        <v>117</v>
      </c>
    </row>
    <row r="21" spans="1:5" ht="24.95" customHeight="1" x14ac:dyDescent="0.2">
      <c r="A21" s="61" t="s">
        <v>118</v>
      </c>
      <c r="B21" s="304"/>
      <c r="C21" s="71" t="s">
        <v>119</v>
      </c>
      <c r="D21" s="304"/>
      <c r="E21" s="71" t="s">
        <v>120</v>
      </c>
    </row>
    <row r="22" spans="1:5" s="5" customFormat="1" ht="22.5" customHeight="1" x14ac:dyDescent="0.2">
      <c r="A22" s="55"/>
      <c r="B22" s="68"/>
      <c r="C22" s="55" t="s">
        <v>271</v>
      </c>
      <c r="D22" s="68"/>
      <c r="E22" s="55" t="s">
        <v>272</v>
      </c>
    </row>
    <row r="23" spans="1:5" ht="24.95" customHeight="1" x14ac:dyDescent="0.2">
      <c r="A23" s="57" t="s">
        <v>273</v>
      </c>
      <c r="B23" s="303" t="s">
        <v>274</v>
      </c>
      <c r="C23" s="64" t="s">
        <v>262</v>
      </c>
      <c r="D23" s="303" t="s">
        <v>275</v>
      </c>
      <c r="E23" s="64" t="s">
        <v>251</v>
      </c>
    </row>
    <row r="24" spans="1:5" ht="24.95" customHeight="1" x14ac:dyDescent="0.2">
      <c r="A24" s="57" t="s">
        <v>276</v>
      </c>
      <c r="B24" s="303"/>
      <c r="C24" s="60" t="s">
        <v>263</v>
      </c>
      <c r="D24" s="303"/>
      <c r="E24" s="60" t="s">
        <v>252</v>
      </c>
    </row>
    <row r="25" spans="1:5" ht="24.95" customHeight="1" x14ac:dyDescent="0.2">
      <c r="A25" s="61" t="s">
        <v>277</v>
      </c>
      <c r="B25" s="304" t="s">
        <v>278</v>
      </c>
      <c r="C25" s="62" t="s">
        <v>258</v>
      </c>
      <c r="D25" s="304" t="s">
        <v>279</v>
      </c>
      <c r="E25" s="62" t="s">
        <v>256</v>
      </c>
    </row>
    <row r="26" spans="1:5" ht="24.95" customHeight="1" x14ac:dyDescent="0.2">
      <c r="A26" s="61" t="s">
        <v>280</v>
      </c>
      <c r="B26" s="304"/>
      <c r="C26" s="71" t="s">
        <v>259</v>
      </c>
      <c r="D26" s="304"/>
      <c r="E26" s="71" t="s">
        <v>257</v>
      </c>
    </row>
    <row r="27" spans="1:5" s="5" customFormat="1" ht="22.5" customHeight="1" x14ac:dyDescent="0.2">
      <c r="A27" s="55"/>
      <c r="B27" s="68"/>
      <c r="C27" s="312" t="s">
        <v>281</v>
      </c>
      <c r="D27" s="68"/>
      <c r="E27" s="312" t="s">
        <v>282</v>
      </c>
    </row>
    <row r="28" spans="1:5" s="5" customFormat="1" ht="24.95" customHeight="1" x14ac:dyDescent="0.2">
      <c r="A28" s="69" t="s">
        <v>283</v>
      </c>
      <c r="B28" s="302" t="s">
        <v>284</v>
      </c>
      <c r="C28" s="313" t="s">
        <v>74</v>
      </c>
      <c r="D28" s="303" t="s">
        <v>285</v>
      </c>
      <c r="E28" s="64" t="s">
        <v>75</v>
      </c>
    </row>
    <row r="29" spans="1:5" s="5" customFormat="1" ht="24.95" customHeight="1" x14ac:dyDescent="0.2">
      <c r="A29" s="69" t="s">
        <v>286</v>
      </c>
      <c r="B29" s="302"/>
      <c r="C29" s="60" t="s">
        <v>259</v>
      </c>
      <c r="D29" s="303"/>
      <c r="E29" s="60" t="s">
        <v>257</v>
      </c>
    </row>
    <row r="30" spans="1:5" s="5" customFormat="1" ht="24.95" customHeight="1" x14ac:dyDescent="0.2">
      <c r="A30" s="61" t="s">
        <v>287</v>
      </c>
      <c r="B30" s="304" t="s">
        <v>288</v>
      </c>
      <c r="C30" s="314" t="s">
        <v>289</v>
      </c>
      <c r="D30" s="304" t="s">
        <v>290</v>
      </c>
      <c r="E30" s="314" t="s">
        <v>90</v>
      </c>
    </row>
    <row r="31" spans="1:5" s="5" customFormat="1" ht="24.95" customHeight="1" x14ac:dyDescent="0.2">
      <c r="A31" s="61" t="s">
        <v>291</v>
      </c>
      <c r="B31" s="304"/>
      <c r="C31" s="63" t="s">
        <v>259</v>
      </c>
      <c r="D31" s="304"/>
      <c r="E31" s="63" t="s">
        <v>257</v>
      </c>
    </row>
    <row r="32" spans="1:5" s="5" customFormat="1" ht="24.95" customHeight="1" x14ac:dyDescent="0.2">
      <c r="A32" s="57" t="s">
        <v>292</v>
      </c>
      <c r="B32" s="303" t="s">
        <v>293</v>
      </c>
      <c r="C32" s="315" t="s">
        <v>294</v>
      </c>
      <c r="D32" s="303" t="s">
        <v>295</v>
      </c>
      <c r="E32" s="315" t="s">
        <v>296</v>
      </c>
    </row>
    <row r="33" spans="1:5" s="5" customFormat="1" ht="24.95" customHeight="1" x14ac:dyDescent="0.2">
      <c r="A33" s="57" t="s">
        <v>297</v>
      </c>
      <c r="B33" s="303"/>
      <c r="C33" s="60" t="s">
        <v>259</v>
      </c>
      <c r="D33" s="303"/>
      <c r="E33" s="60" t="s">
        <v>257</v>
      </c>
    </row>
    <row r="34" spans="1:5" ht="24.95" customHeight="1" x14ac:dyDescent="0.2">
      <c r="A34" s="61" t="s">
        <v>298</v>
      </c>
      <c r="B34" s="304" t="s">
        <v>299</v>
      </c>
      <c r="C34" s="314" t="s">
        <v>300</v>
      </c>
      <c r="D34" s="304" t="s">
        <v>301</v>
      </c>
      <c r="E34" s="314" t="s">
        <v>302</v>
      </c>
    </row>
    <row r="35" spans="1:5" ht="24.95" customHeight="1" x14ac:dyDescent="0.2">
      <c r="A35" s="61" t="s">
        <v>303</v>
      </c>
      <c r="B35" s="304"/>
      <c r="C35" s="316" t="s">
        <v>304</v>
      </c>
      <c r="D35" s="304"/>
      <c r="E35" s="316" t="s">
        <v>305</v>
      </c>
    </row>
    <row r="36" spans="1:5" s="5" customFormat="1" ht="24.95" customHeight="1" x14ac:dyDescent="0.2">
      <c r="A36" s="57" t="s">
        <v>306</v>
      </c>
      <c r="B36" s="303" t="s">
        <v>307</v>
      </c>
      <c r="C36" s="317" t="s">
        <v>308</v>
      </c>
      <c r="D36" s="303" t="s">
        <v>309</v>
      </c>
      <c r="E36" s="317" t="s">
        <v>310</v>
      </c>
    </row>
    <row r="37" spans="1:5" s="5" customFormat="1" ht="24.95" customHeight="1" x14ac:dyDescent="0.2">
      <c r="A37" s="57" t="s">
        <v>311</v>
      </c>
      <c r="B37" s="303"/>
      <c r="C37" s="311" t="s">
        <v>312</v>
      </c>
      <c r="D37" s="303"/>
      <c r="E37" s="311" t="s">
        <v>313</v>
      </c>
    </row>
  </sheetData>
  <mergeCells count="31">
    <mergeCell ref="B32:B33"/>
    <mergeCell ref="D32:D33"/>
    <mergeCell ref="B34:B35"/>
    <mergeCell ref="D34:D35"/>
    <mergeCell ref="B36:B37"/>
    <mergeCell ref="D36:D37"/>
    <mergeCell ref="B25:B26"/>
    <mergeCell ref="D25:D26"/>
    <mergeCell ref="B28:B29"/>
    <mergeCell ref="D28:D29"/>
    <mergeCell ref="B30:B31"/>
    <mergeCell ref="D30:D31"/>
    <mergeCell ref="B18:B19"/>
    <mergeCell ref="D18:D19"/>
    <mergeCell ref="B20:B21"/>
    <mergeCell ref="D20:D21"/>
    <mergeCell ref="B23:B24"/>
    <mergeCell ref="D23:D24"/>
    <mergeCell ref="B10:B11"/>
    <mergeCell ref="D10:D11"/>
    <mergeCell ref="B14:B15"/>
    <mergeCell ref="D14:D15"/>
    <mergeCell ref="B16:B17"/>
    <mergeCell ref="D16:D17"/>
    <mergeCell ref="A1:E1"/>
    <mergeCell ref="B4:B5"/>
    <mergeCell ref="D4:D5"/>
    <mergeCell ref="B6:B7"/>
    <mergeCell ref="D6:D7"/>
    <mergeCell ref="B8:B9"/>
    <mergeCell ref="D8:D9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D3" sqref="D3"/>
    </sheetView>
  </sheetViews>
  <sheetFormatPr baseColWidth="10" defaultRowHeight="12.75" x14ac:dyDescent="0.2"/>
  <cols>
    <col min="1" max="1" width="14" customWidth="1"/>
    <col min="2" max="3" width="0" hidden="1" customWidth="1"/>
    <col min="4" max="4" width="22.5703125" style="40" customWidth="1"/>
    <col min="5" max="6" width="25.5703125" style="40" customWidth="1"/>
    <col min="7" max="7" width="22.5703125" customWidth="1"/>
  </cols>
  <sheetData>
    <row r="1" spans="1:7" s="47" customFormat="1" ht="20.100000000000001" customHeight="1" x14ac:dyDescent="0.2">
      <c r="A1" s="307" t="s">
        <v>121</v>
      </c>
      <c r="B1" s="308"/>
      <c r="C1" s="308"/>
      <c r="D1" s="308"/>
      <c r="E1" s="308"/>
      <c r="F1" s="308"/>
      <c r="G1" s="309"/>
    </row>
    <row r="2" spans="1:7" ht="15" customHeight="1" x14ac:dyDescent="0.2">
      <c r="A2" s="41"/>
      <c r="B2" s="305" t="s">
        <v>11</v>
      </c>
      <c r="C2" s="306"/>
      <c r="D2" s="72" t="s">
        <v>139</v>
      </c>
      <c r="E2" s="73" t="s">
        <v>39</v>
      </c>
      <c r="F2" s="73" t="s">
        <v>140</v>
      </c>
      <c r="G2" s="8" t="s">
        <v>40</v>
      </c>
    </row>
    <row r="3" spans="1:7" ht="15" customHeight="1" x14ac:dyDescent="0.2">
      <c r="A3" s="41"/>
      <c r="B3" s="42"/>
      <c r="C3" s="9"/>
      <c r="D3" s="72" t="s">
        <v>138</v>
      </c>
      <c r="E3" s="73" t="s">
        <v>14</v>
      </c>
      <c r="F3" s="73" t="s">
        <v>145</v>
      </c>
      <c r="G3" s="8" t="s">
        <v>15</v>
      </c>
    </row>
    <row r="4" spans="1:7" ht="15" customHeight="1" x14ac:dyDescent="0.2">
      <c r="A4" s="14" t="s">
        <v>56</v>
      </c>
      <c r="B4" s="10" t="s">
        <v>12</v>
      </c>
      <c r="C4" s="11"/>
      <c r="D4" s="48">
        <v>2</v>
      </c>
      <c r="E4" s="48"/>
      <c r="F4" s="48"/>
      <c r="G4" s="48">
        <v>2</v>
      </c>
    </row>
    <row r="5" spans="1:7" ht="15" customHeight="1" x14ac:dyDescent="0.2">
      <c r="A5" s="43" t="s">
        <v>55</v>
      </c>
      <c r="B5" s="12">
        <v>-0.5</v>
      </c>
      <c r="C5" s="13">
        <v>-4</v>
      </c>
      <c r="D5" s="49">
        <v>2</v>
      </c>
      <c r="E5" s="49"/>
      <c r="F5" s="49"/>
      <c r="G5" s="49"/>
    </row>
    <row r="6" spans="1:7" ht="15" customHeight="1" x14ac:dyDescent="0.2">
      <c r="A6" s="14" t="s">
        <v>57</v>
      </c>
      <c r="B6" s="10">
        <v>6</v>
      </c>
      <c r="C6" s="11"/>
      <c r="D6" s="48">
        <v>2</v>
      </c>
      <c r="E6" s="48"/>
      <c r="F6" s="48"/>
      <c r="G6" s="48"/>
    </row>
    <row r="7" spans="1:7" ht="15" customHeight="1" x14ac:dyDescent="0.2">
      <c r="A7" s="43" t="s">
        <v>58</v>
      </c>
      <c r="B7" s="12"/>
      <c r="C7" s="13"/>
      <c r="D7" s="49">
        <v>1</v>
      </c>
      <c r="E7" s="49"/>
      <c r="F7" s="49"/>
      <c r="G7" s="49"/>
    </row>
    <row r="8" spans="1:7" ht="15" customHeight="1" x14ac:dyDescent="0.2">
      <c r="A8" s="14" t="s">
        <v>59</v>
      </c>
      <c r="B8" s="10">
        <v>7</v>
      </c>
      <c r="C8" s="11"/>
      <c r="D8" s="48"/>
      <c r="E8" s="48">
        <v>2</v>
      </c>
      <c r="F8" s="48"/>
      <c r="G8" s="48">
        <v>2</v>
      </c>
    </row>
    <row r="9" spans="1:7" ht="15" customHeight="1" x14ac:dyDescent="0.2">
      <c r="A9" s="43" t="s">
        <v>60</v>
      </c>
      <c r="B9" s="12"/>
      <c r="C9" s="13"/>
      <c r="D9" s="49"/>
      <c r="E9" s="49">
        <v>2</v>
      </c>
      <c r="F9" s="49"/>
      <c r="G9" s="49"/>
    </row>
    <row r="10" spans="1:7" ht="15" customHeight="1" x14ac:dyDescent="0.2">
      <c r="A10" s="14" t="s">
        <v>61</v>
      </c>
      <c r="B10" s="10">
        <v>7</v>
      </c>
      <c r="C10" s="11"/>
      <c r="D10" s="48"/>
      <c r="E10" s="48">
        <v>1</v>
      </c>
      <c r="F10" s="48"/>
      <c r="G10" s="48"/>
    </row>
    <row r="11" spans="1:7" ht="15" customHeight="1" x14ac:dyDescent="0.2">
      <c r="A11" s="43" t="s">
        <v>62</v>
      </c>
      <c r="B11" s="12">
        <v>8.5</v>
      </c>
      <c r="C11" s="13"/>
      <c r="D11" s="49"/>
      <c r="E11" s="49">
        <v>1</v>
      </c>
      <c r="F11" s="49"/>
      <c r="G11" s="49"/>
    </row>
    <row r="12" spans="1:7" s="17" customFormat="1" ht="15" customHeight="1" x14ac:dyDescent="0.2">
      <c r="A12" s="14" t="s">
        <v>143</v>
      </c>
      <c r="B12" s="10"/>
      <c r="C12" s="11"/>
      <c r="D12" s="48"/>
      <c r="E12" s="48"/>
      <c r="F12" s="85">
        <v>2</v>
      </c>
      <c r="G12" s="85">
        <v>1</v>
      </c>
    </row>
    <row r="13" spans="1:7" ht="15" customHeight="1" x14ac:dyDescent="0.2">
      <c r="A13" s="43" t="s">
        <v>144</v>
      </c>
      <c r="B13" s="12"/>
      <c r="C13" s="13"/>
      <c r="D13" s="49"/>
      <c r="E13" s="49"/>
      <c r="F13" s="84">
        <v>1</v>
      </c>
      <c r="G13" s="84"/>
    </row>
    <row r="14" spans="1:7" ht="15" customHeight="1" x14ac:dyDescent="0.2">
      <c r="A14" s="44" t="s">
        <v>13</v>
      </c>
      <c r="B14" s="45"/>
      <c r="C14" s="46"/>
      <c r="D14" s="50">
        <f>SUM(D4:D7)</f>
        <v>7</v>
      </c>
      <c r="E14" s="50">
        <f>SUM(E8:E11)</f>
        <v>6</v>
      </c>
      <c r="F14" s="86">
        <f>SUM(F12:F13)</f>
        <v>3</v>
      </c>
      <c r="G14" s="51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99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'!E11</f>
        <v>K1/I1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9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'!C11</f>
        <v>Deckung des Aufwands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34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+[1]Gewichtung_Pondération!$D$4</f>
        <v>2</v>
      </c>
    </row>
    <row r="4" spans="1:28" ht="14.1" customHeight="1" thickTop="1" x14ac:dyDescent="0.2">
      <c r="A4" s="290" t="str">
        <f>'Intro '!D11</f>
        <v>Couverture des charges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172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+[1]Gewichtung_Pondération!$D$4</f>
        <v>2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W13" s="116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W14" s="116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K1/I1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Deckung des Aufwands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Laufender Ertrag in % des laufendes Aufwandes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+[1]Gewichtung_Pondération!$D$4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Couverture des charges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Revenus courants en % des charges  courantes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+[1]Gewichtung_Pondération!$D$4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128">
        <v>2011</v>
      </c>
      <c r="O22" s="128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132</v>
      </c>
      <c r="AE22" s="127" t="s">
        <v>132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5"/>
      <c r="O23" s="136"/>
      <c r="P23" s="136"/>
      <c r="Q23" s="136"/>
      <c r="R23" s="136"/>
      <c r="S23" s="136"/>
      <c r="T23" s="136"/>
      <c r="U23" s="136"/>
      <c r="V23" s="137"/>
      <c r="X23" s="138"/>
      <c r="Y23" s="138"/>
      <c r="Z23" s="138"/>
      <c r="AA23" s="139"/>
      <c r="AB23" s="139"/>
      <c r="AC23" s="139"/>
      <c r="AD23" s="139"/>
      <c r="AE23" s="139"/>
    </row>
    <row r="24" spans="1:31" ht="14.1" customHeight="1" x14ac:dyDescent="0.2">
      <c r="A24" s="140" t="s">
        <v>26</v>
      </c>
      <c r="B24" s="141">
        <v>105.91</v>
      </c>
      <c r="C24" s="141">
        <v>108.31</v>
      </c>
      <c r="D24" s="141">
        <v>103.66</v>
      </c>
      <c r="E24" s="141">
        <v>102.37</v>
      </c>
      <c r="F24" s="141">
        <v>94.92</v>
      </c>
      <c r="G24" s="141">
        <v>97.32</v>
      </c>
      <c r="H24" s="141">
        <v>98.97</v>
      </c>
      <c r="I24" s="141">
        <v>101.77</v>
      </c>
      <c r="J24" s="141">
        <v>106.53</v>
      </c>
      <c r="K24" s="141">
        <v>104.09</v>
      </c>
      <c r="L24" s="141">
        <v>101.81</v>
      </c>
      <c r="M24" s="142">
        <v>105.1</v>
      </c>
      <c r="N24" s="143">
        <v>88.55</v>
      </c>
      <c r="O24" s="144">
        <v>100.78</v>
      </c>
      <c r="P24" s="145">
        <v>99.722969474019891</v>
      </c>
      <c r="Q24" s="145">
        <v>99.107732638796236</v>
      </c>
      <c r="R24" s="145">
        <v>100.12628617809835</v>
      </c>
      <c r="S24" s="145">
        <v>102.70136837178229</v>
      </c>
      <c r="T24" s="145">
        <v>102.48087287112908</v>
      </c>
      <c r="U24" s="145">
        <v>103.65914730234536</v>
      </c>
      <c r="V24" s="146" t="s">
        <v>177</v>
      </c>
      <c r="W24" s="147"/>
      <c r="X24" s="148">
        <f t="shared" ref="X24:AE55" si="1">AVEDEV(C24:L24)</f>
        <v>3.0170000000000017</v>
      </c>
      <c r="Y24" s="148">
        <f t="shared" si="1"/>
        <v>2.7503999999999964</v>
      </c>
      <c r="Z24" s="148">
        <f t="shared" si="1"/>
        <v>4.1624000000000008</v>
      </c>
      <c r="AA24" s="149">
        <f t="shared" si="1"/>
        <v>4.0351999999999988</v>
      </c>
      <c r="AB24" s="149">
        <f t="shared" si="1"/>
        <v>3.4588436631176136</v>
      </c>
      <c r="AC24" s="149">
        <f t="shared" si="1"/>
        <v>3.2443157464620627</v>
      </c>
      <c r="AD24" s="149">
        <f t="shared" si="1"/>
        <v>3.1055614050902633</v>
      </c>
      <c r="AE24" s="149">
        <f t="shared" si="1"/>
        <v>3.1944380080867818</v>
      </c>
    </row>
    <row r="25" spans="1:31" ht="14.1" customHeight="1" x14ac:dyDescent="0.2">
      <c r="A25" s="150" t="s">
        <v>20</v>
      </c>
      <c r="B25" s="151">
        <v>102.09</v>
      </c>
      <c r="C25" s="151">
        <v>104.44</v>
      </c>
      <c r="D25" s="151">
        <v>101.06</v>
      </c>
      <c r="E25" s="151">
        <v>102.73</v>
      </c>
      <c r="F25" s="151">
        <v>103.92</v>
      </c>
      <c r="G25" s="151">
        <v>102.82</v>
      </c>
      <c r="H25" s="151">
        <v>104.29</v>
      </c>
      <c r="I25" s="151">
        <v>102.77</v>
      </c>
      <c r="J25" s="151">
        <v>107.15</v>
      </c>
      <c r="K25" s="151">
        <v>103.1</v>
      </c>
      <c r="L25" s="151">
        <v>103.65</v>
      </c>
      <c r="M25" s="152">
        <v>103.06</v>
      </c>
      <c r="N25" s="153">
        <v>101</v>
      </c>
      <c r="O25" s="154">
        <v>96.8</v>
      </c>
      <c r="P25" s="155">
        <v>100.8165534277032</v>
      </c>
      <c r="Q25" s="155">
        <v>101.6475817013808</v>
      </c>
      <c r="R25" s="155">
        <v>103.12733228578412</v>
      </c>
      <c r="S25" s="155">
        <v>102.06928553896549</v>
      </c>
      <c r="T25" s="155">
        <v>100.32468577273319</v>
      </c>
      <c r="U25" s="155">
        <v>103.01528315294932</v>
      </c>
      <c r="V25" s="156" t="s">
        <v>178</v>
      </c>
      <c r="W25" s="147"/>
      <c r="X25" s="157">
        <f t="shared" si="1"/>
        <v>1.0970000000000026</v>
      </c>
      <c r="Y25" s="157">
        <f t="shared" si="1"/>
        <v>1.0380000000000025</v>
      </c>
      <c r="Z25" s="157">
        <f t="shared" si="1"/>
        <v>1.0428000000000026</v>
      </c>
      <c r="AA25" s="158">
        <f t="shared" si="1"/>
        <v>1.606800000000004</v>
      </c>
      <c r="AB25" s="158">
        <f t="shared" si="1"/>
        <v>1.8040825201215598</v>
      </c>
      <c r="AC25" s="158">
        <f t="shared" si="1"/>
        <v>1.88990378450992</v>
      </c>
      <c r="AD25" s="158">
        <f t="shared" si="1"/>
        <v>1.7968903673726531</v>
      </c>
      <c r="AE25" s="158">
        <f t="shared" si="1"/>
        <v>1.7753911617734643</v>
      </c>
    </row>
    <row r="26" spans="1:31" ht="14.1" customHeight="1" x14ac:dyDescent="0.2">
      <c r="A26" s="140" t="s">
        <v>23</v>
      </c>
      <c r="B26" s="141">
        <v>104.65</v>
      </c>
      <c r="C26" s="141">
        <v>104</v>
      </c>
      <c r="D26" s="141">
        <v>107.37</v>
      </c>
      <c r="E26" s="141">
        <v>102.33</v>
      </c>
      <c r="F26" s="141">
        <v>100.21</v>
      </c>
      <c r="G26" s="141">
        <v>101.25</v>
      </c>
      <c r="H26" s="141">
        <v>103.64</v>
      </c>
      <c r="I26" s="141">
        <v>106.63</v>
      </c>
      <c r="J26" s="141">
        <v>109.24</v>
      </c>
      <c r="K26" s="141">
        <v>110.88</v>
      </c>
      <c r="L26" s="141">
        <v>104.28</v>
      </c>
      <c r="M26" s="142">
        <v>104.78</v>
      </c>
      <c r="N26" s="143">
        <v>103.97</v>
      </c>
      <c r="O26" s="144">
        <v>97.86</v>
      </c>
      <c r="P26" s="145">
        <v>100.18984875189085</v>
      </c>
      <c r="Q26" s="145">
        <v>100.46881784436977</v>
      </c>
      <c r="R26" s="145">
        <v>100.84218633003219</v>
      </c>
      <c r="S26" s="145">
        <v>98.254124611116211</v>
      </c>
      <c r="T26" s="145">
        <v>98.667903846340423</v>
      </c>
      <c r="U26" s="145">
        <v>102.35954483082421</v>
      </c>
      <c r="V26" s="146" t="s">
        <v>179</v>
      </c>
      <c r="W26" s="147"/>
      <c r="X26" s="148">
        <f t="shared" si="1"/>
        <v>2.8375999999999975</v>
      </c>
      <c r="Y26" s="148">
        <f t="shared" si="1"/>
        <v>2.7751999999999981</v>
      </c>
      <c r="Z26" s="148">
        <f t="shared" si="1"/>
        <v>2.5291999999999946</v>
      </c>
      <c r="AA26" s="149">
        <f t="shared" si="1"/>
        <v>2.8879999999999995</v>
      </c>
      <c r="AB26" s="149">
        <f t="shared" si="1"/>
        <v>2.890015124810914</v>
      </c>
      <c r="AC26" s="149">
        <f t="shared" si="1"/>
        <v>2.9681333403739374</v>
      </c>
      <c r="AD26" s="149">
        <f t="shared" si="1"/>
        <v>3.259097648844862</v>
      </c>
      <c r="AE26" s="149">
        <f t="shared" si="1"/>
        <v>3.5535022462590975</v>
      </c>
    </row>
    <row r="27" spans="1:31" ht="14.1" customHeight="1" x14ac:dyDescent="0.2">
      <c r="A27" s="150" t="s">
        <v>180</v>
      </c>
      <c r="B27" s="151">
        <v>98.63</v>
      </c>
      <c r="C27" s="151">
        <v>96.71</v>
      </c>
      <c r="D27" s="151">
        <v>99.96</v>
      </c>
      <c r="E27" s="151">
        <v>95.91</v>
      </c>
      <c r="F27" s="151">
        <v>96.25</v>
      </c>
      <c r="G27" s="151">
        <v>98.09</v>
      </c>
      <c r="H27" s="151">
        <v>149.85</v>
      </c>
      <c r="I27" s="151">
        <v>111.67</v>
      </c>
      <c r="J27" s="151">
        <v>117.06</v>
      </c>
      <c r="K27" s="151">
        <v>121.44</v>
      </c>
      <c r="L27" s="151">
        <v>104.53</v>
      </c>
      <c r="M27" s="152">
        <v>104.11</v>
      </c>
      <c r="N27" s="153">
        <v>102.6</v>
      </c>
      <c r="O27" s="154">
        <v>101.37</v>
      </c>
      <c r="P27" s="155">
        <v>106.41881123369919</v>
      </c>
      <c r="Q27" s="155">
        <v>104.74561879221251</v>
      </c>
      <c r="R27" s="155">
        <v>106.87086988416692</v>
      </c>
      <c r="S27" s="155">
        <v>102.0532247801013</v>
      </c>
      <c r="T27" s="155">
        <v>99.966585403785729</v>
      </c>
      <c r="U27" s="155">
        <v>101.93151036141683</v>
      </c>
      <c r="V27" s="156" t="s">
        <v>181</v>
      </c>
      <c r="W27" s="147"/>
      <c r="X27" s="157">
        <f t="shared" si="1"/>
        <v>12.686400000000003</v>
      </c>
      <c r="Y27" s="157">
        <f t="shared" si="1"/>
        <v>12.094399999999997</v>
      </c>
      <c r="Z27" s="157">
        <f t="shared" si="1"/>
        <v>11.883199999999999</v>
      </c>
      <c r="AA27" s="158">
        <f t="shared" si="1"/>
        <v>11.446400000000006</v>
      </c>
      <c r="AB27" s="158">
        <f t="shared" si="1"/>
        <v>10.641671325978052</v>
      </c>
      <c r="AC27" s="158">
        <f t="shared" si="1"/>
        <v>10.242334198445294</v>
      </c>
      <c r="AD27" s="158">
        <f t="shared" si="1"/>
        <v>5.1850820053952855</v>
      </c>
      <c r="AE27" s="158">
        <f t="shared" si="1"/>
        <v>4.8520590123928073</v>
      </c>
    </row>
    <row r="28" spans="1:31" ht="14.1" customHeight="1" x14ac:dyDescent="0.2">
      <c r="A28" s="140" t="s">
        <v>182</v>
      </c>
      <c r="B28" s="141">
        <v>124.49</v>
      </c>
      <c r="C28" s="141">
        <v>116.13</v>
      </c>
      <c r="D28" s="141">
        <v>108.74</v>
      </c>
      <c r="E28" s="141">
        <v>98.11</v>
      </c>
      <c r="F28" s="141">
        <v>91.38</v>
      </c>
      <c r="G28" s="141">
        <v>91.7</v>
      </c>
      <c r="H28" s="141">
        <v>95.8</v>
      </c>
      <c r="I28" s="141">
        <v>104.15</v>
      </c>
      <c r="J28" s="141">
        <v>112.67</v>
      </c>
      <c r="K28" s="141">
        <v>109.15</v>
      </c>
      <c r="L28" s="141">
        <v>104.3</v>
      </c>
      <c r="M28" s="142">
        <v>99.29</v>
      </c>
      <c r="N28" s="143">
        <v>98.74</v>
      </c>
      <c r="O28" s="144">
        <v>94.95</v>
      </c>
      <c r="P28" s="145">
        <v>92.041378295721572</v>
      </c>
      <c r="Q28" s="145">
        <v>84.438790531247761</v>
      </c>
      <c r="R28" s="145">
        <v>102.92384102592574</v>
      </c>
      <c r="S28" s="145">
        <v>101.88394882118597</v>
      </c>
      <c r="T28" s="145">
        <v>108.70952306806088</v>
      </c>
      <c r="U28" s="145">
        <v>108.12026355599728</v>
      </c>
      <c r="V28" s="146" t="s">
        <v>183</v>
      </c>
      <c r="W28" s="147"/>
      <c r="X28" s="148">
        <f t="shared" si="1"/>
        <v>7.1724000000000014</v>
      </c>
      <c r="Y28" s="148">
        <f t="shared" si="1"/>
        <v>6.2730000000000006</v>
      </c>
      <c r="Z28" s="148">
        <f t="shared" si="1"/>
        <v>5.630799999999998</v>
      </c>
      <c r="AA28" s="149">
        <f t="shared" si="1"/>
        <v>5.8835999999999995</v>
      </c>
      <c r="AB28" s="149">
        <f t="shared" si="1"/>
        <v>5.8306897363422738</v>
      </c>
      <c r="AC28" s="149">
        <f t="shared" si="1"/>
        <v>6.4115864938424521</v>
      </c>
      <c r="AD28" s="149">
        <f t="shared" si="1"/>
        <v>6.3733672198956413</v>
      </c>
      <c r="AE28" s="149">
        <f t="shared" si="1"/>
        <v>6.1467621020142378</v>
      </c>
    </row>
    <row r="29" spans="1:31" ht="14.1" customHeight="1" x14ac:dyDescent="0.2">
      <c r="A29" s="150" t="s">
        <v>184</v>
      </c>
      <c r="B29" s="151">
        <v>98.81</v>
      </c>
      <c r="C29" s="151">
        <v>102.09</v>
      </c>
      <c r="D29" s="151">
        <v>104.56</v>
      </c>
      <c r="E29" s="151">
        <v>105.07</v>
      </c>
      <c r="F29" s="151">
        <v>102.78</v>
      </c>
      <c r="G29" s="151">
        <v>108.72</v>
      </c>
      <c r="H29" s="151">
        <v>112.34</v>
      </c>
      <c r="I29" s="151">
        <v>107.8</v>
      </c>
      <c r="J29" s="151">
        <v>109.65</v>
      </c>
      <c r="K29" s="151">
        <v>115.64</v>
      </c>
      <c r="L29" s="151">
        <v>107.3</v>
      </c>
      <c r="M29" s="152">
        <v>106.21</v>
      </c>
      <c r="N29" s="153">
        <v>103.58</v>
      </c>
      <c r="O29" s="154">
        <v>96.75</v>
      </c>
      <c r="P29" s="155">
        <v>97.822170718274009</v>
      </c>
      <c r="Q29" s="155">
        <v>93.774287135679117</v>
      </c>
      <c r="R29" s="155">
        <v>107.5589111150199</v>
      </c>
      <c r="S29" s="155">
        <v>96.131217805678247</v>
      </c>
      <c r="T29" s="155">
        <v>91.62197954879683</v>
      </c>
      <c r="U29" s="155">
        <v>88.789779354222247</v>
      </c>
      <c r="V29" s="156" t="s">
        <v>185</v>
      </c>
      <c r="W29" s="147"/>
      <c r="X29" s="157">
        <f t="shared" si="1"/>
        <v>3.2350000000000008</v>
      </c>
      <c r="Y29" s="157">
        <f t="shared" si="1"/>
        <v>2.8644000000000007</v>
      </c>
      <c r="Z29" s="157">
        <f t="shared" si="1"/>
        <v>2.942800000000001</v>
      </c>
      <c r="AA29" s="158">
        <f t="shared" si="1"/>
        <v>3.7976000000000014</v>
      </c>
      <c r="AB29" s="158">
        <f t="shared" si="1"/>
        <v>4.3925395138071179</v>
      </c>
      <c r="AC29" s="158">
        <f t="shared" si="1"/>
        <v>5.6840250575256261</v>
      </c>
      <c r="AD29" s="158">
        <f t="shared" si="1"/>
        <v>5.3015379467272181</v>
      </c>
      <c r="AE29" s="158">
        <f t="shared" si="1"/>
        <v>5.8577918100458266</v>
      </c>
    </row>
    <row r="30" spans="1:31" ht="14.1" customHeight="1" x14ac:dyDescent="0.2">
      <c r="A30" s="140" t="s">
        <v>186</v>
      </c>
      <c r="B30" s="141">
        <v>101.83</v>
      </c>
      <c r="C30" s="141">
        <v>104</v>
      </c>
      <c r="D30" s="141">
        <v>109.67</v>
      </c>
      <c r="E30" s="141">
        <v>125.37</v>
      </c>
      <c r="F30" s="141">
        <v>111.97</v>
      </c>
      <c r="G30" s="141">
        <v>112.79</v>
      </c>
      <c r="H30" s="141">
        <v>137.68</v>
      </c>
      <c r="I30" s="141">
        <v>120.89</v>
      </c>
      <c r="J30" s="141">
        <v>116.72</v>
      </c>
      <c r="K30" s="141">
        <v>109.85</v>
      </c>
      <c r="L30" s="141">
        <v>109.71</v>
      </c>
      <c r="M30" s="142">
        <v>104.96</v>
      </c>
      <c r="N30" s="143">
        <v>98.72</v>
      </c>
      <c r="O30" s="144">
        <v>98.28</v>
      </c>
      <c r="P30" s="145">
        <v>98.125543391171192</v>
      </c>
      <c r="Q30" s="145">
        <v>99.306846111186204</v>
      </c>
      <c r="R30" s="145">
        <v>109.4567046402757</v>
      </c>
      <c r="S30" s="145">
        <v>97.436912042756092</v>
      </c>
      <c r="T30" s="145">
        <v>96.073565889244477</v>
      </c>
      <c r="U30" s="145">
        <v>99.108688906534908</v>
      </c>
      <c r="V30" s="146" t="s">
        <v>187</v>
      </c>
      <c r="W30" s="147"/>
      <c r="X30" s="148">
        <f t="shared" si="1"/>
        <v>7.4400000000000031</v>
      </c>
      <c r="Y30" s="148">
        <f t="shared" si="1"/>
        <v>7.3632000000000044</v>
      </c>
      <c r="Z30" s="148">
        <f t="shared" si="1"/>
        <v>8.2392000000000056</v>
      </c>
      <c r="AA30" s="149">
        <f t="shared" si="1"/>
        <v>7.890400000000005</v>
      </c>
      <c r="AB30" s="149">
        <f t="shared" si="1"/>
        <v>8.997956528706311</v>
      </c>
      <c r="AC30" s="149">
        <f t="shared" si="1"/>
        <v>9.5457610497642609</v>
      </c>
      <c r="AD30" s="149">
        <f t="shared" si="1"/>
        <v>6.7234315137918301</v>
      </c>
      <c r="AE30" s="149">
        <f t="shared" si="1"/>
        <v>5.8827403095162198</v>
      </c>
    </row>
    <row r="31" spans="1:31" ht="14.1" customHeight="1" x14ac:dyDescent="0.2">
      <c r="A31" s="150" t="s">
        <v>188</v>
      </c>
      <c r="B31" s="151">
        <v>101.68</v>
      </c>
      <c r="C31" s="151">
        <v>109</v>
      </c>
      <c r="D31" s="151">
        <v>99.83</v>
      </c>
      <c r="E31" s="151">
        <v>90.61</v>
      </c>
      <c r="F31" s="151">
        <v>93.53</v>
      </c>
      <c r="G31" s="151">
        <v>94.08</v>
      </c>
      <c r="H31" s="151">
        <v>100.76</v>
      </c>
      <c r="I31" s="151">
        <v>100.44</v>
      </c>
      <c r="J31" s="151">
        <v>109.05</v>
      </c>
      <c r="K31" s="151">
        <v>152.13</v>
      </c>
      <c r="L31" s="151">
        <v>121.66</v>
      </c>
      <c r="M31" s="152">
        <v>102.98</v>
      </c>
      <c r="N31" s="153">
        <v>106.72</v>
      </c>
      <c r="O31" s="154">
        <v>101.4</v>
      </c>
      <c r="P31" s="155">
        <v>102.71693861815474</v>
      </c>
      <c r="Q31" s="155">
        <v>106.08522495467112</v>
      </c>
      <c r="R31" s="155">
        <v>103.63394107975105</v>
      </c>
      <c r="S31" s="155">
        <v>101.05014578893419</v>
      </c>
      <c r="T31" s="155">
        <v>106.49234228323796</v>
      </c>
      <c r="U31" s="155">
        <v>103.93699679472552</v>
      </c>
      <c r="V31" s="156" t="s">
        <v>189</v>
      </c>
      <c r="W31" s="147"/>
      <c r="X31" s="157">
        <f t="shared" si="1"/>
        <v>12.680799999999998</v>
      </c>
      <c r="Y31" s="157">
        <f t="shared" si="1"/>
        <v>12.663799999999995</v>
      </c>
      <c r="Z31" s="157">
        <f t="shared" si="1"/>
        <v>12.250399999999992</v>
      </c>
      <c r="AA31" s="158">
        <f t="shared" si="1"/>
        <v>11.603</v>
      </c>
      <c r="AB31" s="158">
        <f t="shared" si="1"/>
        <v>11.08052245527381</v>
      </c>
      <c r="AC31" s="158">
        <f t="shared" si="1"/>
        <v>10.600313457086965</v>
      </c>
      <c r="AD31" s="158">
        <f t="shared" si="1"/>
        <v>10.48535581389693</v>
      </c>
      <c r="AE31" s="158">
        <f t="shared" si="1"/>
        <v>10.460949982339564</v>
      </c>
    </row>
    <row r="32" spans="1:31" ht="14.1" customHeight="1" x14ac:dyDescent="0.2">
      <c r="A32" s="140" t="s">
        <v>190</v>
      </c>
      <c r="B32" s="141">
        <v>108.76</v>
      </c>
      <c r="C32" s="141">
        <v>113.25</v>
      </c>
      <c r="D32" s="141">
        <v>114.58</v>
      </c>
      <c r="E32" s="141">
        <v>105.91</v>
      </c>
      <c r="F32" s="141">
        <v>102.55</v>
      </c>
      <c r="G32" s="141">
        <v>105.52</v>
      </c>
      <c r="H32" s="141">
        <v>106.68</v>
      </c>
      <c r="I32" s="141">
        <v>122.87</v>
      </c>
      <c r="J32" s="141">
        <v>126.54</v>
      </c>
      <c r="K32" s="141">
        <v>121.48</v>
      </c>
      <c r="L32" s="141">
        <v>111.47</v>
      </c>
      <c r="M32" s="142">
        <v>102.27</v>
      </c>
      <c r="N32" s="143">
        <v>108.82</v>
      </c>
      <c r="O32" s="144">
        <v>100.49</v>
      </c>
      <c r="P32" s="145">
        <v>94.740327076103839</v>
      </c>
      <c r="Q32" s="145">
        <v>89.494528725712158</v>
      </c>
      <c r="R32" s="145">
        <v>90.652343903924717</v>
      </c>
      <c r="S32" s="145">
        <v>93.198666112977307</v>
      </c>
      <c r="T32" s="145">
        <v>96.698154771829223</v>
      </c>
      <c r="U32" s="145">
        <v>106.80291878141641</v>
      </c>
      <c r="V32" s="146" t="s">
        <v>191</v>
      </c>
      <c r="W32" s="147"/>
      <c r="X32" s="148">
        <f t="shared" si="1"/>
        <v>6.6590000000000016</v>
      </c>
      <c r="Y32" s="148">
        <f t="shared" si="1"/>
        <v>7.504400000000004</v>
      </c>
      <c r="Z32" s="148">
        <f t="shared" si="1"/>
        <v>7.3432000000000004</v>
      </c>
      <c r="AA32" s="149">
        <f t="shared" si="1"/>
        <v>7.7768000000000033</v>
      </c>
      <c r="AB32" s="149">
        <f t="shared" si="1"/>
        <v>8.4015738339116943</v>
      </c>
      <c r="AC32" s="149">
        <f t="shared" si="1"/>
        <v>9.7505144198184013</v>
      </c>
      <c r="AD32" s="149">
        <f t="shared" si="1"/>
        <v>11.35328002942593</v>
      </c>
      <c r="AE32" s="149">
        <f t="shared" si="1"/>
        <v>10.529530734502558</v>
      </c>
    </row>
    <row r="33" spans="1:31" ht="14.1" customHeight="1" x14ac:dyDescent="0.2">
      <c r="A33" s="150" t="s">
        <v>21</v>
      </c>
      <c r="B33" s="151">
        <v>98.99</v>
      </c>
      <c r="C33" s="151">
        <v>99.54</v>
      </c>
      <c r="D33" s="151">
        <v>100.62</v>
      </c>
      <c r="E33" s="151">
        <v>99.28</v>
      </c>
      <c r="F33" s="151">
        <v>103.37</v>
      </c>
      <c r="G33" s="151">
        <v>102.71</v>
      </c>
      <c r="H33" s="151">
        <v>104.54</v>
      </c>
      <c r="I33" s="151">
        <v>104.47</v>
      </c>
      <c r="J33" s="151">
        <v>105.81</v>
      </c>
      <c r="K33" s="151">
        <v>106.82</v>
      </c>
      <c r="L33" s="151">
        <v>104.78</v>
      </c>
      <c r="M33" s="152">
        <v>102.03</v>
      </c>
      <c r="N33" s="153">
        <v>103.32</v>
      </c>
      <c r="O33" s="154">
        <v>100.34</v>
      </c>
      <c r="P33" s="155">
        <v>98.368685707565263</v>
      </c>
      <c r="Q33" s="155">
        <v>99.348156881361973</v>
      </c>
      <c r="R33" s="155">
        <v>100.72111630745874</v>
      </c>
      <c r="S33" s="155">
        <v>101.73467900245774</v>
      </c>
      <c r="T33" s="155">
        <v>99.530774279831846</v>
      </c>
      <c r="U33" s="155">
        <v>100.33789340982734</v>
      </c>
      <c r="V33" s="156" t="s">
        <v>192</v>
      </c>
      <c r="W33" s="147"/>
      <c r="X33" s="157">
        <f t="shared" si="1"/>
        <v>2.1251999999999995</v>
      </c>
      <c r="Y33" s="157">
        <f t="shared" si="1"/>
        <v>1.8409999999999997</v>
      </c>
      <c r="Z33" s="157">
        <f t="shared" si="1"/>
        <v>1.5710000000000008</v>
      </c>
      <c r="AA33" s="158">
        <f t="shared" si="1"/>
        <v>1.4650000000000005</v>
      </c>
      <c r="AB33" s="158">
        <f t="shared" si="1"/>
        <v>1.9653577150921664</v>
      </c>
      <c r="AC33" s="158">
        <f t="shared" si="1"/>
        <v>2.3687788893287292</v>
      </c>
      <c r="AD33" s="158">
        <f t="shared" si="1"/>
        <v>2.4392041103614006</v>
      </c>
      <c r="AE33" s="158">
        <f t="shared" si="1"/>
        <v>2.2841889680925007</v>
      </c>
    </row>
    <row r="34" spans="1:31" ht="14.1" customHeight="1" x14ac:dyDescent="0.2">
      <c r="A34" s="140" t="s">
        <v>193</v>
      </c>
      <c r="B34" s="141">
        <v>105.71</v>
      </c>
      <c r="C34" s="141">
        <v>108.18</v>
      </c>
      <c r="D34" s="141">
        <v>110.41</v>
      </c>
      <c r="E34" s="141">
        <v>110.65</v>
      </c>
      <c r="F34" s="141">
        <v>115.12</v>
      </c>
      <c r="G34" s="141">
        <v>115.39</v>
      </c>
      <c r="H34" s="141">
        <v>107.77</v>
      </c>
      <c r="I34" s="141">
        <v>104.76</v>
      </c>
      <c r="J34" s="141">
        <v>108.69</v>
      </c>
      <c r="K34" s="141">
        <v>108.35</v>
      </c>
      <c r="L34" s="141">
        <v>112.16</v>
      </c>
      <c r="M34" s="142">
        <v>103.74</v>
      </c>
      <c r="N34" s="143">
        <v>100.27</v>
      </c>
      <c r="O34" s="144">
        <v>93.93</v>
      </c>
      <c r="P34" s="145">
        <v>93.639192056242166</v>
      </c>
      <c r="Q34" s="145">
        <v>93.061809020156247</v>
      </c>
      <c r="R34" s="145">
        <v>63.812192482968733</v>
      </c>
      <c r="S34" s="145">
        <v>100.99133615331712</v>
      </c>
      <c r="T34" s="145">
        <v>101.04073522135386</v>
      </c>
      <c r="U34" s="145">
        <v>104.12987180023168</v>
      </c>
      <c r="V34" s="146" t="s">
        <v>194</v>
      </c>
      <c r="W34" s="147"/>
      <c r="X34" s="148">
        <f t="shared" si="1"/>
        <v>2.5980000000000003</v>
      </c>
      <c r="Y34" s="148">
        <f t="shared" si="1"/>
        <v>3.0420000000000016</v>
      </c>
      <c r="Z34" s="148">
        <f t="shared" si="1"/>
        <v>3.7120000000000046</v>
      </c>
      <c r="AA34" s="149">
        <f t="shared" si="1"/>
        <v>5.0743999999999989</v>
      </c>
      <c r="AB34" s="149">
        <f t="shared" si="1"/>
        <v>5.602080794375782</v>
      </c>
      <c r="AC34" s="149">
        <f t="shared" si="1"/>
        <v>5.9294798708321892</v>
      </c>
      <c r="AD34" s="149">
        <f t="shared" si="1"/>
        <v>9.7044167728759447</v>
      </c>
      <c r="AE34" s="149">
        <f t="shared" si="1"/>
        <v>9.4029236651413068</v>
      </c>
    </row>
    <row r="35" spans="1:31" ht="14.1" customHeight="1" x14ac:dyDescent="0.2">
      <c r="A35" s="150" t="s">
        <v>195</v>
      </c>
      <c r="B35" s="151">
        <v>103.47</v>
      </c>
      <c r="C35" s="151">
        <v>107.02</v>
      </c>
      <c r="D35" s="151">
        <v>100.35</v>
      </c>
      <c r="E35" s="151">
        <v>96.97</v>
      </c>
      <c r="F35" s="151">
        <v>102.45</v>
      </c>
      <c r="G35" s="151">
        <v>99.03</v>
      </c>
      <c r="H35" s="151">
        <v>100.8</v>
      </c>
      <c r="I35" s="151">
        <v>105.46</v>
      </c>
      <c r="J35" s="151">
        <v>111.08</v>
      </c>
      <c r="K35" s="151">
        <v>103.36</v>
      </c>
      <c r="L35" s="151">
        <v>107.13</v>
      </c>
      <c r="M35" s="152">
        <v>107.25</v>
      </c>
      <c r="N35" s="153">
        <v>106.39</v>
      </c>
      <c r="O35" s="154">
        <v>107.23</v>
      </c>
      <c r="P35" s="155">
        <v>102.25958973135153</v>
      </c>
      <c r="Q35" s="155">
        <v>104.55332035184406</v>
      </c>
      <c r="R35" s="155">
        <v>111.13876058377166</v>
      </c>
      <c r="S35" s="155">
        <v>90.81561109993244</v>
      </c>
      <c r="T35" s="155">
        <v>106.31541053605721</v>
      </c>
      <c r="U35" s="155">
        <v>107.11109165290952</v>
      </c>
      <c r="V35" s="156" t="s">
        <v>196</v>
      </c>
      <c r="W35" s="147"/>
      <c r="X35" s="157">
        <f t="shared" si="1"/>
        <v>3.4460000000000006</v>
      </c>
      <c r="Y35" s="157">
        <f t="shared" si="1"/>
        <v>3.4736000000000002</v>
      </c>
      <c r="Z35" s="157">
        <f t="shared" si="1"/>
        <v>3.4699999999999989</v>
      </c>
      <c r="AA35" s="158">
        <f t="shared" si="1"/>
        <v>2.8863999999999992</v>
      </c>
      <c r="AB35" s="158">
        <f t="shared" si="1"/>
        <v>2.9092492322378205</v>
      </c>
      <c r="AC35" s="158">
        <f t="shared" si="1"/>
        <v>2.2647089916804419</v>
      </c>
      <c r="AD35" s="158">
        <f t="shared" si="1"/>
        <v>2.1805850500576072</v>
      </c>
      <c r="AE35" s="158">
        <f t="shared" si="1"/>
        <v>3.8988783047263667</v>
      </c>
    </row>
    <row r="36" spans="1:31" ht="14.1" customHeight="1" x14ac:dyDescent="0.2">
      <c r="A36" s="140" t="s">
        <v>197</v>
      </c>
      <c r="B36" s="141">
        <v>104.11</v>
      </c>
      <c r="C36" s="141">
        <v>105.62</v>
      </c>
      <c r="D36" s="141">
        <v>98.38</v>
      </c>
      <c r="E36" s="141">
        <v>101.56</v>
      </c>
      <c r="F36" s="141">
        <v>98.64</v>
      </c>
      <c r="G36" s="141">
        <v>100.17</v>
      </c>
      <c r="H36" s="141">
        <v>110.86</v>
      </c>
      <c r="I36" s="141">
        <v>107.31</v>
      </c>
      <c r="J36" s="141">
        <v>105.03</v>
      </c>
      <c r="K36" s="141">
        <v>112.6</v>
      </c>
      <c r="L36" s="141">
        <v>98.63</v>
      </c>
      <c r="M36" s="142">
        <v>96.97</v>
      </c>
      <c r="N36" s="143">
        <v>97.08</v>
      </c>
      <c r="O36" s="144">
        <v>93.86</v>
      </c>
      <c r="P36" s="145">
        <v>98.679272954586466</v>
      </c>
      <c r="Q36" s="145">
        <v>70.169898804699002</v>
      </c>
      <c r="R36" s="145">
        <v>98.531350373260878</v>
      </c>
      <c r="S36" s="145">
        <v>92.334629089085894</v>
      </c>
      <c r="T36" s="145">
        <v>106.50101159952723</v>
      </c>
      <c r="U36" s="145">
        <v>106.32462849152759</v>
      </c>
      <c r="V36" s="146" t="s">
        <v>198</v>
      </c>
      <c r="W36" s="147"/>
      <c r="X36" s="148">
        <f t="shared" si="1"/>
        <v>4.4040000000000008</v>
      </c>
      <c r="Y36" s="148">
        <f t="shared" si="1"/>
        <v>4.7480000000000029</v>
      </c>
      <c r="Z36" s="148">
        <f t="shared" si="1"/>
        <v>4.8519999999999985</v>
      </c>
      <c r="AA36" s="149">
        <f t="shared" si="1"/>
        <v>5.4680000000000017</v>
      </c>
      <c r="AB36" s="149">
        <f t="shared" si="1"/>
        <v>5.4648581636330862</v>
      </c>
      <c r="AC36" s="149">
        <f t="shared" si="1"/>
        <v>7.8648662592571652</v>
      </c>
      <c r="AD36" s="149">
        <f t="shared" si="1"/>
        <v>6.6928620096639051</v>
      </c>
      <c r="AE36" s="149">
        <f t="shared" si="1"/>
        <v>6.5602034945409526</v>
      </c>
    </row>
    <row r="37" spans="1:31" ht="14.1" customHeight="1" x14ac:dyDescent="0.2">
      <c r="A37" s="150" t="s">
        <v>25</v>
      </c>
      <c r="B37" s="151">
        <v>101.88</v>
      </c>
      <c r="C37" s="151">
        <v>101.31</v>
      </c>
      <c r="D37" s="151">
        <v>104.89</v>
      </c>
      <c r="E37" s="151">
        <v>103.23</v>
      </c>
      <c r="F37" s="151">
        <v>99.53</v>
      </c>
      <c r="G37" s="151">
        <v>111.94</v>
      </c>
      <c r="H37" s="151">
        <v>107.15</v>
      </c>
      <c r="I37" s="151">
        <v>107.33</v>
      </c>
      <c r="J37" s="151">
        <v>107.06</v>
      </c>
      <c r="K37" s="151">
        <v>105.02</v>
      </c>
      <c r="L37" s="151">
        <v>103.29</v>
      </c>
      <c r="M37" s="152">
        <v>98.43</v>
      </c>
      <c r="N37" s="153">
        <v>98.01</v>
      </c>
      <c r="O37" s="154">
        <v>94.53</v>
      </c>
      <c r="P37" s="155">
        <v>96.670446484916269</v>
      </c>
      <c r="Q37" s="155">
        <v>97.243489926531026</v>
      </c>
      <c r="R37" s="155">
        <v>103.76946167506058</v>
      </c>
      <c r="S37" s="155">
        <v>111.85952998320026</v>
      </c>
      <c r="T37" s="155">
        <v>116.93796298423894</v>
      </c>
      <c r="U37" s="155">
        <v>110.02456852575615</v>
      </c>
      <c r="V37" s="156" t="s">
        <v>199</v>
      </c>
      <c r="W37" s="147"/>
      <c r="X37" s="157">
        <f t="shared" si="1"/>
        <v>2.6360000000000001</v>
      </c>
      <c r="Y37" s="157">
        <f t="shared" si="1"/>
        <v>2.9335999999999971</v>
      </c>
      <c r="Z37" s="157">
        <f t="shared" si="1"/>
        <v>3.6009999999999978</v>
      </c>
      <c r="AA37" s="158">
        <f t="shared" si="1"/>
        <v>4.4831999999999992</v>
      </c>
      <c r="AB37" s="158">
        <f t="shared" si="1"/>
        <v>4.8263464218100482</v>
      </c>
      <c r="AC37" s="158">
        <f t="shared" si="1"/>
        <v>4.4966063588552698</v>
      </c>
      <c r="AD37" s="158">
        <f t="shared" si="1"/>
        <v>4.1585525263613281</v>
      </c>
      <c r="AE37" s="158">
        <f t="shared" si="1"/>
        <v>4.6115055246813537</v>
      </c>
    </row>
    <row r="38" spans="1:31" ht="14.1" customHeight="1" x14ac:dyDescent="0.2">
      <c r="A38" s="140" t="s">
        <v>200</v>
      </c>
      <c r="B38" s="141">
        <v>103.74</v>
      </c>
      <c r="C38" s="141">
        <v>103.04</v>
      </c>
      <c r="D38" s="141">
        <v>101.23</v>
      </c>
      <c r="E38" s="141">
        <v>97.66</v>
      </c>
      <c r="F38" s="141">
        <v>99.65</v>
      </c>
      <c r="G38" s="141">
        <v>99</v>
      </c>
      <c r="H38" s="141">
        <v>101.66</v>
      </c>
      <c r="I38" s="141">
        <v>123.57</v>
      </c>
      <c r="J38" s="141">
        <v>112.16</v>
      </c>
      <c r="K38" s="141">
        <v>101.91</v>
      </c>
      <c r="L38" s="141">
        <v>102.99</v>
      </c>
      <c r="M38" s="142">
        <v>100.96</v>
      </c>
      <c r="N38" s="143">
        <v>98.16</v>
      </c>
      <c r="O38" s="144">
        <v>107.17</v>
      </c>
      <c r="P38" s="145">
        <v>93.652543864240585</v>
      </c>
      <c r="Q38" s="145">
        <v>97.815562257614403</v>
      </c>
      <c r="R38" s="145">
        <v>102.16266885525063</v>
      </c>
      <c r="S38" s="145">
        <v>97.973043172002747</v>
      </c>
      <c r="T38" s="145">
        <v>100.75866611389792</v>
      </c>
      <c r="U38" s="145">
        <v>105.14140561478985</v>
      </c>
      <c r="V38" s="146" t="s">
        <v>201</v>
      </c>
      <c r="W38" s="147"/>
      <c r="X38" s="148">
        <f t="shared" si="1"/>
        <v>5.4311999999999943</v>
      </c>
      <c r="Y38" s="148">
        <f t="shared" si="1"/>
        <v>5.5143999999999966</v>
      </c>
      <c r="Z38" s="148">
        <f t="shared" si="1"/>
        <v>5.6372000000000044</v>
      </c>
      <c r="AA38" s="149">
        <f t="shared" si="1"/>
        <v>5.7462</v>
      </c>
      <c r="AB38" s="149">
        <f t="shared" si="1"/>
        <v>6.1060473681455694</v>
      </c>
      <c r="AC38" s="149">
        <f t="shared" si="1"/>
        <v>6.1771136326887</v>
      </c>
      <c r="AD38" s="149">
        <f t="shared" si="1"/>
        <v>6.1469535013736563</v>
      </c>
      <c r="AE38" s="149">
        <f t="shared" si="1"/>
        <v>3.7831519561392897</v>
      </c>
    </row>
    <row r="39" spans="1:31" ht="14.1" customHeight="1" x14ac:dyDescent="0.2">
      <c r="A39" s="150" t="s">
        <v>202</v>
      </c>
      <c r="B39" s="151">
        <v>104.51</v>
      </c>
      <c r="C39" s="151">
        <v>108.81</v>
      </c>
      <c r="D39" s="151">
        <v>100.42</v>
      </c>
      <c r="E39" s="151">
        <v>102.85</v>
      </c>
      <c r="F39" s="151">
        <v>101.8</v>
      </c>
      <c r="G39" s="151">
        <v>101.77</v>
      </c>
      <c r="H39" s="151">
        <v>98.61</v>
      </c>
      <c r="I39" s="151">
        <v>101.11</v>
      </c>
      <c r="J39" s="151">
        <v>101.5</v>
      </c>
      <c r="K39" s="151">
        <v>106.29</v>
      </c>
      <c r="L39" s="151">
        <v>105.94</v>
      </c>
      <c r="M39" s="152">
        <v>112.14</v>
      </c>
      <c r="N39" s="153">
        <v>104.49</v>
      </c>
      <c r="O39" s="154">
        <v>105.7</v>
      </c>
      <c r="P39" s="155">
        <v>104.12378665995877</v>
      </c>
      <c r="Q39" s="155">
        <v>102.37833031537905</v>
      </c>
      <c r="R39" s="155">
        <v>109.60977675474453</v>
      </c>
      <c r="S39" s="155">
        <v>105.05692162622621</v>
      </c>
      <c r="T39" s="155">
        <v>106.04240391672937</v>
      </c>
      <c r="U39" s="155">
        <v>100.60437610190034</v>
      </c>
      <c r="V39" s="156" t="s">
        <v>203</v>
      </c>
      <c r="W39" s="147"/>
      <c r="X39" s="157">
        <f t="shared" si="1"/>
        <v>2.462000000000006</v>
      </c>
      <c r="Y39" s="157">
        <f t="shared" si="1"/>
        <v>2.9282000000000052</v>
      </c>
      <c r="Z39" s="157">
        <f t="shared" si="1"/>
        <v>2.8519999999999968</v>
      </c>
      <c r="AA39" s="158">
        <f t="shared" si="1"/>
        <v>2.9770000000000012</v>
      </c>
      <c r="AB39" s="158">
        <f t="shared" si="1"/>
        <v>2.7446213340041239</v>
      </c>
      <c r="AC39" s="158">
        <f t="shared" si="1"/>
        <v>2.683788302466219</v>
      </c>
      <c r="AD39" s="158">
        <f t="shared" si="1"/>
        <v>2.607765977940673</v>
      </c>
      <c r="AE39" s="158">
        <f t="shared" si="1"/>
        <v>2.2176501224442235</v>
      </c>
    </row>
    <row r="40" spans="1:31" ht="14.1" customHeight="1" x14ac:dyDescent="0.2">
      <c r="A40" s="140" t="s">
        <v>41</v>
      </c>
      <c r="B40" s="141">
        <v>101.36</v>
      </c>
      <c r="C40" s="141">
        <v>102.46</v>
      </c>
      <c r="D40" s="141">
        <v>105.27</v>
      </c>
      <c r="E40" s="141">
        <v>96.62</v>
      </c>
      <c r="F40" s="141">
        <v>100.49</v>
      </c>
      <c r="G40" s="141">
        <v>102.78</v>
      </c>
      <c r="H40" s="141">
        <v>104.64</v>
      </c>
      <c r="I40" s="141">
        <v>103.96</v>
      </c>
      <c r="J40" s="141">
        <v>103.57</v>
      </c>
      <c r="K40" s="141">
        <v>108.96</v>
      </c>
      <c r="L40" s="141">
        <v>101.49</v>
      </c>
      <c r="M40" s="142">
        <v>96.25</v>
      </c>
      <c r="N40" s="143">
        <v>93.43</v>
      </c>
      <c r="O40" s="144">
        <v>93.88</v>
      </c>
      <c r="P40" s="145">
        <v>97.887713539445215</v>
      </c>
      <c r="Q40" s="145">
        <v>98.655358644655763</v>
      </c>
      <c r="R40" s="145">
        <v>102.60652793229545</v>
      </c>
      <c r="S40" s="145">
        <v>99.185606738796054</v>
      </c>
      <c r="T40" s="145">
        <v>103.11528636320992</v>
      </c>
      <c r="U40" s="145">
        <v>104.6428828765318</v>
      </c>
      <c r="V40" s="146" t="s">
        <v>204</v>
      </c>
      <c r="W40" s="147"/>
      <c r="X40" s="148">
        <f t="shared" si="1"/>
        <v>2.2559999999999989</v>
      </c>
      <c r="Y40" s="148">
        <f t="shared" si="1"/>
        <v>2.9523999999999999</v>
      </c>
      <c r="Z40" s="148">
        <f t="shared" si="1"/>
        <v>3.6171999999999955</v>
      </c>
      <c r="AA40" s="149">
        <f t="shared" si="1"/>
        <v>3.9459999999999993</v>
      </c>
      <c r="AB40" s="149">
        <f t="shared" si="1"/>
        <v>4.2582743752665735</v>
      </c>
      <c r="AC40" s="149">
        <f t="shared" si="1"/>
        <v>4.2516927815898997</v>
      </c>
      <c r="AD40" s="149">
        <f t="shared" si="1"/>
        <v>4.0483455748194448</v>
      </c>
      <c r="AE40" s="149">
        <f t="shared" si="1"/>
        <v>3.6520890380436883</v>
      </c>
    </row>
    <row r="41" spans="1:31" ht="14.1" customHeight="1" x14ac:dyDescent="0.2">
      <c r="A41" s="150" t="s">
        <v>205</v>
      </c>
      <c r="B41" s="151">
        <v>97.56</v>
      </c>
      <c r="C41" s="151">
        <v>98.63</v>
      </c>
      <c r="D41" s="151">
        <v>99.77</v>
      </c>
      <c r="E41" s="151">
        <v>97.37</v>
      </c>
      <c r="F41" s="151">
        <v>94.79</v>
      </c>
      <c r="G41" s="151">
        <v>101.65</v>
      </c>
      <c r="H41" s="151">
        <v>145.72</v>
      </c>
      <c r="I41" s="151">
        <v>111.31</v>
      </c>
      <c r="J41" s="151">
        <v>108.46</v>
      </c>
      <c r="K41" s="151">
        <v>112.29</v>
      </c>
      <c r="L41" s="151">
        <v>108.19</v>
      </c>
      <c r="M41" s="152">
        <v>107.25</v>
      </c>
      <c r="N41" s="153">
        <v>106.16</v>
      </c>
      <c r="O41" s="154">
        <v>101.31</v>
      </c>
      <c r="P41" s="155">
        <v>98.272504503130165</v>
      </c>
      <c r="Q41" s="155">
        <v>102.52339296103588</v>
      </c>
      <c r="R41" s="155">
        <v>104.47132988139707</v>
      </c>
      <c r="S41" s="155">
        <v>97.093922337520809</v>
      </c>
      <c r="T41" s="155">
        <v>106.68778364794382</v>
      </c>
      <c r="U41" s="155">
        <v>104.44574954818407</v>
      </c>
      <c r="V41" s="156" t="s">
        <v>206</v>
      </c>
      <c r="W41" s="147"/>
      <c r="X41" s="157">
        <f t="shared" si="1"/>
        <v>9.3759999999999994</v>
      </c>
      <c r="Y41" s="157">
        <f t="shared" si="1"/>
        <v>8.6560000000000095</v>
      </c>
      <c r="Z41" s="157">
        <f t="shared" si="1"/>
        <v>8.2726000000000131</v>
      </c>
      <c r="AA41" s="158">
        <f t="shared" si="1"/>
        <v>8.0361999999999973</v>
      </c>
      <c r="AB41" s="158">
        <f t="shared" si="1"/>
        <v>7.8272497298121895</v>
      </c>
      <c r="AC41" s="158">
        <f t="shared" si="1"/>
        <v>7.7748461521500385</v>
      </c>
      <c r="AD41" s="158">
        <f t="shared" si="1"/>
        <v>3.5035327185324276</v>
      </c>
      <c r="AE41" s="158">
        <f t="shared" si="1"/>
        <v>3.8678850316916069</v>
      </c>
    </row>
    <row r="42" spans="1:31" ht="14.1" customHeight="1" x14ac:dyDescent="0.2">
      <c r="A42" s="140" t="s">
        <v>207</v>
      </c>
      <c r="B42" s="141">
        <v>100.96</v>
      </c>
      <c r="C42" s="141">
        <v>102.23</v>
      </c>
      <c r="D42" s="141">
        <v>103.26</v>
      </c>
      <c r="E42" s="141">
        <v>102.34</v>
      </c>
      <c r="F42" s="141">
        <v>100.78</v>
      </c>
      <c r="G42" s="141">
        <v>77.78</v>
      </c>
      <c r="H42" s="141">
        <v>102.98</v>
      </c>
      <c r="I42" s="141">
        <v>111.23</v>
      </c>
      <c r="J42" s="141">
        <v>116.24</v>
      </c>
      <c r="K42" s="141">
        <v>74.83</v>
      </c>
      <c r="L42" s="141">
        <v>104.63</v>
      </c>
      <c r="M42" s="142">
        <v>106.31</v>
      </c>
      <c r="N42" s="143">
        <v>106.73</v>
      </c>
      <c r="O42" s="144">
        <v>99.61</v>
      </c>
      <c r="P42" s="145">
        <v>99.553551024598718</v>
      </c>
      <c r="Q42" s="145">
        <v>98.352787849726624</v>
      </c>
      <c r="R42" s="145">
        <v>98.437588950470172</v>
      </c>
      <c r="S42" s="145">
        <v>95.839537401185169</v>
      </c>
      <c r="T42" s="145">
        <v>101.16302097927755</v>
      </c>
      <c r="U42" s="145">
        <v>104.06270885261819</v>
      </c>
      <c r="V42" s="146" t="s">
        <v>208</v>
      </c>
      <c r="W42" s="147"/>
      <c r="X42" s="148">
        <f t="shared" si="1"/>
        <v>9.3299999999999947</v>
      </c>
      <c r="Y42" s="148">
        <f t="shared" si="1"/>
        <v>9.4931999999999945</v>
      </c>
      <c r="Z42" s="148">
        <f t="shared" si="1"/>
        <v>9.631999999999989</v>
      </c>
      <c r="AA42" s="149">
        <f t="shared" si="1"/>
        <v>9.6232000000000024</v>
      </c>
      <c r="AB42" s="149">
        <f t="shared" si="1"/>
        <v>9.636773877048153</v>
      </c>
      <c r="AC42" s="149">
        <f t="shared" si="1"/>
        <v>7.1680393350809597</v>
      </c>
      <c r="AD42" s="149">
        <f t="shared" si="1"/>
        <v>7.4356072175204488</v>
      </c>
      <c r="AE42" s="149">
        <f t="shared" si="1"/>
        <v>6.7393227819215467</v>
      </c>
    </row>
    <row r="43" spans="1:31" ht="14.1" customHeight="1" x14ac:dyDescent="0.2">
      <c r="A43" s="150" t="s">
        <v>209</v>
      </c>
      <c r="B43" s="151">
        <v>102.41</v>
      </c>
      <c r="C43" s="151">
        <v>103.6</v>
      </c>
      <c r="D43" s="151">
        <v>104.12</v>
      </c>
      <c r="E43" s="151">
        <v>100.15</v>
      </c>
      <c r="F43" s="151">
        <v>100.64</v>
      </c>
      <c r="G43" s="151">
        <v>99.94</v>
      </c>
      <c r="H43" s="151">
        <v>111.68</v>
      </c>
      <c r="I43" s="151">
        <v>100.13</v>
      </c>
      <c r="J43" s="151">
        <v>102.77</v>
      </c>
      <c r="K43" s="151">
        <v>107.32</v>
      </c>
      <c r="L43" s="151">
        <v>108.27</v>
      </c>
      <c r="M43" s="152">
        <v>104.97</v>
      </c>
      <c r="N43" s="153">
        <v>101.62</v>
      </c>
      <c r="O43" s="154">
        <v>96.52</v>
      </c>
      <c r="P43" s="155">
        <v>98.119858927885389</v>
      </c>
      <c r="Q43" s="155">
        <v>99.348661276365803</v>
      </c>
      <c r="R43" s="155">
        <v>101.71814899269309</v>
      </c>
      <c r="S43" s="155">
        <v>99.221423582563517</v>
      </c>
      <c r="T43" s="155">
        <v>101.22008936577483</v>
      </c>
      <c r="U43" s="155">
        <v>102.46215379024444</v>
      </c>
      <c r="V43" s="156" t="s">
        <v>210</v>
      </c>
      <c r="W43" s="147"/>
      <c r="X43" s="157">
        <f t="shared" si="1"/>
        <v>3.1884000000000001</v>
      </c>
      <c r="Y43" s="157">
        <f t="shared" si="1"/>
        <v>3.2730000000000006</v>
      </c>
      <c r="Z43" s="157">
        <f t="shared" si="1"/>
        <v>3.4487999999999959</v>
      </c>
      <c r="AA43" s="158">
        <f t="shared" si="1"/>
        <v>3.7392000000000025</v>
      </c>
      <c r="AB43" s="158">
        <f t="shared" si="1"/>
        <v>3.9408112857691706</v>
      </c>
      <c r="AC43" s="158">
        <f t="shared" si="1"/>
        <v>3.9881183836599066</v>
      </c>
      <c r="AD43" s="158">
        <f t="shared" si="1"/>
        <v>3.0030664642444536</v>
      </c>
      <c r="AE43" s="158">
        <f t="shared" si="1"/>
        <v>3.0757525776393706</v>
      </c>
    </row>
    <row r="44" spans="1:31" ht="14.1" customHeight="1" x14ac:dyDescent="0.2">
      <c r="A44" s="140" t="s">
        <v>211</v>
      </c>
      <c r="B44" s="141">
        <v>102.42</v>
      </c>
      <c r="C44" s="141">
        <v>104.07</v>
      </c>
      <c r="D44" s="141">
        <v>100.83</v>
      </c>
      <c r="E44" s="141">
        <v>98.7</v>
      </c>
      <c r="F44" s="141">
        <v>90.77</v>
      </c>
      <c r="G44" s="141">
        <v>88.39</v>
      </c>
      <c r="H44" s="141">
        <v>102.73</v>
      </c>
      <c r="I44" s="141">
        <v>95.36</v>
      </c>
      <c r="J44" s="141">
        <v>99.38</v>
      </c>
      <c r="K44" s="141">
        <v>103.53</v>
      </c>
      <c r="L44" s="141">
        <v>100.9</v>
      </c>
      <c r="M44" s="142">
        <v>99.83</v>
      </c>
      <c r="N44" s="143">
        <v>101.03</v>
      </c>
      <c r="O44" s="144">
        <v>97.17</v>
      </c>
      <c r="P44" s="145">
        <v>94.759643257932552</v>
      </c>
      <c r="Q44" s="145">
        <v>95.983923776456123</v>
      </c>
      <c r="R44" s="145">
        <v>97.199379329714148</v>
      </c>
      <c r="S44" s="145">
        <v>98.534176243022912</v>
      </c>
      <c r="T44" s="145">
        <v>102.47054831654484</v>
      </c>
      <c r="U44" s="145">
        <v>104.12554047653266</v>
      </c>
      <c r="V44" s="146" t="s">
        <v>212</v>
      </c>
      <c r="W44" s="147"/>
      <c r="X44" s="148">
        <f t="shared" si="1"/>
        <v>4.1756000000000082</v>
      </c>
      <c r="Y44" s="148">
        <f t="shared" si="1"/>
        <v>3.9212000000000002</v>
      </c>
      <c r="Z44" s="148">
        <f t="shared" si="1"/>
        <v>3.933200000000002</v>
      </c>
      <c r="AA44" s="149">
        <f t="shared" si="1"/>
        <v>3.9892000000000025</v>
      </c>
      <c r="AB44" s="149">
        <f t="shared" si="1"/>
        <v>3.510442809048095</v>
      </c>
      <c r="AC44" s="149">
        <f t="shared" si="1"/>
        <v>2.5991719558733606</v>
      </c>
      <c r="AD44" s="149">
        <f t="shared" si="1"/>
        <v>2.4197053635897179</v>
      </c>
      <c r="AE44" s="149">
        <f t="shared" si="1"/>
        <v>2.1022877392874264</v>
      </c>
    </row>
    <row r="45" spans="1:31" ht="14.1" customHeight="1" x14ac:dyDescent="0.2">
      <c r="A45" s="150" t="s">
        <v>213</v>
      </c>
      <c r="B45" s="151">
        <v>96.1</v>
      </c>
      <c r="C45" s="151">
        <v>91.91</v>
      </c>
      <c r="D45" s="151">
        <v>97.29</v>
      </c>
      <c r="E45" s="151">
        <v>96.2</v>
      </c>
      <c r="F45" s="151">
        <v>93.62</v>
      </c>
      <c r="G45" s="151">
        <v>97.62</v>
      </c>
      <c r="H45" s="151">
        <v>102.79</v>
      </c>
      <c r="I45" s="151">
        <v>109.08</v>
      </c>
      <c r="J45" s="151">
        <v>114.44</v>
      </c>
      <c r="K45" s="151">
        <v>115.3</v>
      </c>
      <c r="L45" s="151">
        <v>114.38</v>
      </c>
      <c r="M45" s="152">
        <v>104.43</v>
      </c>
      <c r="N45" s="153">
        <v>107.41</v>
      </c>
      <c r="O45" s="154">
        <v>100.6</v>
      </c>
      <c r="P45" s="155">
        <v>101.63226228413309</v>
      </c>
      <c r="Q45" s="155">
        <v>102.63334350528741</v>
      </c>
      <c r="R45" s="155">
        <v>104.38271457037696</v>
      </c>
      <c r="S45" s="155">
        <v>103.87448771650045</v>
      </c>
      <c r="T45" s="155">
        <v>106.89128211487832</v>
      </c>
      <c r="U45" s="155">
        <v>102.88834114322904</v>
      </c>
      <c r="V45" s="156" t="s">
        <v>214</v>
      </c>
      <c r="W45" s="147"/>
      <c r="X45" s="157">
        <f t="shared" si="1"/>
        <v>8.0295999999999985</v>
      </c>
      <c r="Y45" s="157">
        <f t="shared" si="1"/>
        <v>7.0279999999999934</v>
      </c>
      <c r="Z45" s="157">
        <f t="shared" si="1"/>
        <v>6.5949999999999962</v>
      </c>
      <c r="AA45" s="158">
        <f t="shared" si="1"/>
        <v>6.1549999999999967</v>
      </c>
      <c r="AB45" s="158">
        <f t="shared" si="1"/>
        <v>5.3537737715866882</v>
      </c>
      <c r="AC45" s="158">
        <f t="shared" si="1"/>
        <v>4.8524394210579471</v>
      </c>
      <c r="AD45" s="158">
        <f t="shared" si="1"/>
        <v>4.6969343712161997</v>
      </c>
      <c r="AE45" s="158">
        <f t="shared" si="1"/>
        <v>4.7793753538961621</v>
      </c>
    </row>
    <row r="46" spans="1:31" ht="14.1" customHeight="1" x14ac:dyDescent="0.2">
      <c r="A46" s="140" t="s">
        <v>215</v>
      </c>
      <c r="B46" s="141">
        <v>104.01</v>
      </c>
      <c r="C46" s="141">
        <v>100.95</v>
      </c>
      <c r="D46" s="141">
        <v>93.95</v>
      </c>
      <c r="E46" s="141">
        <v>101.86</v>
      </c>
      <c r="F46" s="141">
        <v>103.89</v>
      </c>
      <c r="G46" s="141">
        <v>104.35</v>
      </c>
      <c r="H46" s="141">
        <v>108.96</v>
      </c>
      <c r="I46" s="141">
        <v>109.94</v>
      </c>
      <c r="J46" s="141">
        <v>112.18</v>
      </c>
      <c r="K46" s="141">
        <v>110.22</v>
      </c>
      <c r="L46" s="141">
        <v>106.77</v>
      </c>
      <c r="M46" s="142">
        <v>109.92</v>
      </c>
      <c r="N46" s="143">
        <v>110.51</v>
      </c>
      <c r="O46" s="144">
        <v>101.95</v>
      </c>
      <c r="P46" s="145">
        <v>97.251502226288963</v>
      </c>
      <c r="Q46" s="145">
        <v>96.393684236058107</v>
      </c>
      <c r="R46" s="145">
        <v>103.77353201495174</v>
      </c>
      <c r="S46" s="145">
        <v>103.7331554486195</v>
      </c>
      <c r="T46" s="145">
        <v>106.67032926019463</v>
      </c>
      <c r="U46" s="145">
        <v>105.49345132329222</v>
      </c>
      <c r="V46" s="146" t="s">
        <v>216</v>
      </c>
      <c r="W46" s="147"/>
      <c r="X46" s="148">
        <f t="shared" si="1"/>
        <v>4.3069999999999995</v>
      </c>
      <c r="Y46" s="148">
        <f t="shared" si="1"/>
        <v>4.1531999999999956</v>
      </c>
      <c r="Z46" s="148">
        <f t="shared" si="1"/>
        <v>2.9139999999999988</v>
      </c>
      <c r="AA46" s="149">
        <f t="shared" si="1"/>
        <v>2.903200000000004</v>
      </c>
      <c r="AB46" s="149">
        <f t="shared" si="1"/>
        <v>3.6998197328453273</v>
      </c>
      <c r="AC46" s="149">
        <f t="shared" si="1"/>
        <v>4.7266738952714062</v>
      </c>
      <c r="AD46" s="149">
        <f t="shared" si="1"/>
        <v>4.8389537827241424</v>
      </c>
      <c r="AE46" s="149">
        <f t="shared" si="1"/>
        <v>4.6498126074081698</v>
      </c>
    </row>
    <row r="47" spans="1:31" s="108" customFormat="1" ht="14.1" customHeight="1" x14ac:dyDescent="0.2">
      <c r="A47" s="150" t="s">
        <v>24</v>
      </c>
      <c r="B47" s="151">
        <v>98.5</v>
      </c>
      <c r="C47" s="151">
        <v>99.87</v>
      </c>
      <c r="D47" s="151">
        <v>98.88</v>
      </c>
      <c r="E47" s="151">
        <v>98.37</v>
      </c>
      <c r="F47" s="151">
        <v>95.34</v>
      </c>
      <c r="G47" s="151">
        <v>93.19</v>
      </c>
      <c r="H47" s="151">
        <v>122.27</v>
      </c>
      <c r="I47" s="151">
        <v>100.6</v>
      </c>
      <c r="J47" s="151">
        <v>100.83</v>
      </c>
      <c r="K47" s="151">
        <v>101.82</v>
      </c>
      <c r="L47" s="151">
        <v>98.29</v>
      </c>
      <c r="M47" s="152">
        <v>99.92</v>
      </c>
      <c r="N47" s="153">
        <v>98.4</v>
      </c>
      <c r="O47" s="154">
        <v>100.72</v>
      </c>
      <c r="P47" s="155">
        <v>100.86594390395523</v>
      </c>
      <c r="Q47" s="155">
        <v>95.91251375381016</v>
      </c>
      <c r="R47" s="155">
        <v>98.870096273338021</v>
      </c>
      <c r="S47" s="155">
        <v>95.979728056442113</v>
      </c>
      <c r="T47" s="155">
        <v>96.778777083419527</v>
      </c>
      <c r="U47" s="155">
        <v>98.359660534789043</v>
      </c>
      <c r="V47" s="156" t="s">
        <v>217</v>
      </c>
      <c r="W47" s="147"/>
      <c r="X47" s="157">
        <f t="shared" si="1"/>
        <v>4.4395999999999969</v>
      </c>
      <c r="Y47" s="157">
        <f t="shared" si="1"/>
        <v>4.4375999999999944</v>
      </c>
      <c r="Z47" s="157">
        <f t="shared" si="1"/>
        <v>4.4567999999999923</v>
      </c>
      <c r="AA47" s="158">
        <f t="shared" si="1"/>
        <v>4.3627999999999929</v>
      </c>
      <c r="AB47" s="158">
        <f t="shared" si="1"/>
        <v>4.1417622438417778</v>
      </c>
      <c r="AC47" s="158">
        <f t="shared" si="1"/>
        <v>4.0614308468446776</v>
      </c>
      <c r="AD47" s="158">
        <f t="shared" si="1"/>
        <v>1.4037623090586338</v>
      </c>
      <c r="AE47" s="158">
        <f t="shared" si="1"/>
        <v>1.6703605820364913</v>
      </c>
    </row>
    <row r="48" spans="1:31" s="108" customFormat="1" ht="14.1" customHeight="1" x14ac:dyDescent="0.2">
      <c r="A48" s="140" t="s">
        <v>22</v>
      </c>
      <c r="B48" s="141">
        <v>100.37</v>
      </c>
      <c r="C48" s="141">
        <v>67.77</v>
      </c>
      <c r="D48" s="141">
        <v>100.27</v>
      </c>
      <c r="E48" s="141">
        <v>100.31</v>
      </c>
      <c r="F48" s="141">
        <v>93.08</v>
      </c>
      <c r="G48" s="141">
        <v>94.99</v>
      </c>
      <c r="H48" s="141">
        <v>96.28</v>
      </c>
      <c r="I48" s="141">
        <v>103.12</v>
      </c>
      <c r="J48" s="141">
        <v>117</v>
      </c>
      <c r="K48" s="141">
        <v>110.1</v>
      </c>
      <c r="L48" s="141">
        <v>104.12</v>
      </c>
      <c r="M48" s="142">
        <v>104.47</v>
      </c>
      <c r="N48" s="143">
        <v>102.04</v>
      </c>
      <c r="O48" s="144">
        <v>97.99</v>
      </c>
      <c r="P48" s="145">
        <v>103.55061486850674</v>
      </c>
      <c r="Q48" s="145">
        <v>100.07899543715561</v>
      </c>
      <c r="R48" s="145">
        <v>99.742766059000203</v>
      </c>
      <c r="S48" s="145">
        <v>100.76601944571726</v>
      </c>
      <c r="T48" s="145">
        <v>100.84828979498074</v>
      </c>
      <c r="U48" s="145">
        <v>102.60870641710443</v>
      </c>
      <c r="V48" s="146" t="s">
        <v>218</v>
      </c>
      <c r="W48" s="147"/>
      <c r="X48" s="148">
        <f t="shared" si="1"/>
        <v>8.5391999999999992</v>
      </c>
      <c r="Y48" s="148">
        <f t="shared" si="1"/>
        <v>5.3880000000000008</v>
      </c>
      <c r="Z48" s="148">
        <f t="shared" si="1"/>
        <v>5.2110000000000003</v>
      </c>
      <c r="AA48" s="149">
        <f t="shared" si="1"/>
        <v>5.4430000000000005</v>
      </c>
      <c r="AB48" s="149">
        <f t="shared" si="1"/>
        <v>4.4820614868506734</v>
      </c>
      <c r="AC48" s="149">
        <f t="shared" si="1"/>
        <v>4.0380311755470117</v>
      </c>
      <c r="AD48" s="149">
        <f t="shared" si="1"/>
        <v>3.7812574181202452</v>
      </c>
      <c r="AE48" s="149">
        <f t="shared" si="1"/>
        <v>3.9493283351696165</v>
      </c>
    </row>
    <row r="49" spans="1:31" s="108" customFormat="1" ht="14.1" customHeight="1" x14ac:dyDescent="0.2">
      <c r="A49" s="150" t="s">
        <v>219</v>
      </c>
      <c r="B49" s="151">
        <v>100.21</v>
      </c>
      <c r="C49" s="151">
        <v>102.93</v>
      </c>
      <c r="D49" s="151">
        <v>97.17</v>
      </c>
      <c r="E49" s="151">
        <v>99.88</v>
      </c>
      <c r="F49" s="151">
        <v>96.96</v>
      </c>
      <c r="G49" s="151">
        <v>115.61</v>
      </c>
      <c r="H49" s="151">
        <v>97.42</v>
      </c>
      <c r="I49" s="151">
        <v>96.22</v>
      </c>
      <c r="J49" s="151">
        <v>99.03</v>
      </c>
      <c r="K49" s="151">
        <v>100.31</v>
      </c>
      <c r="L49" s="151">
        <v>100.29</v>
      </c>
      <c r="M49" s="152">
        <v>100.01</v>
      </c>
      <c r="N49" s="153">
        <v>100.1</v>
      </c>
      <c r="O49" s="154">
        <v>99.04</v>
      </c>
      <c r="P49" s="155">
        <v>99.799929087119892</v>
      </c>
      <c r="Q49" s="155">
        <v>100.38753446267339</v>
      </c>
      <c r="R49" s="155">
        <v>102.29401811869938</v>
      </c>
      <c r="S49" s="155">
        <v>99.068356813795532</v>
      </c>
      <c r="T49" s="155">
        <v>99.222873398541665</v>
      </c>
      <c r="U49" s="155">
        <v>99.598992477839062</v>
      </c>
      <c r="V49" s="156" t="s">
        <v>220</v>
      </c>
      <c r="W49" s="147"/>
      <c r="X49" s="157">
        <f t="shared" si="1"/>
        <v>3.4751999999999965</v>
      </c>
      <c r="Y49" s="157">
        <f t="shared" si="1"/>
        <v>3.0679999999999978</v>
      </c>
      <c r="Z49" s="157">
        <f t="shared" si="1"/>
        <v>3.005399999999999</v>
      </c>
      <c r="AA49" s="158">
        <f t="shared" si="1"/>
        <v>3.0221999999999953</v>
      </c>
      <c r="AB49" s="158">
        <f t="shared" si="1"/>
        <v>2.9654014182575894</v>
      </c>
      <c r="AC49" s="158">
        <f t="shared" si="1"/>
        <v>1.0665970839834642</v>
      </c>
      <c r="AD49" s="158">
        <f t="shared" si="1"/>
        <v>0.99088890010956732</v>
      </c>
      <c r="AE49" s="158">
        <f t="shared" si="1"/>
        <v>0.64332666804573369</v>
      </c>
    </row>
    <row r="50" spans="1:31" s="108" customFormat="1" ht="14.1" customHeight="1" x14ac:dyDescent="0.2">
      <c r="A50" s="159" t="s">
        <v>16</v>
      </c>
      <c r="B50" s="160">
        <v>96.1</v>
      </c>
      <c r="C50" s="160">
        <v>67.77</v>
      </c>
      <c r="D50" s="160">
        <v>93.95</v>
      </c>
      <c r="E50" s="160">
        <v>90.61</v>
      </c>
      <c r="F50" s="160">
        <v>90.77</v>
      </c>
      <c r="G50" s="160">
        <v>77.78</v>
      </c>
      <c r="H50" s="160">
        <v>95.8</v>
      </c>
      <c r="I50" s="160">
        <v>95.36</v>
      </c>
      <c r="J50" s="160">
        <v>99.03</v>
      </c>
      <c r="K50" s="160">
        <v>74.83</v>
      </c>
      <c r="L50" s="160">
        <v>98.29</v>
      </c>
      <c r="M50" s="161">
        <v>96.25</v>
      </c>
      <c r="N50" s="161">
        <v>88.55</v>
      </c>
      <c r="O50" s="162">
        <v>93.86</v>
      </c>
      <c r="P50" s="163">
        <v>92.041378295721572</v>
      </c>
      <c r="Q50" s="163">
        <v>70.169898804699002</v>
      </c>
      <c r="R50" s="163">
        <v>63.812192482968733</v>
      </c>
      <c r="S50" s="163">
        <v>90.81561109993244</v>
      </c>
      <c r="T50" s="163">
        <v>91.62197954879683</v>
      </c>
      <c r="U50" s="163">
        <v>88.789779354222247</v>
      </c>
      <c r="V50" s="164" t="s">
        <v>16</v>
      </c>
      <c r="W50" s="165"/>
      <c r="X50" s="166">
        <f t="shared" si="1"/>
        <v>8.9754000000000023</v>
      </c>
      <c r="Y50" s="166">
        <f t="shared" si="1"/>
        <v>6.215600000000002</v>
      </c>
      <c r="Z50" s="166">
        <f t="shared" si="1"/>
        <v>6.2275999999999998</v>
      </c>
      <c r="AA50" s="166">
        <f t="shared" si="1"/>
        <v>6.4556000000000022</v>
      </c>
      <c r="AB50" s="167">
        <f t="shared" si="1"/>
        <v>6.4754826977432955</v>
      </c>
      <c r="AC50" s="167">
        <f t="shared" si="1"/>
        <v>7.5408968650854407</v>
      </c>
      <c r="AD50" s="168">
        <f t="shared" si="1"/>
        <v>10.569189917469817</v>
      </c>
      <c r="AE50" s="168">
        <f t="shared" si="1"/>
        <v>10.296526583465759</v>
      </c>
    </row>
    <row r="51" spans="1:31" s="108" customFormat="1" ht="14.1" customHeight="1" x14ac:dyDescent="0.2">
      <c r="A51" s="159" t="s">
        <v>17</v>
      </c>
      <c r="B51" s="160">
        <v>124.49</v>
      </c>
      <c r="C51" s="160">
        <v>116.13</v>
      </c>
      <c r="D51" s="160">
        <v>114.58</v>
      </c>
      <c r="E51" s="160">
        <v>125.37</v>
      </c>
      <c r="F51" s="160">
        <v>115.12</v>
      </c>
      <c r="G51" s="160">
        <v>115.61</v>
      </c>
      <c r="H51" s="160">
        <v>149.85</v>
      </c>
      <c r="I51" s="160">
        <v>123.57</v>
      </c>
      <c r="J51" s="160">
        <v>126.54</v>
      </c>
      <c r="K51" s="160">
        <v>152.13</v>
      </c>
      <c r="L51" s="160">
        <v>121.66</v>
      </c>
      <c r="M51" s="161">
        <v>112.14</v>
      </c>
      <c r="N51" s="161">
        <v>110.51</v>
      </c>
      <c r="O51" s="162">
        <v>107.23</v>
      </c>
      <c r="P51" s="163">
        <v>106.41881123369919</v>
      </c>
      <c r="Q51" s="163">
        <v>106.08522495467112</v>
      </c>
      <c r="R51" s="163">
        <v>111.13876058377166</v>
      </c>
      <c r="S51" s="163">
        <v>111.85952998320026</v>
      </c>
      <c r="T51" s="163">
        <v>116.93796298423894</v>
      </c>
      <c r="U51" s="163">
        <v>110.02456852575615</v>
      </c>
      <c r="V51" s="164" t="s">
        <v>17</v>
      </c>
      <c r="W51" s="165"/>
      <c r="X51" s="166">
        <f t="shared" si="1"/>
        <v>10.070400000000005</v>
      </c>
      <c r="Y51" s="166">
        <f t="shared" si="1"/>
        <v>10.309799999999999</v>
      </c>
      <c r="Z51" s="166">
        <f t="shared" si="1"/>
        <v>10.577999999999999</v>
      </c>
      <c r="AA51" s="166">
        <f t="shared" si="1"/>
        <v>11.6692</v>
      </c>
      <c r="AB51" s="169">
        <f t="shared" si="1"/>
        <v>12.36529510130406</v>
      </c>
      <c r="AC51" s="169">
        <f t="shared" si="1"/>
        <v>13.136596381162969</v>
      </c>
      <c r="AD51" s="168">
        <f t="shared" si="1"/>
        <v>10.586176258228642</v>
      </c>
      <c r="AE51" s="168">
        <f t="shared" si="1"/>
        <v>10.123260394679464</v>
      </c>
    </row>
    <row r="52" spans="1:31" s="108" customFormat="1" ht="14.1" customHeight="1" x14ac:dyDescent="0.2">
      <c r="A52" s="159" t="s">
        <v>221</v>
      </c>
      <c r="B52" s="160">
        <v>101.985</v>
      </c>
      <c r="C52" s="160">
        <v>103.32</v>
      </c>
      <c r="D52" s="160">
        <v>100.94499999999999</v>
      </c>
      <c r="E52" s="160">
        <v>100.23</v>
      </c>
      <c r="F52" s="160">
        <v>99.93</v>
      </c>
      <c r="G52" s="160">
        <v>100.71000000000001</v>
      </c>
      <c r="H52" s="160">
        <v>104.41500000000001</v>
      </c>
      <c r="I52" s="160">
        <v>105.11</v>
      </c>
      <c r="J52" s="160">
        <v>108.87</v>
      </c>
      <c r="K52" s="160">
        <v>108.655</v>
      </c>
      <c r="L52" s="160">
        <v>104.58</v>
      </c>
      <c r="M52" s="161">
        <v>103.925</v>
      </c>
      <c r="N52" s="161">
        <v>101.83000000000001</v>
      </c>
      <c r="O52" s="170">
        <v>99.325000000000003</v>
      </c>
      <c r="P52" s="171">
        <v>98.523979331075864</v>
      </c>
      <c r="Q52" s="160">
        <v>99.20728937499122</v>
      </c>
      <c r="R52" s="172">
        <v>102.45027302549741</v>
      </c>
      <c r="S52" s="171">
        <v>99.203515160679785</v>
      </c>
      <c r="T52" s="171">
        <v>101.19155517252619</v>
      </c>
      <c r="U52" s="171">
        <v>103.79807204853543</v>
      </c>
      <c r="V52" s="173" t="str">
        <f>+A52</f>
        <v>Médiane</v>
      </c>
      <c r="X52" s="166">
        <f t="shared" si="1"/>
        <v>2.6495000000000006</v>
      </c>
      <c r="Y52" s="166">
        <f t="shared" si="1"/>
        <v>2.6265999999999976</v>
      </c>
      <c r="Z52" s="166">
        <f t="shared" si="1"/>
        <v>2.5203999999999964</v>
      </c>
      <c r="AA52" s="166">
        <f t="shared" si="1"/>
        <v>2.6289999999999951</v>
      </c>
      <c r="AB52" s="169">
        <f t="shared" si="1"/>
        <v>2.7977224802708918</v>
      </c>
      <c r="AC52" s="169">
        <f t="shared" si="1"/>
        <v>2.9780477552719491</v>
      </c>
      <c r="AD52" s="168">
        <f t="shared" si="1"/>
        <v>2.980345826843549</v>
      </c>
      <c r="AE52" s="168">
        <f t="shared" si="1"/>
        <v>3.0803954486204574</v>
      </c>
    </row>
    <row r="53" spans="1:31" s="108" customFormat="1" ht="14.1" customHeight="1" x14ac:dyDescent="0.2">
      <c r="A53" s="159" t="s">
        <v>237</v>
      </c>
      <c r="B53" s="160">
        <v>102.81384615384614</v>
      </c>
      <c r="C53" s="160">
        <v>102.53346153846152</v>
      </c>
      <c r="D53" s="160">
        <v>102.55923076923077</v>
      </c>
      <c r="E53" s="160">
        <v>101.24653846153845</v>
      </c>
      <c r="F53" s="160">
        <v>99.555000000000007</v>
      </c>
      <c r="G53" s="160">
        <v>100.71538461538461</v>
      </c>
      <c r="H53" s="160">
        <v>109.11038461538462</v>
      </c>
      <c r="I53" s="160">
        <v>106.69038461538459</v>
      </c>
      <c r="J53" s="160">
        <v>109.22461538461538</v>
      </c>
      <c r="K53" s="160">
        <v>109.10730769230769</v>
      </c>
      <c r="L53" s="160">
        <v>105.80615384615386</v>
      </c>
      <c r="M53" s="161">
        <v>103.37076923076924</v>
      </c>
      <c r="N53" s="161">
        <v>101.84038461538464</v>
      </c>
      <c r="O53" s="170">
        <v>99.239615384615348</v>
      </c>
      <c r="P53" s="171">
        <v>98.910830079561364</v>
      </c>
      <c r="Q53" s="160">
        <v>97.458084303694875</v>
      </c>
      <c r="R53" s="172">
        <v>101.09360944609351</v>
      </c>
      <c r="S53" s="171">
        <v>99.570809914764723</v>
      </c>
      <c r="T53" s="171">
        <v>102.43195609352155</v>
      </c>
      <c r="U53" s="171">
        <v>103.08023677222072</v>
      </c>
      <c r="V53" s="173" t="str">
        <f>+A53</f>
        <v>Moyenne</v>
      </c>
      <c r="X53" s="166">
        <f t="shared" si="1"/>
        <v>3.3329230769230778</v>
      </c>
      <c r="Y53" s="166">
        <f t="shared" si="1"/>
        <v>3.2491923076923057</v>
      </c>
      <c r="Z53" s="166">
        <f t="shared" si="1"/>
        <v>3.3210769230769186</v>
      </c>
      <c r="AA53" s="166">
        <f t="shared" si="1"/>
        <v>3.521769230769229</v>
      </c>
      <c r="AB53" s="169">
        <f t="shared" si="1"/>
        <v>3.586186222813093</v>
      </c>
      <c r="AC53" s="169">
        <f t="shared" si="1"/>
        <v>3.9119162539820662</v>
      </c>
      <c r="AD53" s="168">
        <f t="shared" si="1"/>
        <v>3.565670693988102</v>
      </c>
      <c r="AE53" s="168">
        <f t="shared" si="1"/>
        <v>3.4519948389323902</v>
      </c>
    </row>
    <row r="54" spans="1:31" s="108" customFormat="1" ht="14.1" customHeight="1" thickBot="1" x14ac:dyDescent="0.25">
      <c r="A54" s="159" t="s">
        <v>222</v>
      </c>
      <c r="B54" s="174">
        <v>102.27</v>
      </c>
      <c r="C54" s="175">
        <v>98</v>
      </c>
      <c r="D54" s="175">
        <v>101.59</v>
      </c>
      <c r="E54" s="175">
        <v>100.5</v>
      </c>
      <c r="F54" s="175">
        <v>98.3</v>
      </c>
      <c r="G54" s="175">
        <v>97.97</v>
      </c>
      <c r="H54" s="175">
        <v>103.92</v>
      </c>
      <c r="I54" s="176">
        <v>104.86</v>
      </c>
      <c r="J54" s="160">
        <v>109.36</v>
      </c>
      <c r="K54" s="160">
        <v>105.25</v>
      </c>
      <c r="L54" s="160">
        <v>104.93</v>
      </c>
      <c r="M54" s="161">
        <v>103.65</v>
      </c>
      <c r="N54" s="161">
        <v>100</v>
      </c>
      <c r="O54" s="161">
        <v>99.05</v>
      </c>
      <c r="P54" s="177">
        <v>99.77</v>
      </c>
      <c r="Q54" s="178">
        <v>98.035744292203802</v>
      </c>
      <c r="R54" s="179">
        <v>100.28313752803354</v>
      </c>
      <c r="S54" s="178">
        <v>100.05</v>
      </c>
      <c r="T54" s="178">
        <v>102.63</v>
      </c>
      <c r="U54" s="178">
        <v>103.55478282734801</v>
      </c>
      <c r="V54" s="164" t="s">
        <v>222</v>
      </c>
      <c r="X54" s="166">
        <f t="shared" si="1"/>
        <v>3.1960000000000006</v>
      </c>
      <c r="Y54" s="166">
        <f t="shared" si="1"/>
        <v>2.7543999999999982</v>
      </c>
      <c r="Z54" s="166">
        <f t="shared" si="1"/>
        <v>2.9452000000000056</v>
      </c>
      <c r="AA54" s="166">
        <f t="shared" si="1"/>
        <v>3.119200000000002</v>
      </c>
      <c r="AB54" s="169">
        <f t="shared" si="1"/>
        <v>2.942800000000001</v>
      </c>
      <c r="AC54" s="169">
        <f t="shared" si="1"/>
        <v>2.9349106849355509</v>
      </c>
      <c r="AD54" s="168">
        <f t="shared" si="1"/>
        <v>3.0911118179762682</v>
      </c>
      <c r="AE54" s="168">
        <f t="shared" si="1"/>
        <v>3.0076894543810155</v>
      </c>
    </row>
    <row r="55" spans="1:31" s="108" customFormat="1" ht="14.1" customHeight="1" thickBot="1" x14ac:dyDescent="0.25">
      <c r="A55" s="180" t="s">
        <v>223</v>
      </c>
      <c r="B55" s="181">
        <v>91.51</v>
      </c>
      <c r="C55" s="182">
        <v>104</v>
      </c>
      <c r="D55" s="182">
        <v>89.43</v>
      </c>
      <c r="E55" s="182">
        <v>86.59</v>
      </c>
      <c r="F55" s="182">
        <v>88.11</v>
      </c>
      <c r="G55" s="182">
        <v>90.15</v>
      </c>
      <c r="H55" s="182">
        <v>95.81</v>
      </c>
      <c r="I55" s="183">
        <v>100.86</v>
      </c>
      <c r="J55" s="182">
        <v>108</v>
      </c>
      <c r="K55" s="182">
        <v>110.8</v>
      </c>
      <c r="L55" s="183">
        <v>112.59</v>
      </c>
      <c r="M55" s="183">
        <v>106.93051717058788</v>
      </c>
      <c r="N55" s="183">
        <v>103.30368716665939</v>
      </c>
      <c r="O55" s="183">
        <v>103.91931736942779</v>
      </c>
      <c r="P55" s="183">
        <v>101.7089967994705</v>
      </c>
      <c r="Q55" s="183">
        <v>101.86732684708473</v>
      </c>
      <c r="R55" s="183">
        <v>103.07023427481128</v>
      </c>
      <c r="S55" s="183">
        <v>104.33196625150313</v>
      </c>
      <c r="T55" s="183">
        <v>106.45</v>
      </c>
      <c r="U55" s="183">
        <v>108.27393751117438</v>
      </c>
      <c r="V55" s="184" t="s">
        <v>224</v>
      </c>
      <c r="X55" s="185">
        <f t="shared" si="1"/>
        <v>8.6159999999999979</v>
      </c>
      <c r="Y55" s="185">
        <f t="shared" si="1"/>
        <v>8.9090517170587855</v>
      </c>
      <c r="Z55" s="185">
        <f t="shared" si="1"/>
        <v>8.1195363469797783</v>
      </c>
      <c r="AA55" s="185">
        <f t="shared" si="1"/>
        <v>6.6518817365340031</v>
      </c>
      <c r="AB55" s="169">
        <f t="shared" si="1"/>
        <v>5.0407150573885771</v>
      </c>
      <c r="AC55" s="169">
        <f t="shared" si="1"/>
        <v>4.0009158058591536</v>
      </c>
      <c r="AD55" s="168">
        <f t="shared" si="1"/>
        <v>3.4200970638742532</v>
      </c>
      <c r="AE55" s="168">
        <f t="shared" ref="AE55" si="2">AVEDEV(J55:S55)</f>
        <v>3.1423397637540007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K1/I1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Deckung des Aufwands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Laufender Ertrag in % des laufendes Aufwandes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+[1]Gewichtung_Pondération!$D$4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Couverture des charges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Revenus courants en % des charges  courantes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+[1]Gewichtung_Pondération!$D$4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8" t="s">
        <v>127</v>
      </c>
      <c r="O66" s="191" t="s">
        <v>129</v>
      </c>
      <c r="P66" s="191" t="s">
        <v>130</v>
      </c>
      <c r="Q66" s="191" t="s">
        <v>133</v>
      </c>
      <c r="R66" s="191" t="s">
        <v>134</v>
      </c>
      <c r="S66" s="191" t="s">
        <v>137</v>
      </c>
      <c r="T66" s="191" t="s">
        <v>141</v>
      </c>
      <c r="U66" s="191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5"/>
      <c r="O67" s="136"/>
      <c r="P67" s="192"/>
      <c r="Q67" s="192"/>
      <c r="R67" s="136"/>
      <c r="S67" s="136"/>
      <c r="T67" s="136"/>
      <c r="U67" s="136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D93" si="3">(SUM(B24:D24)/3)</f>
        <v>105.96</v>
      </c>
      <c r="E68" s="141">
        <f t="shared" ref="E68:E93" si="4">(SUM(C24:E24)/3)</f>
        <v>104.78000000000002</v>
      </c>
      <c r="F68" s="141">
        <f t="shared" ref="F68:U83" si="5">(SUM(D24:F24)/3)</f>
        <v>100.31666666666666</v>
      </c>
      <c r="G68" s="141">
        <f t="shared" si="5"/>
        <v>98.203333333333333</v>
      </c>
      <c r="H68" s="141">
        <f t="shared" si="5"/>
        <v>97.070000000000007</v>
      </c>
      <c r="I68" s="141">
        <f t="shared" si="5"/>
        <v>99.353333333333339</v>
      </c>
      <c r="J68" s="141">
        <f t="shared" si="5"/>
        <v>102.42333333333333</v>
      </c>
      <c r="K68" s="141">
        <f t="shared" si="5"/>
        <v>104.13</v>
      </c>
      <c r="L68" s="141">
        <f t="shared" si="5"/>
        <v>104.14333333333333</v>
      </c>
      <c r="M68" s="141">
        <f t="shared" si="5"/>
        <v>103.66666666666667</v>
      </c>
      <c r="N68" s="143">
        <f t="shared" si="5"/>
        <v>98.486666666666665</v>
      </c>
      <c r="O68" s="143">
        <f t="shared" si="5"/>
        <v>98.143333333333317</v>
      </c>
      <c r="P68" s="194">
        <f t="shared" si="5"/>
        <v>96.350989824673277</v>
      </c>
      <c r="Q68" s="195">
        <f t="shared" si="5"/>
        <v>99.870234037605371</v>
      </c>
      <c r="R68" s="142">
        <f t="shared" si="5"/>
        <v>99.652329430304846</v>
      </c>
      <c r="S68" s="194">
        <f t="shared" si="5"/>
        <v>100.64512906289229</v>
      </c>
      <c r="T68" s="194">
        <f t="shared" si="5"/>
        <v>101.76950914033658</v>
      </c>
      <c r="U68" s="194">
        <f t="shared" si="5"/>
        <v>102.94712951508558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96">
        <f t="shared" si="3"/>
        <v>102.53000000000002</v>
      </c>
      <c r="E69" s="151">
        <f t="shared" si="4"/>
        <v>102.74333333333334</v>
      </c>
      <c r="F69" s="151">
        <f t="shared" si="5"/>
        <v>102.57000000000001</v>
      </c>
      <c r="G69" s="151">
        <f t="shared" si="5"/>
        <v>103.15666666666668</v>
      </c>
      <c r="H69" s="151">
        <f t="shared" si="5"/>
        <v>103.67666666666668</v>
      </c>
      <c r="I69" s="151">
        <f t="shared" si="5"/>
        <v>103.29333333333334</v>
      </c>
      <c r="J69" s="151">
        <f t="shared" si="5"/>
        <v>104.73666666666668</v>
      </c>
      <c r="K69" s="151">
        <f t="shared" si="5"/>
        <v>104.33999999999999</v>
      </c>
      <c r="L69" s="151">
        <f t="shared" si="5"/>
        <v>104.63333333333333</v>
      </c>
      <c r="M69" s="151">
        <f t="shared" si="5"/>
        <v>103.27</v>
      </c>
      <c r="N69" s="153">
        <f t="shared" si="5"/>
        <v>102.57000000000001</v>
      </c>
      <c r="O69" s="197">
        <f t="shared" si="5"/>
        <v>100.28666666666668</v>
      </c>
      <c r="P69" s="197">
        <f t="shared" si="5"/>
        <v>99.538851142567736</v>
      </c>
      <c r="Q69" s="197">
        <f t="shared" si="5"/>
        <v>99.754711709694675</v>
      </c>
      <c r="R69" s="198">
        <f t="shared" si="5"/>
        <v>101.86382247162271</v>
      </c>
      <c r="S69" s="152">
        <f t="shared" si="5"/>
        <v>102.28139984204347</v>
      </c>
      <c r="T69" s="152">
        <f t="shared" si="5"/>
        <v>101.84043453249427</v>
      </c>
      <c r="U69" s="152">
        <f t="shared" si="5"/>
        <v>101.80308482154935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93">
        <f t="shared" si="3"/>
        <v>105.33999999999999</v>
      </c>
      <c r="E70" s="141">
        <f t="shared" si="4"/>
        <v>104.56666666666666</v>
      </c>
      <c r="F70" s="141">
        <f t="shared" si="5"/>
        <v>103.30333333333333</v>
      </c>
      <c r="G70" s="141">
        <f t="shared" si="5"/>
        <v>101.26333333333332</v>
      </c>
      <c r="H70" s="141">
        <f t="shared" si="5"/>
        <v>101.69999999999999</v>
      </c>
      <c r="I70" s="141">
        <f t="shared" si="5"/>
        <v>103.83999999999999</v>
      </c>
      <c r="J70" s="141">
        <f t="shared" si="5"/>
        <v>106.50333333333333</v>
      </c>
      <c r="K70" s="141">
        <f t="shared" si="5"/>
        <v>108.91666666666667</v>
      </c>
      <c r="L70" s="141">
        <f t="shared" si="5"/>
        <v>108.13333333333333</v>
      </c>
      <c r="M70" s="141">
        <f t="shared" si="5"/>
        <v>106.64666666666666</v>
      </c>
      <c r="N70" s="143">
        <f t="shared" si="5"/>
        <v>104.34333333333332</v>
      </c>
      <c r="O70" s="194">
        <f t="shared" si="5"/>
        <v>102.20333333333333</v>
      </c>
      <c r="P70" s="194">
        <f t="shared" si="5"/>
        <v>100.67328291729694</v>
      </c>
      <c r="Q70" s="194">
        <f t="shared" si="5"/>
        <v>99.506222198753548</v>
      </c>
      <c r="R70" s="195">
        <f t="shared" si="5"/>
        <v>100.50028430876426</v>
      </c>
      <c r="S70" s="199">
        <f t="shared" si="5"/>
        <v>99.855042928506052</v>
      </c>
      <c r="T70" s="199">
        <f t="shared" si="5"/>
        <v>99.254738262496275</v>
      </c>
      <c r="U70" s="199">
        <f t="shared" si="5"/>
        <v>99.760524429426937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96">
        <f t="shared" si="3"/>
        <v>98.433333333333323</v>
      </c>
      <c r="E71" s="151">
        <f t="shared" si="4"/>
        <v>97.526666666666657</v>
      </c>
      <c r="F71" s="151">
        <f t="shared" si="5"/>
        <v>97.373333333333335</v>
      </c>
      <c r="G71" s="151">
        <f t="shared" si="5"/>
        <v>96.75</v>
      </c>
      <c r="H71" s="151">
        <f t="shared" si="5"/>
        <v>114.73</v>
      </c>
      <c r="I71" s="151">
        <f t="shared" si="5"/>
        <v>119.87</v>
      </c>
      <c r="J71" s="151">
        <f t="shared" si="5"/>
        <v>126.19333333333333</v>
      </c>
      <c r="K71" s="151">
        <f t="shared" si="5"/>
        <v>116.72333333333334</v>
      </c>
      <c r="L71" s="151">
        <f t="shared" si="5"/>
        <v>114.34333333333332</v>
      </c>
      <c r="M71" s="151">
        <f t="shared" si="5"/>
        <v>110.02666666666666</v>
      </c>
      <c r="N71" s="153">
        <f t="shared" si="5"/>
        <v>103.74666666666667</v>
      </c>
      <c r="O71" s="197">
        <f t="shared" si="5"/>
        <v>102.69333333333333</v>
      </c>
      <c r="P71" s="197">
        <f t="shared" si="5"/>
        <v>103.46293707789972</v>
      </c>
      <c r="Q71" s="198">
        <f t="shared" si="5"/>
        <v>104.17814334197057</v>
      </c>
      <c r="R71" s="152">
        <f t="shared" si="5"/>
        <v>106.01176663669287</v>
      </c>
      <c r="S71" s="201">
        <f t="shared" si="5"/>
        <v>104.55657115216025</v>
      </c>
      <c r="T71" s="201">
        <f t="shared" si="5"/>
        <v>102.96356002268465</v>
      </c>
      <c r="U71" s="201">
        <f t="shared" si="5"/>
        <v>101.31710684843462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93">
        <f t="shared" si="3"/>
        <v>116.45333333333333</v>
      </c>
      <c r="E72" s="141">
        <f t="shared" si="4"/>
        <v>107.66000000000001</v>
      </c>
      <c r="F72" s="141">
        <f t="shared" si="5"/>
        <v>99.410000000000011</v>
      </c>
      <c r="G72" s="141">
        <f t="shared" si="5"/>
        <v>93.73</v>
      </c>
      <c r="H72" s="141">
        <f t="shared" si="5"/>
        <v>92.96</v>
      </c>
      <c r="I72" s="141">
        <f t="shared" si="5"/>
        <v>97.216666666666654</v>
      </c>
      <c r="J72" s="141">
        <f t="shared" si="5"/>
        <v>104.20666666666666</v>
      </c>
      <c r="K72" s="141">
        <f t="shared" si="5"/>
        <v>108.65666666666668</v>
      </c>
      <c r="L72" s="141">
        <f t="shared" si="5"/>
        <v>108.70666666666666</v>
      </c>
      <c r="M72" s="141">
        <f t="shared" si="5"/>
        <v>104.24666666666667</v>
      </c>
      <c r="N72" s="143">
        <f t="shared" si="5"/>
        <v>100.77666666666666</v>
      </c>
      <c r="O72" s="194">
        <f t="shared" si="5"/>
        <v>97.660000000000011</v>
      </c>
      <c r="P72" s="194">
        <f t="shared" si="5"/>
        <v>95.243792765240528</v>
      </c>
      <c r="Q72" s="195">
        <f t="shared" si="5"/>
        <v>90.476722942323121</v>
      </c>
      <c r="R72" s="142">
        <f t="shared" si="5"/>
        <v>93.134669950965019</v>
      </c>
      <c r="S72" s="202">
        <f t="shared" si="5"/>
        <v>96.41552679278648</v>
      </c>
      <c r="T72" s="202">
        <f t="shared" si="5"/>
        <v>104.50577097172419</v>
      </c>
      <c r="U72" s="202">
        <f t="shared" si="5"/>
        <v>106.23791181508138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96">
        <f t="shared" si="3"/>
        <v>101.82000000000001</v>
      </c>
      <c r="E73" s="151">
        <f t="shared" si="4"/>
        <v>103.90666666666668</v>
      </c>
      <c r="F73" s="151">
        <f t="shared" si="5"/>
        <v>104.13666666666666</v>
      </c>
      <c r="G73" s="151">
        <f t="shared" si="5"/>
        <v>105.52333333333333</v>
      </c>
      <c r="H73" s="151">
        <f t="shared" si="5"/>
        <v>107.94666666666667</v>
      </c>
      <c r="I73" s="151">
        <f t="shared" si="5"/>
        <v>109.62</v>
      </c>
      <c r="J73" s="151">
        <f t="shared" si="5"/>
        <v>109.92999999999999</v>
      </c>
      <c r="K73" s="151">
        <f t="shared" si="5"/>
        <v>111.02999999999999</v>
      </c>
      <c r="L73" s="151">
        <f t="shared" si="5"/>
        <v>110.86333333333334</v>
      </c>
      <c r="M73" s="151">
        <f t="shared" si="5"/>
        <v>109.71666666666665</v>
      </c>
      <c r="N73" s="153">
        <f t="shared" si="5"/>
        <v>105.69666666666666</v>
      </c>
      <c r="O73" s="197">
        <f t="shared" si="5"/>
        <v>102.17999999999999</v>
      </c>
      <c r="P73" s="197">
        <f t="shared" si="5"/>
        <v>99.384056906091317</v>
      </c>
      <c r="Q73" s="198">
        <f t="shared" si="5"/>
        <v>96.115485951317694</v>
      </c>
      <c r="R73" s="203">
        <f t="shared" si="5"/>
        <v>99.718456322991003</v>
      </c>
      <c r="S73" s="152">
        <f t="shared" si="5"/>
        <v>99.154805352125763</v>
      </c>
      <c r="T73" s="152">
        <f t="shared" si="5"/>
        <v>98.437369489831667</v>
      </c>
      <c r="U73" s="152">
        <f t="shared" si="5"/>
        <v>92.180992236232441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93">
        <f t="shared" si="3"/>
        <v>105.16666666666667</v>
      </c>
      <c r="E74" s="141">
        <f t="shared" si="4"/>
        <v>113.01333333333334</v>
      </c>
      <c r="F74" s="141">
        <f t="shared" si="5"/>
        <v>115.67</v>
      </c>
      <c r="G74" s="141">
        <f t="shared" si="5"/>
        <v>116.71</v>
      </c>
      <c r="H74" s="141">
        <f t="shared" si="5"/>
        <v>120.81333333333333</v>
      </c>
      <c r="I74" s="141">
        <f t="shared" si="5"/>
        <v>123.78666666666668</v>
      </c>
      <c r="J74" s="141">
        <f t="shared" si="5"/>
        <v>125.09666666666665</v>
      </c>
      <c r="K74" s="141">
        <f t="shared" si="5"/>
        <v>115.82000000000001</v>
      </c>
      <c r="L74" s="141">
        <f t="shared" si="5"/>
        <v>112.09333333333332</v>
      </c>
      <c r="M74" s="141">
        <f t="shared" si="5"/>
        <v>108.17333333333333</v>
      </c>
      <c r="N74" s="143">
        <f t="shared" si="5"/>
        <v>104.46333333333332</v>
      </c>
      <c r="O74" s="194">
        <f t="shared" si="5"/>
        <v>100.65333333333335</v>
      </c>
      <c r="P74" s="194">
        <f t="shared" si="5"/>
        <v>98.375181130390388</v>
      </c>
      <c r="Q74" s="195">
        <f t="shared" si="5"/>
        <v>98.570796500785789</v>
      </c>
      <c r="R74" s="195">
        <f t="shared" si="5"/>
        <v>102.29636471421104</v>
      </c>
      <c r="S74" s="195">
        <f t="shared" si="5"/>
        <v>102.06682093140599</v>
      </c>
      <c r="T74" s="195">
        <f t="shared" si="5"/>
        <v>100.98906085742543</v>
      </c>
      <c r="U74" s="195">
        <f t="shared" si="5"/>
        <v>97.539722279511821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96">
        <f t="shared" si="3"/>
        <v>103.50333333333333</v>
      </c>
      <c r="E75" s="151">
        <f t="shared" si="4"/>
        <v>99.813333333333333</v>
      </c>
      <c r="F75" s="151">
        <f t="shared" si="5"/>
        <v>94.65666666666668</v>
      </c>
      <c r="G75" s="151">
        <f t="shared" si="5"/>
        <v>92.74</v>
      </c>
      <c r="H75" s="151">
        <f t="shared" si="5"/>
        <v>96.123333333333335</v>
      </c>
      <c r="I75" s="151">
        <f t="shared" si="5"/>
        <v>98.426666666666662</v>
      </c>
      <c r="J75" s="151">
        <f t="shared" si="5"/>
        <v>103.41666666666667</v>
      </c>
      <c r="K75" s="151">
        <f t="shared" si="5"/>
        <v>120.54</v>
      </c>
      <c r="L75" s="151">
        <f t="shared" si="5"/>
        <v>127.61333333333334</v>
      </c>
      <c r="M75" s="151">
        <f t="shared" si="5"/>
        <v>125.58999999999999</v>
      </c>
      <c r="N75" s="153">
        <f t="shared" si="5"/>
        <v>110.45333333333333</v>
      </c>
      <c r="O75" s="197">
        <f t="shared" si="5"/>
        <v>103.7</v>
      </c>
      <c r="P75" s="197">
        <f t="shared" si="5"/>
        <v>103.61231287271825</v>
      </c>
      <c r="Q75" s="198">
        <f t="shared" si="5"/>
        <v>103.40072119094195</v>
      </c>
      <c r="R75" s="203">
        <f t="shared" si="5"/>
        <v>104.14536821752563</v>
      </c>
      <c r="S75" s="152">
        <f t="shared" si="5"/>
        <v>103.58977060778545</v>
      </c>
      <c r="T75" s="152">
        <f t="shared" si="5"/>
        <v>103.72547638397441</v>
      </c>
      <c r="U75" s="152">
        <f t="shared" si="5"/>
        <v>103.82649495563255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93">
        <f t="shared" si="3"/>
        <v>112.19666666666666</v>
      </c>
      <c r="E76" s="141">
        <f t="shared" si="4"/>
        <v>111.24666666666667</v>
      </c>
      <c r="F76" s="141">
        <f t="shared" si="5"/>
        <v>107.68</v>
      </c>
      <c r="G76" s="141">
        <f t="shared" si="5"/>
        <v>104.65999999999998</v>
      </c>
      <c r="H76" s="141">
        <f t="shared" si="5"/>
        <v>104.91666666666667</v>
      </c>
      <c r="I76" s="141">
        <f t="shared" si="5"/>
        <v>111.69</v>
      </c>
      <c r="J76" s="141">
        <f t="shared" si="5"/>
        <v>118.69666666666667</v>
      </c>
      <c r="K76" s="141">
        <f t="shared" si="5"/>
        <v>123.63000000000001</v>
      </c>
      <c r="L76" s="141">
        <f t="shared" si="5"/>
        <v>119.83</v>
      </c>
      <c r="M76" s="141">
        <f t="shared" si="5"/>
        <v>111.74</v>
      </c>
      <c r="N76" s="143">
        <f t="shared" si="5"/>
        <v>107.52</v>
      </c>
      <c r="O76" s="194">
        <f t="shared" si="5"/>
        <v>103.86</v>
      </c>
      <c r="P76" s="194">
        <f t="shared" si="5"/>
        <v>101.35010902536794</v>
      </c>
      <c r="Q76" s="195">
        <f t="shared" si="5"/>
        <v>94.908285267271992</v>
      </c>
      <c r="R76" s="204">
        <f t="shared" si="5"/>
        <v>91.629066568580242</v>
      </c>
      <c r="S76" s="142">
        <f t="shared" si="5"/>
        <v>91.115179580871384</v>
      </c>
      <c r="T76" s="142">
        <f t="shared" si="5"/>
        <v>93.516388262910411</v>
      </c>
      <c r="U76" s="142">
        <f t="shared" si="5"/>
        <v>98.899913222074304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96">
        <f t="shared" si="3"/>
        <v>99.716666666666654</v>
      </c>
      <c r="E77" s="151">
        <f t="shared" si="4"/>
        <v>99.813333333333347</v>
      </c>
      <c r="F77" s="151">
        <f t="shared" si="5"/>
        <v>101.08999999999999</v>
      </c>
      <c r="G77" s="151">
        <f t="shared" si="5"/>
        <v>101.78666666666668</v>
      </c>
      <c r="H77" s="151">
        <f t="shared" si="5"/>
        <v>103.54</v>
      </c>
      <c r="I77" s="151">
        <f t="shared" si="5"/>
        <v>103.90666666666668</v>
      </c>
      <c r="J77" s="151">
        <f t="shared" si="5"/>
        <v>104.94</v>
      </c>
      <c r="K77" s="151">
        <f t="shared" si="5"/>
        <v>105.7</v>
      </c>
      <c r="L77" s="151">
        <f t="shared" si="5"/>
        <v>105.80333333333333</v>
      </c>
      <c r="M77" s="151">
        <f t="shared" si="5"/>
        <v>104.54333333333334</v>
      </c>
      <c r="N77" s="153">
        <f t="shared" si="5"/>
        <v>103.37666666666667</v>
      </c>
      <c r="O77" s="197">
        <f t="shared" si="5"/>
        <v>101.89666666666666</v>
      </c>
      <c r="P77" s="197">
        <f t="shared" si="5"/>
        <v>100.67622856918842</v>
      </c>
      <c r="Q77" s="198">
        <f t="shared" si="5"/>
        <v>99.352280862975746</v>
      </c>
      <c r="R77" s="203">
        <f t="shared" si="5"/>
        <v>99.479319632128679</v>
      </c>
      <c r="S77" s="152">
        <f t="shared" si="5"/>
        <v>100.60131739709281</v>
      </c>
      <c r="T77" s="152">
        <f t="shared" si="5"/>
        <v>100.66218986324945</v>
      </c>
      <c r="U77" s="152">
        <f t="shared" si="5"/>
        <v>100.53444889737231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93">
        <f t="shared" si="3"/>
        <v>108.09999999999998</v>
      </c>
      <c r="E78" s="141">
        <f t="shared" si="4"/>
        <v>109.74666666666667</v>
      </c>
      <c r="F78" s="141">
        <f t="shared" si="5"/>
        <v>112.06</v>
      </c>
      <c r="G78" s="141">
        <f t="shared" si="5"/>
        <v>113.72000000000001</v>
      </c>
      <c r="H78" s="141">
        <f t="shared" si="5"/>
        <v>112.75999999999999</v>
      </c>
      <c r="I78" s="141">
        <f t="shared" si="5"/>
        <v>109.30666666666667</v>
      </c>
      <c r="J78" s="141">
        <f t="shared" si="5"/>
        <v>107.07333333333334</v>
      </c>
      <c r="K78" s="141">
        <f t="shared" si="5"/>
        <v>107.26666666666665</v>
      </c>
      <c r="L78" s="141">
        <f t="shared" si="5"/>
        <v>109.73333333333333</v>
      </c>
      <c r="M78" s="141">
        <f t="shared" si="5"/>
        <v>108.08333333333333</v>
      </c>
      <c r="N78" s="143">
        <f t="shared" si="5"/>
        <v>105.38999999999999</v>
      </c>
      <c r="O78" s="194">
        <f t="shared" si="5"/>
        <v>99.313333333333333</v>
      </c>
      <c r="P78" s="194">
        <f t="shared" si="5"/>
        <v>95.946397352080723</v>
      </c>
      <c r="Q78" s="195">
        <f t="shared" si="5"/>
        <v>93.543667025466149</v>
      </c>
      <c r="R78" s="204">
        <f t="shared" si="5"/>
        <v>83.504397853122384</v>
      </c>
      <c r="S78" s="142">
        <f t="shared" si="5"/>
        <v>85.955112552147355</v>
      </c>
      <c r="T78" s="142">
        <f t="shared" si="5"/>
        <v>88.61475461921323</v>
      </c>
      <c r="U78" s="142">
        <f t="shared" si="5"/>
        <v>102.05398105830089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96">
        <f t="shared" si="3"/>
        <v>103.61333333333334</v>
      </c>
      <c r="E79" s="151">
        <f t="shared" si="4"/>
        <v>101.44666666666667</v>
      </c>
      <c r="F79" s="151">
        <f t="shared" si="5"/>
        <v>99.923333333333332</v>
      </c>
      <c r="G79" s="151">
        <f t="shared" si="5"/>
        <v>99.483333333333348</v>
      </c>
      <c r="H79" s="151">
        <f t="shared" si="5"/>
        <v>100.76</v>
      </c>
      <c r="I79" s="151">
        <f t="shared" si="5"/>
        <v>101.76333333333332</v>
      </c>
      <c r="J79" s="151">
        <f t="shared" si="5"/>
        <v>105.77999999999999</v>
      </c>
      <c r="K79" s="151">
        <f t="shared" si="5"/>
        <v>106.63333333333333</v>
      </c>
      <c r="L79" s="151">
        <f t="shared" si="5"/>
        <v>107.19</v>
      </c>
      <c r="M79" s="151">
        <f t="shared" si="5"/>
        <v>105.91333333333334</v>
      </c>
      <c r="N79" s="153">
        <f t="shared" si="5"/>
        <v>106.92333333333333</v>
      </c>
      <c r="O79" s="197">
        <f t="shared" si="5"/>
        <v>106.95666666666666</v>
      </c>
      <c r="P79" s="197">
        <f t="shared" si="5"/>
        <v>105.29319657711717</v>
      </c>
      <c r="Q79" s="198">
        <f t="shared" si="5"/>
        <v>104.68097002773186</v>
      </c>
      <c r="R79" s="203">
        <f t="shared" si="5"/>
        <v>105.98389022232242</v>
      </c>
      <c r="S79" s="152">
        <f t="shared" si="5"/>
        <v>102.16923067851604</v>
      </c>
      <c r="T79" s="152">
        <f t="shared" si="5"/>
        <v>102.75659407325377</v>
      </c>
      <c r="U79" s="152">
        <f t="shared" si="5"/>
        <v>101.4140377629664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93">
        <f t="shared" si="3"/>
        <v>102.70333333333333</v>
      </c>
      <c r="E80" s="141">
        <f t="shared" si="4"/>
        <v>101.85333333333334</v>
      </c>
      <c r="F80" s="141">
        <f t="shared" si="5"/>
        <v>99.526666666666657</v>
      </c>
      <c r="G80" s="141">
        <f t="shared" si="5"/>
        <v>100.12333333333333</v>
      </c>
      <c r="H80" s="141">
        <f t="shared" si="5"/>
        <v>103.22333333333334</v>
      </c>
      <c r="I80" s="141">
        <f t="shared" si="5"/>
        <v>106.11333333333334</v>
      </c>
      <c r="J80" s="141">
        <f t="shared" si="5"/>
        <v>107.73333333333335</v>
      </c>
      <c r="K80" s="141">
        <f t="shared" si="5"/>
        <v>108.31333333333333</v>
      </c>
      <c r="L80" s="141">
        <f t="shared" si="5"/>
        <v>105.42</v>
      </c>
      <c r="M80" s="141">
        <f t="shared" si="5"/>
        <v>102.73333333333333</v>
      </c>
      <c r="N80" s="143">
        <f t="shared" si="5"/>
        <v>97.56</v>
      </c>
      <c r="O80" s="194">
        <f t="shared" si="5"/>
        <v>95.970000000000013</v>
      </c>
      <c r="P80" s="194">
        <f t="shared" si="5"/>
        <v>96.539757651528816</v>
      </c>
      <c r="Q80" s="195">
        <f t="shared" si="5"/>
        <v>87.569723919761827</v>
      </c>
      <c r="R80" s="204">
        <f t="shared" si="5"/>
        <v>89.126840710848782</v>
      </c>
      <c r="S80" s="142">
        <f t="shared" si="5"/>
        <v>87.011959422348582</v>
      </c>
      <c r="T80" s="142">
        <f t="shared" si="5"/>
        <v>99.12233035395802</v>
      </c>
      <c r="U80" s="142">
        <f t="shared" si="5"/>
        <v>101.72008972671358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96">
        <f t="shared" si="3"/>
        <v>102.69333333333333</v>
      </c>
      <c r="E81" s="151">
        <f t="shared" si="4"/>
        <v>103.14333333333333</v>
      </c>
      <c r="F81" s="151">
        <f t="shared" si="5"/>
        <v>102.55</v>
      </c>
      <c r="G81" s="151">
        <f t="shared" si="5"/>
        <v>104.89999999999999</v>
      </c>
      <c r="H81" s="151">
        <f t="shared" si="5"/>
        <v>106.20666666666666</v>
      </c>
      <c r="I81" s="151">
        <f t="shared" si="5"/>
        <v>108.80666666666667</v>
      </c>
      <c r="J81" s="151">
        <f t="shared" si="5"/>
        <v>107.18</v>
      </c>
      <c r="K81" s="151">
        <f t="shared" si="5"/>
        <v>106.46999999999998</v>
      </c>
      <c r="L81" s="151">
        <f t="shared" si="5"/>
        <v>105.12333333333333</v>
      </c>
      <c r="M81" s="151">
        <f t="shared" si="5"/>
        <v>102.24666666666667</v>
      </c>
      <c r="N81" s="153">
        <f t="shared" si="5"/>
        <v>99.910000000000011</v>
      </c>
      <c r="O81" s="197">
        <f t="shared" si="5"/>
        <v>96.990000000000009</v>
      </c>
      <c r="P81" s="197">
        <f t="shared" si="5"/>
        <v>96.403482161638763</v>
      </c>
      <c r="Q81" s="198">
        <f t="shared" si="5"/>
        <v>96.147978803815761</v>
      </c>
      <c r="R81" s="203">
        <f t="shared" si="5"/>
        <v>99.227799362169307</v>
      </c>
      <c r="S81" s="152">
        <f t="shared" si="5"/>
        <v>104.29082719493063</v>
      </c>
      <c r="T81" s="152">
        <f t="shared" si="5"/>
        <v>110.85565154749993</v>
      </c>
      <c r="U81" s="152">
        <f t="shared" si="5"/>
        <v>112.94068716439845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93">
        <f t="shared" si="3"/>
        <v>102.67</v>
      </c>
      <c r="E82" s="141">
        <f t="shared" si="4"/>
        <v>100.64333333333333</v>
      </c>
      <c r="F82" s="141">
        <f t="shared" si="5"/>
        <v>99.513333333333321</v>
      </c>
      <c r="G82" s="141">
        <f t="shared" si="5"/>
        <v>98.77</v>
      </c>
      <c r="H82" s="141">
        <f t="shared" si="5"/>
        <v>100.10333333333334</v>
      </c>
      <c r="I82" s="141">
        <f t="shared" si="5"/>
        <v>108.07666666666667</v>
      </c>
      <c r="J82" s="141">
        <f t="shared" si="5"/>
        <v>112.46333333333332</v>
      </c>
      <c r="K82" s="141">
        <f t="shared" si="5"/>
        <v>112.54666666666667</v>
      </c>
      <c r="L82" s="141">
        <f t="shared" si="5"/>
        <v>105.68666666666667</v>
      </c>
      <c r="M82" s="141">
        <f t="shared" si="5"/>
        <v>101.95333333333332</v>
      </c>
      <c r="N82" s="143">
        <f t="shared" si="5"/>
        <v>100.70333333333333</v>
      </c>
      <c r="O82" s="194">
        <f t="shared" si="5"/>
        <v>102.09666666666668</v>
      </c>
      <c r="P82" s="194">
        <f t="shared" si="5"/>
        <v>99.66084795474687</v>
      </c>
      <c r="Q82" s="195">
        <f t="shared" si="5"/>
        <v>99.546035373951668</v>
      </c>
      <c r="R82" s="204">
        <f t="shared" si="5"/>
        <v>97.876924992368529</v>
      </c>
      <c r="S82" s="142">
        <f t="shared" si="5"/>
        <v>99.31709142828926</v>
      </c>
      <c r="T82" s="142">
        <f t="shared" si="5"/>
        <v>100.29812604705042</v>
      </c>
      <c r="U82" s="142">
        <f t="shared" si="5"/>
        <v>101.29103830023017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96">
        <f t="shared" si="3"/>
        <v>104.58</v>
      </c>
      <c r="E83" s="151">
        <f t="shared" si="4"/>
        <v>104.02666666666669</v>
      </c>
      <c r="F83" s="151">
        <f t="shared" si="5"/>
        <v>101.69</v>
      </c>
      <c r="G83" s="151">
        <f t="shared" si="5"/>
        <v>102.13999999999999</v>
      </c>
      <c r="H83" s="151">
        <f t="shared" si="5"/>
        <v>100.72666666666667</v>
      </c>
      <c r="I83" s="151">
        <f t="shared" si="5"/>
        <v>100.49666666666667</v>
      </c>
      <c r="J83" s="151">
        <f t="shared" si="5"/>
        <v>100.40666666666668</v>
      </c>
      <c r="K83" s="151">
        <f t="shared" si="5"/>
        <v>102.96666666666668</v>
      </c>
      <c r="L83" s="151">
        <f t="shared" si="5"/>
        <v>104.57666666666667</v>
      </c>
      <c r="M83" s="151">
        <f t="shared" si="5"/>
        <v>108.12333333333333</v>
      </c>
      <c r="N83" s="153">
        <f t="shared" si="5"/>
        <v>107.52333333333333</v>
      </c>
      <c r="O83" s="197">
        <f t="shared" si="5"/>
        <v>107.44333333333333</v>
      </c>
      <c r="P83" s="197">
        <f t="shared" si="5"/>
        <v>104.77126221998624</v>
      </c>
      <c r="Q83" s="198">
        <f t="shared" si="5"/>
        <v>104.06737232511261</v>
      </c>
      <c r="R83" s="203">
        <f t="shared" si="5"/>
        <v>105.37063124336078</v>
      </c>
      <c r="S83" s="152">
        <f t="shared" si="5"/>
        <v>105.6816762321166</v>
      </c>
      <c r="T83" s="152">
        <f t="shared" si="5"/>
        <v>106.90303409923337</v>
      </c>
      <c r="U83" s="152">
        <f t="shared" ref="U83" si="6">(SUM(S39:U39)/3)</f>
        <v>103.90123388161864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41</v>
      </c>
      <c r="B84" s="141"/>
      <c r="C84" s="193"/>
      <c r="D84" s="193">
        <f t="shared" si="3"/>
        <v>103.02999999999999</v>
      </c>
      <c r="E84" s="141">
        <f t="shared" si="4"/>
        <v>101.45</v>
      </c>
      <c r="F84" s="141">
        <f t="shared" ref="F84:U93" si="7">(SUM(D40:F40)/3)</f>
        <v>100.79333333333334</v>
      </c>
      <c r="G84" s="141">
        <f t="shared" si="7"/>
        <v>99.963333333333324</v>
      </c>
      <c r="H84" s="141">
        <f t="shared" si="7"/>
        <v>102.63666666666666</v>
      </c>
      <c r="I84" s="141">
        <f t="shared" si="7"/>
        <v>103.79333333333334</v>
      </c>
      <c r="J84" s="141">
        <f t="shared" si="7"/>
        <v>104.05666666666666</v>
      </c>
      <c r="K84" s="141">
        <f t="shared" si="7"/>
        <v>105.49666666666666</v>
      </c>
      <c r="L84" s="141">
        <f t="shared" si="7"/>
        <v>104.67333333333333</v>
      </c>
      <c r="M84" s="141">
        <f t="shared" si="7"/>
        <v>102.23333333333333</v>
      </c>
      <c r="N84" s="143">
        <f t="shared" si="7"/>
        <v>97.056666666666672</v>
      </c>
      <c r="O84" s="194">
        <f t="shared" si="7"/>
        <v>94.52</v>
      </c>
      <c r="P84" s="194">
        <f t="shared" si="7"/>
        <v>95.065904513148396</v>
      </c>
      <c r="Q84" s="195">
        <f t="shared" si="7"/>
        <v>96.807690728033663</v>
      </c>
      <c r="R84" s="204">
        <f t="shared" si="7"/>
        <v>99.716533372132133</v>
      </c>
      <c r="S84" s="142">
        <f t="shared" si="7"/>
        <v>100.14916443858242</v>
      </c>
      <c r="T84" s="142">
        <f t="shared" si="7"/>
        <v>101.63580701143381</v>
      </c>
      <c r="U84" s="142">
        <f t="shared" si="7"/>
        <v>102.31459199284592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96">
        <f t="shared" si="3"/>
        <v>98.653333333333322</v>
      </c>
      <c r="E85" s="151">
        <f t="shared" si="4"/>
        <v>98.589999999999989</v>
      </c>
      <c r="F85" s="151">
        <f t="shared" si="7"/>
        <v>97.31</v>
      </c>
      <c r="G85" s="151">
        <f t="shared" si="7"/>
        <v>97.936666666666682</v>
      </c>
      <c r="H85" s="151">
        <f t="shared" si="7"/>
        <v>114.05333333333333</v>
      </c>
      <c r="I85" s="151">
        <f t="shared" si="7"/>
        <v>119.56</v>
      </c>
      <c r="J85" s="151">
        <f t="shared" si="7"/>
        <v>121.82999999999998</v>
      </c>
      <c r="K85" s="151">
        <f t="shared" si="7"/>
        <v>110.68666666666667</v>
      </c>
      <c r="L85" s="151">
        <f t="shared" si="7"/>
        <v>109.64666666666666</v>
      </c>
      <c r="M85" s="151">
        <f t="shared" si="7"/>
        <v>109.24333333333334</v>
      </c>
      <c r="N85" s="153">
        <f t="shared" si="7"/>
        <v>107.2</v>
      </c>
      <c r="O85" s="197">
        <f t="shared" si="7"/>
        <v>104.90666666666668</v>
      </c>
      <c r="P85" s="197">
        <f t="shared" si="7"/>
        <v>101.91416816771005</v>
      </c>
      <c r="Q85" s="198">
        <f t="shared" si="7"/>
        <v>100.70196582138868</v>
      </c>
      <c r="R85" s="203">
        <f t="shared" si="7"/>
        <v>101.75574244852105</v>
      </c>
      <c r="S85" s="152">
        <f t="shared" si="7"/>
        <v>101.36288172665127</v>
      </c>
      <c r="T85" s="152">
        <f t="shared" si="7"/>
        <v>102.75101195562057</v>
      </c>
      <c r="U85" s="152">
        <f t="shared" si="7"/>
        <v>102.7424851778829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93">
        <f t="shared" si="3"/>
        <v>102.14999999999999</v>
      </c>
      <c r="E86" s="141">
        <f t="shared" si="4"/>
        <v>102.61000000000001</v>
      </c>
      <c r="F86" s="141">
        <f t="shared" si="7"/>
        <v>102.12666666666667</v>
      </c>
      <c r="G86" s="141">
        <f t="shared" si="7"/>
        <v>93.633333333333326</v>
      </c>
      <c r="H86" s="141">
        <f t="shared" si="7"/>
        <v>93.846666666666678</v>
      </c>
      <c r="I86" s="141">
        <f t="shared" si="7"/>
        <v>97.33</v>
      </c>
      <c r="J86" s="141">
        <f t="shared" si="7"/>
        <v>110.14999999999999</v>
      </c>
      <c r="K86" s="141">
        <f t="shared" si="7"/>
        <v>100.76666666666667</v>
      </c>
      <c r="L86" s="141">
        <f t="shared" si="7"/>
        <v>98.566666666666663</v>
      </c>
      <c r="M86" s="141">
        <f t="shared" si="7"/>
        <v>95.256666666666661</v>
      </c>
      <c r="N86" s="143">
        <f t="shared" si="7"/>
        <v>105.89</v>
      </c>
      <c r="O86" s="194">
        <f t="shared" si="7"/>
        <v>104.21666666666668</v>
      </c>
      <c r="P86" s="194">
        <f t="shared" si="7"/>
        <v>101.96451700819956</v>
      </c>
      <c r="Q86" s="195">
        <f t="shared" si="7"/>
        <v>99.172112958108457</v>
      </c>
      <c r="R86" s="204">
        <f t="shared" si="7"/>
        <v>98.781309274931843</v>
      </c>
      <c r="S86" s="142">
        <f t="shared" si="7"/>
        <v>97.543304733793988</v>
      </c>
      <c r="T86" s="142">
        <f t="shared" si="7"/>
        <v>98.480049110310958</v>
      </c>
      <c r="U86" s="142">
        <f t="shared" si="7"/>
        <v>100.35508907769365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96">
        <f t="shared" si="3"/>
        <v>103.37666666666667</v>
      </c>
      <c r="E87" s="151">
        <f t="shared" si="4"/>
        <v>102.62333333333333</v>
      </c>
      <c r="F87" s="151">
        <f t="shared" si="7"/>
        <v>101.63666666666667</v>
      </c>
      <c r="G87" s="151">
        <f t="shared" si="7"/>
        <v>100.24333333333334</v>
      </c>
      <c r="H87" s="151">
        <f t="shared" si="7"/>
        <v>104.08666666666666</v>
      </c>
      <c r="I87" s="151">
        <f t="shared" si="7"/>
        <v>103.91666666666667</v>
      </c>
      <c r="J87" s="151">
        <f t="shared" si="7"/>
        <v>104.86</v>
      </c>
      <c r="K87" s="151">
        <f t="shared" si="7"/>
        <v>103.40666666666665</v>
      </c>
      <c r="L87" s="151">
        <f t="shared" si="7"/>
        <v>106.11999999999999</v>
      </c>
      <c r="M87" s="151">
        <f t="shared" si="7"/>
        <v>106.85333333333331</v>
      </c>
      <c r="N87" s="153">
        <f t="shared" si="7"/>
        <v>104.95333333333333</v>
      </c>
      <c r="O87" s="197">
        <f t="shared" si="7"/>
        <v>101.03666666666668</v>
      </c>
      <c r="P87" s="197">
        <f t="shared" si="7"/>
        <v>98.75328630929512</v>
      </c>
      <c r="Q87" s="198">
        <f t="shared" si="7"/>
        <v>97.996173401417067</v>
      </c>
      <c r="R87" s="203">
        <f t="shared" si="7"/>
        <v>99.728889732314769</v>
      </c>
      <c r="S87" s="152">
        <f t="shared" si="7"/>
        <v>100.0960779505408</v>
      </c>
      <c r="T87" s="152">
        <f t="shared" si="7"/>
        <v>100.71988731367713</v>
      </c>
      <c r="U87" s="152">
        <f t="shared" si="7"/>
        <v>100.96788891286093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93">
        <f t="shared" si="3"/>
        <v>102.44</v>
      </c>
      <c r="E88" s="141">
        <f t="shared" si="4"/>
        <v>101.19999999999999</v>
      </c>
      <c r="F88" s="141">
        <f t="shared" si="7"/>
        <v>96.766666666666666</v>
      </c>
      <c r="G88" s="141">
        <f t="shared" si="7"/>
        <v>92.62</v>
      </c>
      <c r="H88" s="141">
        <f t="shared" si="7"/>
        <v>93.963333333333324</v>
      </c>
      <c r="I88" s="141">
        <f t="shared" si="7"/>
        <v>95.493333333333339</v>
      </c>
      <c r="J88" s="141">
        <f t="shared" si="7"/>
        <v>99.15666666666668</v>
      </c>
      <c r="K88" s="141">
        <f t="shared" si="7"/>
        <v>99.423333333333332</v>
      </c>
      <c r="L88" s="141">
        <f t="shared" si="7"/>
        <v>101.27</v>
      </c>
      <c r="M88" s="141">
        <f t="shared" si="7"/>
        <v>101.42</v>
      </c>
      <c r="N88" s="143">
        <f t="shared" si="7"/>
        <v>100.58666666666666</v>
      </c>
      <c r="O88" s="194">
        <f t="shared" si="7"/>
        <v>99.343333333333348</v>
      </c>
      <c r="P88" s="194">
        <f t="shared" si="7"/>
        <v>97.653214419310856</v>
      </c>
      <c r="Q88" s="195">
        <f t="shared" si="7"/>
        <v>95.971189011462897</v>
      </c>
      <c r="R88" s="204">
        <f t="shared" si="7"/>
        <v>95.980982121367603</v>
      </c>
      <c r="S88" s="142">
        <f t="shared" si="7"/>
        <v>97.239159783064395</v>
      </c>
      <c r="T88" s="142">
        <f t="shared" si="7"/>
        <v>99.401367963093961</v>
      </c>
      <c r="U88" s="142">
        <f t="shared" si="7"/>
        <v>101.7100883453668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96">
        <f t="shared" si="3"/>
        <v>95.100000000000009</v>
      </c>
      <c r="E89" s="151">
        <f t="shared" si="4"/>
        <v>95.133333333333326</v>
      </c>
      <c r="F89" s="151">
        <f t="shared" si="7"/>
        <v>95.703333333333333</v>
      </c>
      <c r="G89" s="151">
        <f t="shared" si="7"/>
        <v>95.813333333333333</v>
      </c>
      <c r="H89" s="151">
        <f t="shared" si="7"/>
        <v>98.01</v>
      </c>
      <c r="I89" s="151">
        <f t="shared" si="7"/>
        <v>103.16333333333334</v>
      </c>
      <c r="J89" s="151">
        <f t="shared" si="7"/>
        <v>108.77</v>
      </c>
      <c r="K89" s="151">
        <f t="shared" si="7"/>
        <v>112.94</v>
      </c>
      <c r="L89" s="151">
        <f t="shared" si="7"/>
        <v>114.70666666666666</v>
      </c>
      <c r="M89" s="151">
        <f t="shared" si="7"/>
        <v>111.37</v>
      </c>
      <c r="N89" s="153">
        <f t="shared" si="7"/>
        <v>108.74000000000001</v>
      </c>
      <c r="O89" s="197">
        <f t="shared" si="7"/>
        <v>104.14666666666666</v>
      </c>
      <c r="P89" s="197">
        <f t="shared" si="7"/>
        <v>103.21408742804437</v>
      </c>
      <c r="Q89" s="198">
        <f t="shared" si="7"/>
        <v>101.6218685964735</v>
      </c>
      <c r="R89" s="203">
        <f t="shared" si="7"/>
        <v>102.88277345326583</v>
      </c>
      <c r="S89" s="152">
        <f t="shared" si="7"/>
        <v>103.63018193072162</v>
      </c>
      <c r="T89" s="152">
        <f t="shared" si="7"/>
        <v>105.04949480058525</v>
      </c>
      <c r="U89" s="152">
        <f t="shared" si="7"/>
        <v>104.55137032486927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93">
        <f t="shared" si="3"/>
        <v>99.63666666666667</v>
      </c>
      <c r="E90" s="141">
        <f t="shared" si="4"/>
        <v>98.92</v>
      </c>
      <c r="F90" s="141">
        <f t="shared" si="7"/>
        <v>99.899999999999991</v>
      </c>
      <c r="G90" s="141">
        <f t="shared" si="7"/>
        <v>103.36666666666667</v>
      </c>
      <c r="H90" s="141">
        <f t="shared" si="7"/>
        <v>105.73333333333333</v>
      </c>
      <c r="I90" s="141">
        <f t="shared" si="7"/>
        <v>107.75</v>
      </c>
      <c r="J90" s="141">
        <f t="shared" si="7"/>
        <v>110.36</v>
      </c>
      <c r="K90" s="141">
        <f t="shared" si="7"/>
        <v>110.78000000000002</v>
      </c>
      <c r="L90" s="141">
        <f t="shared" si="7"/>
        <v>109.72333333333334</v>
      </c>
      <c r="M90" s="141">
        <f t="shared" si="7"/>
        <v>108.97000000000001</v>
      </c>
      <c r="N90" s="143">
        <f t="shared" si="7"/>
        <v>109.06666666666666</v>
      </c>
      <c r="O90" s="194">
        <f t="shared" si="7"/>
        <v>107.46</v>
      </c>
      <c r="P90" s="194">
        <f t="shared" si="7"/>
        <v>103.237167408763</v>
      </c>
      <c r="Q90" s="195">
        <f t="shared" si="7"/>
        <v>98.531728820782362</v>
      </c>
      <c r="R90" s="204">
        <f t="shared" si="7"/>
        <v>99.139572825766265</v>
      </c>
      <c r="S90" s="142">
        <f t="shared" si="7"/>
        <v>101.30012389987644</v>
      </c>
      <c r="T90" s="142">
        <f t="shared" si="7"/>
        <v>104.72567224125528</v>
      </c>
      <c r="U90" s="142">
        <f t="shared" si="7"/>
        <v>105.29897867736878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96">
        <f t="shared" si="3"/>
        <v>99.083333333333329</v>
      </c>
      <c r="E91" s="151">
        <f t="shared" si="4"/>
        <v>99.04</v>
      </c>
      <c r="F91" s="151">
        <f t="shared" si="7"/>
        <v>97.530000000000015</v>
      </c>
      <c r="G91" s="151">
        <f t="shared" si="7"/>
        <v>95.633333333333326</v>
      </c>
      <c r="H91" s="151">
        <f t="shared" si="7"/>
        <v>103.60000000000001</v>
      </c>
      <c r="I91" s="151">
        <f t="shared" si="7"/>
        <v>105.35333333333331</v>
      </c>
      <c r="J91" s="151">
        <f t="shared" si="7"/>
        <v>107.89999999999999</v>
      </c>
      <c r="K91" s="151">
        <f t="shared" si="7"/>
        <v>101.08333333333333</v>
      </c>
      <c r="L91" s="151">
        <f t="shared" si="7"/>
        <v>100.31333333333333</v>
      </c>
      <c r="M91" s="151">
        <f t="shared" si="7"/>
        <v>100.01</v>
      </c>
      <c r="N91" s="153">
        <f t="shared" si="7"/>
        <v>98.87</v>
      </c>
      <c r="O91" s="197">
        <f t="shared" si="7"/>
        <v>99.679999999999993</v>
      </c>
      <c r="P91" s="197">
        <f t="shared" si="7"/>
        <v>99.995314634651734</v>
      </c>
      <c r="Q91" s="198">
        <f t="shared" si="7"/>
        <v>99.166152552588471</v>
      </c>
      <c r="R91" s="203">
        <f t="shared" si="7"/>
        <v>98.549517977034455</v>
      </c>
      <c r="S91" s="152">
        <f t="shared" si="7"/>
        <v>96.920779361196765</v>
      </c>
      <c r="T91" s="152">
        <f t="shared" si="7"/>
        <v>97.209533804399882</v>
      </c>
      <c r="U91" s="152">
        <f t="shared" si="7"/>
        <v>97.039388558216899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93">
        <f t="shared" si="3"/>
        <v>89.469999999999985</v>
      </c>
      <c r="E92" s="141">
        <f t="shared" si="4"/>
        <v>89.45</v>
      </c>
      <c r="F92" s="141">
        <f t="shared" si="7"/>
        <v>97.886666666666656</v>
      </c>
      <c r="G92" s="141">
        <f t="shared" si="7"/>
        <v>96.126666666666665</v>
      </c>
      <c r="H92" s="141">
        <f t="shared" si="7"/>
        <v>94.783333333333346</v>
      </c>
      <c r="I92" s="141">
        <f t="shared" si="7"/>
        <v>98.13</v>
      </c>
      <c r="J92" s="141">
        <f t="shared" si="7"/>
        <v>105.46666666666665</v>
      </c>
      <c r="K92" s="141">
        <f t="shared" si="7"/>
        <v>110.07333333333334</v>
      </c>
      <c r="L92" s="141">
        <f t="shared" si="7"/>
        <v>110.40666666666668</v>
      </c>
      <c r="M92" s="141">
        <f t="shared" si="7"/>
        <v>106.23</v>
      </c>
      <c r="N92" s="143">
        <f t="shared" si="7"/>
        <v>103.54333333333334</v>
      </c>
      <c r="O92" s="194">
        <f t="shared" si="7"/>
        <v>101.5</v>
      </c>
      <c r="P92" s="194">
        <f t="shared" si="7"/>
        <v>101.19353828950226</v>
      </c>
      <c r="Q92" s="195">
        <f t="shared" si="7"/>
        <v>100.53987010188746</v>
      </c>
      <c r="R92" s="204">
        <f t="shared" si="7"/>
        <v>101.12412545488752</v>
      </c>
      <c r="S92" s="142">
        <f t="shared" si="7"/>
        <v>100.19592698062438</v>
      </c>
      <c r="T92" s="142">
        <f t="shared" si="7"/>
        <v>100.45235843323275</v>
      </c>
      <c r="U92" s="142">
        <f t="shared" si="7"/>
        <v>101.40767188593414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3.5" customHeight="1" x14ac:dyDescent="0.2">
      <c r="A93" s="150" t="s">
        <v>219</v>
      </c>
      <c r="B93" s="151"/>
      <c r="C93" s="196"/>
      <c r="D93" s="196">
        <f t="shared" si="3"/>
        <v>100.10333333333334</v>
      </c>
      <c r="E93" s="151">
        <f t="shared" si="4"/>
        <v>99.993333333333339</v>
      </c>
      <c r="F93" s="151">
        <f t="shared" si="7"/>
        <v>98.00333333333333</v>
      </c>
      <c r="G93" s="151">
        <f t="shared" si="7"/>
        <v>104.14999999999999</v>
      </c>
      <c r="H93" s="151">
        <f t="shared" si="7"/>
        <v>103.33</v>
      </c>
      <c r="I93" s="151">
        <f t="shared" si="7"/>
        <v>103.08333333333333</v>
      </c>
      <c r="J93" s="151">
        <f t="shared" si="7"/>
        <v>97.556666666666658</v>
      </c>
      <c r="K93" s="151">
        <f t="shared" si="7"/>
        <v>98.52</v>
      </c>
      <c r="L93" s="151">
        <f t="shared" si="7"/>
        <v>99.876666666666665</v>
      </c>
      <c r="M93" s="151">
        <f t="shared" si="7"/>
        <v>100.20333333333333</v>
      </c>
      <c r="N93" s="153">
        <f t="shared" si="7"/>
        <v>100.13333333333333</v>
      </c>
      <c r="O93" s="197">
        <f t="shared" si="7"/>
        <v>99.716666666666683</v>
      </c>
      <c r="P93" s="197">
        <f t="shared" si="7"/>
        <v>99.646643029039964</v>
      </c>
      <c r="Q93" s="198">
        <f t="shared" si="7"/>
        <v>99.742487849931095</v>
      </c>
      <c r="R93" s="203">
        <f t="shared" si="7"/>
        <v>100.82716055616423</v>
      </c>
      <c r="S93" s="152">
        <f t="shared" si="7"/>
        <v>100.58330313172276</v>
      </c>
      <c r="T93" s="152">
        <f t="shared" si="7"/>
        <v>100.19508277701219</v>
      </c>
      <c r="U93" s="152">
        <f t="shared" si="7"/>
        <v>99.296740896725439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159" t="s">
        <v>16</v>
      </c>
      <c r="B94" s="160"/>
      <c r="C94" s="160"/>
      <c r="D94" s="160">
        <f>MIN(D68:D93)</f>
        <v>89.469999999999985</v>
      </c>
      <c r="E94" s="160">
        <f t="shared" ref="E94:S94" si="8">MIN(E68:E93)</f>
        <v>89.45</v>
      </c>
      <c r="F94" s="160">
        <f t="shared" si="8"/>
        <v>94.65666666666668</v>
      </c>
      <c r="G94" s="160">
        <f t="shared" si="8"/>
        <v>92.62</v>
      </c>
      <c r="H94" s="160">
        <f t="shared" si="8"/>
        <v>92.96</v>
      </c>
      <c r="I94" s="160">
        <f t="shared" si="8"/>
        <v>95.493333333333339</v>
      </c>
      <c r="J94" s="160">
        <f t="shared" si="8"/>
        <v>97.556666666666658</v>
      </c>
      <c r="K94" s="160">
        <f t="shared" si="8"/>
        <v>98.52</v>
      </c>
      <c r="L94" s="160">
        <f t="shared" si="8"/>
        <v>98.566666666666663</v>
      </c>
      <c r="M94" s="160">
        <f t="shared" si="8"/>
        <v>95.256666666666661</v>
      </c>
      <c r="N94" s="161">
        <f t="shared" si="8"/>
        <v>97.056666666666672</v>
      </c>
      <c r="O94" s="161">
        <f t="shared" si="8"/>
        <v>94.52</v>
      </c>
      <c r="P94" s="205">
        <f t="shared" si="8"/>
        <v>95.065904513148396</v>
      </c>
      <c r="Q94" s="179">
        <f t="shared" si="8"/>
        <v>87.569723919761827</v>
      </c>
      <c r="R94" s="206">
        <f t="shared" si="8"/>
        <v>83.504397853122384</v>
      </c>
      <c r="S94" s="178">
        <f t="shared" si="8"/>
        <v>85.955112552147355</v>
      </c>
      <c r="T94" s="178">
        <f>MIN(T68:T93)</f>
        <v>88.61475461921323</v>
      </c>
      <c r="U94" s="178">
        <f>MIN(U68:U93)</f>
        <v>92.180992236232441</v>
      </c>
      <c r="V94" s="164" t="s">
        <v>16</v>
      </c>
      <c r="W94" s="165"/>
      <c r="X94" s="109"/>
      <c r="Y94" s="109"/>
      <c r="Z94" s="110"/>
      <c r="AA94" s="110"/>
      <c r="AB94" s="110"/>
    </row>
    <row r="95" spans="1:28" s="108" customFormat="1" ht="14.1" customHeight="1" x14ac:dyDescent="0.2">
      <c r="A95" s="159" t="s">
        <v>17</v>
      </c>
      <c r="B95" s="160"/>
      <c r="C95" s="160"/>
      <c r="D95" s="160">
        <f>MAX(D68:D93)</f>
        <v>116.45333333333333</v>
      </c>
      <c r="E95" s="160">
        <f t="shared" ref="E95:P95" si="9">MAX(E68:E93)</f>
        <v>113.01333333333334</v>
      </c>
      <c r="F95" s="160">
        <f t="shared" si="9"/>
        <v>115.67</v>
      </c>
      <c r="G95" s="160">
        <f t="shared" si="9"/>
        <v>116.71</v>
      </c>
      <c r="H95" s="160">
        <f t="shared" si="9"/>
        <v>120.81333333333333</v>
      </c>
      <c r="I95" s="160">
        <f t="shared" si="9"/>
        <v>123.78666666666668</v>
      </c>
      <c r="J95" s="160">
        <f t="shared" si="9"/>
        <v>126.19333333333333</v>
      </c>
      <c r="K95" s="160">
        <f t="shared" si="9"/>
        <v>123.63000000000001</v>
      </c>
      <c r="L95" s="160">
        <f t="shared" si="9"/>
        <v>127.61333333333334</v>
      </c>
      <c r="M95" s="160">
        <f t="shared" si="9"/>
        <v>125.58999999999999</v>
      </c>
      <c r="N95" s="161">
        <f t="shared" si="9"/>
        <v>110.45333333333333</v>
      </c>
      <c r="O95" s="161">
        <f t="shared" si="9"/>
        <v>107.46</v>
      </c>
      <c r="P95" s="205">
        <f t="shared" si="9"/>
        <v>105.29319657711717</v>
      </c>
      <c r="Q95" s="179">
        <f>MAX(Q68:Q93)</f>
        <v>104.68097002773186</v>
      </c>
      <c r="R95" s="206">
        <f>MAX(R68:R93)</f>
        <v>106.01176663669287</v>
      </c>
      <c r="S95" s="178">
        <f>MAX(S68:S93)</f>
        <v>105.6816762321166</v>
      </c>
      <c r="T95" s="178">
        <f>MAX(T68:T93)</f>
        <v>110.85565154749993</v>
      </c>
      <c r="U95" s="178">
        <f>MAX(U68:U93)</f>
        <v>112.94068716439845</v>
      </c>
      <c r="V95" s="164" t="s">
        <v>17</v>
      </c>
      <c r="W95" s="165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102.68166666666667</v>
      </c>
      <c r="E96" s="160">
        <f t="shared" ref="E96:P96" si="10">MEDIAN(E68:E93)</f>
        <v>101.65166666666667</v>
      </c>
      <c r="F96" s="160">
        <f t="shared" si="10"/>
        <v>100.12</v>
      </c>
      <c r="G96" s="160">
        <f t="shared" si="10"/>
        <v>100.04333333333332</v>
      </c>
      <c r="H96" s="160">
        <f t="shared" si="10"/>
        <v>103.27666666666667</v>
      </c>
      <c r="I96" s="160">
        <f t="shared" si="10"/>
        <v>103.87333333333333</v>
      </c>
      <c r="J96" s="160">
        <f t="shared" si="10"/>
        <v>106.78833333333333</v>
      </c>
      <c r="K96" s="160">
        <f t="shared" si="10"/>
        <v>107.78999999999999</v>
      </c>
      <c r="L96" s="160">
        <f t="shared" si="10"/>
        <v>106.655</v>
      </c>
      <c r="M96" s="160">
        <f t="shared" si="10"/>
        <v>106.07166666666667</v>
      </c>
      <c r="N96" s="161">
        <f t="shared" si="10"/>
        <v>104.04499999999999</v>
      </c>
      <c r="O96" s="161">
        <f t="shared" si="10"/>
        <v>101.69833333333332</v>
      </c>
      <c r="P96" s="207">
        <f t="shared" si="10"/>
        <v>99.828081294699302</v>
      </c>
      <c r="Q96" s="208">
        <f>MEDIAN(Q68:Q93)</f>
        <v>99.262196910542102</v>
      </c>
      <c r="R96" s="209">
        <f>MEDIAN(R68:R93)</f>
        <v>99.717494847561568</v>
      </c>
      <c r="S96" s="172">
        <f>MEDIAN(S68:S93)</f>
        <v>100.38961505617357</v>
      </c>
      <c r="T96" s="172">
        <f>MEDIAN(T68:T93)</f>
        <v>100.85447408555129</v>
      </c>
      <c r="U96" s="172">
        <f>MEDIAN(U68:U93)</f>
        <v>101.5620630541666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102.63551282051284</v>
      </c>
      <c r="E97" s="160">
        <f t="shared" ref="E97:T97" si="11">AVERAGE(E68:E93)</f>
        <v>102.1130769230769</v>
      </c>
      <c r="F97" s="160">
        <f t="shared" si="11"/>
        <v>101.12025641025642</v>
      </c>
      <c r="G97" s="160">
        <f t="shared" si="11"/>
        <v>100.50564102564103</v>
      </c>
      <c r="H97" s="160">
        <f t="shared" si="11"/>
        <v>103.12692307692306</v>
      </c>
      <c r="I97" s="160">
        <f t="shared" si="11"/>
        <v>105.50538461538461</v>
      </c>
      <c r="J97" s="160">
        <f t="shared" si="11"/>
        <v>108.34179487179489</v>
      </c>
      <c r="K97" s="160">
        <f t="shared" si="11"/>
        <v>108.34076923076925</v>
      </c>
      <c r="L97" s="160">
        <f t="shared" si="11"/>
        <v>108.04602564102564</v>
      </c>
      <c r="M97" s="160">
        <f t="shared" si="11"/>
        <v>106.09474358974359</v>
      </c>
      <c r="N97" s="161">
        <f t="shared" si="11"/>
        <v>103.67243589743589</v>
      </c>
      <c r="O97" s="161">
        <f t="shared" si="11"/>
        <v>101.48358974358975</v>
      </c>
      <c r="P97" s="207">
        <f t="shared" si="11"/>
        <v>99.996943359853788</v>
      </c>
      <c r="Q97" s="208">
        <f t="shared" si="11"/>
        <v>98.536176589290548</v>
      </c>
      <c r="R97" s="209">
        <f t="shared" si="11"/>
        <v>99.154174609783212</v>
      </c>
      <c r="S97" s="172">
        <f t="shared" si="11"/>
        <v>99.37416788818436</v>
      </c>
      <c r="T97" s="172">
        <f t="shared" si="11"/>
        <v>101.03212515145992</v>
      </c>
      <c r="U97" s="172">
        <f t="shared" ref="U97" si="12">AVERAGE(U68:U93)</f>
        <v>101.69433426016903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N99" si="13">(SUM(B54:D54)/3)</f>
        <v>100.62</v>
      </c>
      <c r="E98" s="175">
        <f t="shared" si="13"/>
        <v>100.03000000000002</v>
      </c>
      <c r="F98" s="175">
        <f t="shared" si="13"/>
        <v>100.13</v>
      </c>
      <c r="G98" s="175">
        <f t="shared" si="13"/>
        <v>98.923333333333332</v>
      </c>
      <c r="H98" s="175">
        <f t="shared" si="13"/>
        <v>100.06333333333333</v>
      </c>
      <c r="I98" s="175">
        <f t="shared" si="13"/>
        <v>102.25</v>
      </c>
      <c r="J98" s="175">
        <f t="shared" si="13"/>
        <v>106.04666666666667</v>
      </c>
      <c r="K98" s="175">
        <f t="shared" si="13"/>
        <v>106.49000000000001</v>
      </c>
      <c r="L98" s="175">
        <f t="shared" si="13"/>
        <v>106.51333333333334</v>
      </c>
      <c r="M98" s="175">
        <f t="shared" si="13"/>
        <v>104.61000000000001</v>
      </c>
      <c r="N98" s="176">
        <f t="shared" si="13"/>
        <v>102.86000000000001</v>
      </c>
      <c r="O98" s="176">
        <f t="shared" ref="O98:U98" si="14">(SUM(M54:O54)/3)</f>
        <v>100.89999999999999</v>
      </c>
      <c r="P98" s="205">
        <f t="shared" si="14"/>
        <v>99.606666666666669</v>
      </c>
      <c r="Q98" s="179">
        <f t="shared" si="14"/>
        <v>98.951914764067922</v>
      </c>
      <c r="R98" s="206">
        <f t="shared" si="14"/>
        <v>99.362960606745787</v>
      </c>
      <c r="S98" s="178">
        <f t="shared" si="14"/>
        <v>99.456293940079107</v>
      </c>
      <c r="T98" s="178">
        <f t="shared" si="14"/>
        <v>100.98771250934452</v>
      </c>
      <c r="U98" s="178">
        <f t="shared" si="14"/>
        <v>102.07826094244933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3"/>
        <v>94.98</v>
      </c>
      <c r="E99" s="182">
        <f t="shared" si="13"/>
        <v>93.339999999999989</v>
      </c>
      <c r="F99" s="182">
        <f t="shared" si="13"/>
        <v>88.043333333333337</v>
      </c>
      <c r="G99" s="182">
        <f t="shared" si="13"/>
        <v>88.283333333333346</v>
      </c>
      <c r="H99" s="182">
        <f t="shared" si="13"/>
        <v>91.356666666666669</v>
      </c>
      <c r="I99" s="182">
        <f t="shared" si="13"/>
        <v>95.606666666666669</v>
      </c>
      <c r="J99" s="182">
        <f t="shared" si="13"/>
        <v>101.55666666666667</v>
      </c>
      <c r="K99" s="182">
        <f t="shared" si="13"/>
        <v>106.55333333333334</v>
      </c>
      <c r="L99" s="182">
        <f t="shared" si="13"/>
        <v>110.46333333333332</v>
      </c>
      <c r="M99" s="182">
        <f t="shared" si="13"/>
        <v>110.10683905686263</v>
      </c>
      <c r="N99" s="183">
        <f t="shared" si="13"/>
        <v>107.60806811241575</v>
      </c>
      <c r="O99" s="183">
        <f t="shared" ref="O99:U99" si="15">(SUM(M55:O55)/3)</f>
        <v>104.71784056889169</v>
      </c>
      <c r="P99" s="210">
        <f t="shared" si="15"/>
        <v>102.97733377851921</v>
      </c>
      <c r="Q99" s="211">
        <f t="shared" si="15"/>
        <v>102.49854700532767</v>
      </c>
      <c r="R99" s="212">
        <f t="shared" si="15"/>
        <v>102.21551930712218</v>
      </c>
      <c r="S99" s="213">
        <f t="shared" si="15"/>
        <v>103.0898424577997</v>
      </c>
      <c r="T99" s="213">
        <f t="shared" si="15"/>
        <v>104.61740017543814</v>
      </c>
      <c r="U99" s="213">
        <f t="shared" si="15"/>
        <v>106.35196792089251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K1/I1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Deckung des Aufwands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Laufender Ertrag in % des laufendes Aufwandes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+[1]Gewichtung_Pondération!$D$4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Couverture des charges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10"/>
      <c r="AA106" s="110"/>
      <c r="AB106" s="110"/>
    </row>
    <row r="107" spans="1:28" s="108" customFormat="1" ht="14.1" customHeight="1" thickBot="1" x14ac:dyDescent="0.25">
      <c r="A107" s="289" t="str">
        <f>+$A$5</f>
        <v>Revenus courants en % des charges  courantes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+[1]Gewichtung_Pondération!$D$4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128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135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6">(SUM(B24:K24)/10)</f>
        <v>102.38500000000001</v>
      </c>
      <c r="L112" s="143">
        <f t="shared" si="16"/>
        <v>101.97499999999999</v>
      </c>
      <c r="M112" s="143">
        <f t="shared" si="16"/>
        <v>101.65400000000001</v>
      </c>
      <c r="N112" s="143">
        <f t="shared" si="16"/>
        <v>100.143</v>
      </c>
      <c r="O112" s="143">
        <f t="shared" si="16"/>
        <v>99.984000000000009</v>
      </c>
      <c r="P112" s="194">
        <f t="shared" si="16"/>
        <v>100.46429694740199</v>
      </c>
      <c r="Q112" s="195">
        <f t="shared" si="16"/>
        <v>100.64307021128162</v>
      </c>
      <c r="R112" s="204">
        <f t="shared" si="16"/>
        <v>100.75869882909144</v>
      </c>
      <c r="S112" s="142">
        <f t="shared" si="16"/>
        <v>100.85183566626969</v>
      </c>
      <c r="T112" s="142">
        <f t="shared" si="16"/>
        <v>100.4469229533826</v>
      </c>
      <c r="U112" s="142">
        <f t="shared" si="16"/>
        <v>100.40383768361713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6"/>
        <v>103.43699999999998</v>
      </c>
      <c r="L113" s="153">
        <f t="shared" si="16"/>
        <v>103.593</v>
      </c>
      <c r="M113" s="153">
        <f t="shared" si="16"/>
        <v>103.455</v>
      </c>
      <c r="N113" s="153">
        <f t="shared" si="16"/>
        <v>103.449</v>
      </c>
      <c r="O113" s="197">
        <f t="shared" si="16"/>
        <v>102.85599999999999</v>
      </c>
      <c r="P113" s="197">
        <f t="shared" si="16"/>
        <v>102.5456553427703</v>
      </c>
      <c r="Q113" s="198">
        <f t="shared" si="16"/>
        <v>102.42841351290841</v>
      </c>
      <c r="R113" s="203">
        <f t="shared" si="16"/>
        <v>102.3121467414868</v>
      </c>
      <c r="S113" s="152">
        <f t="shared" si="16"/>
        <v>102.24207529538334</v>
      </c>
      <c r="T113" s="152">
        <f t="shared" si="16"/>
        <v>101.55954387265669</v>
      </c>
      <c r="U113" s="152">
        <f t="shared" si="16"/>
        <v>101.55107218795163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6"/>
        <v>105.01999999999998</v>
      </c>
      <c r="L114" s="143">
        <f t="shared" si="16"/>
        <v>104.98299999999999</v>
      </c>
      <c r="M114" s="143">
        <f t="shared" si="16"/>
        <v>105.06099999999999</v>
      </c>
      <c r="N114" s="143">
        <f t="shared" si="16"/>
        <v>104.72099999999998</v>
      </c>
      <c r="O114" s="194">
        <f t="shared" si="16"/>
        <v>104.27399999999997</v>
      </c>
      <c r="P114" s="194">
        <f t="shared" si="16"/>
        <v>104.27198487518908</v>
      </c>
      <c r="Q114" s="195">
        <f t="shared" si="16"/>
        <v>104.19386665962607</v>
      </c>
      <c r="R114" s="204">
        <f t="shared" si="16"/>
        <v>103.91408529262928</v>
      </c>
      <c r="S114" s="142">
        <f t="shared" si="16"/>
        <v>103.07649775374091</v>
      </c>
      <c r="T114" s="142">
        <f t="shared" si="16"/>
        <v>102.01928813837495</v>
      </c>
      <c r="U114" s="142">
        <f t="shared" si="16"/>
        <v>101.16724262145736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6"/>
        <v>108.55699999999999</v>
      </c>
      <c r="L115" s="153">
        <f t="shared" si="16"/>
        <v>109.14700000000001</v>
      </c>
      <c r="M115" s="153">
        <f t="shared" si="16"/>
        <v>109.88699999999999</v>
      </c>
      <c r="N115" s="153">
        <f t="shared" si="16"/>
        <v>110.151</v>
      </c>
      <c r="O115" s="197">
        <f t="shared" si="16"/>
        <v>110.69700000000003</v>
      </c>
      <c r="P115" s="197">
        <f t="shared" si="16"/>
        <v>111.71388112336993</v>
      </c>
      <c r="Q115" s="198">
        <f t="shared" si="16"/>
        <v>112.37944300259116</v>
      </c>
      <c r="R115" s="203">
        <f t="shared" si="16"/>
        <v>108.08152999100787</v>
      </c>
      <c r="S115" s="152">
        <f t="shared" si="16"/>
        <v>107.119852469018</v>
      </c>
      <c r="T115" s="152">
        <f t="shared" si="16"/>
        <v>105.41051100939657</v>
      </c>
      <c r="U115" s="152">
        <f t="shared" si="16"/>
        <v>103.45966204553827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6"/>
        <v>105.232</v>
      </c>
      <c r="L116" s="143">
        <f t="shared" si="16"/>
        <v>103.21299999999999</v>
      </c>
      <c r="M116" s="143">
        <f t="shared" si="16"/>
        <v>101.52899999999998</v>
      </c>
      <c r="N116" s="143">
        <f t="shared" si="16"/>
        <v>100.52899999999998</v>
      </c>
      <c r="O116" s="194">
        <f t="shared" si="16"/>
        <v>100.21299999999999</v>
      </c>
      <c r="P116" s="194">
        <f t="shared" si="16"/>
        <v>100.27913782957215</v>
      </c>
      <c r="Q116" s="195">
        <f t="shared" si="16"/>
        <v>99.553016882696923</v>
      </c>
      <c r="R116" s="204">
        <f t="shared" si="16"/>
        <v>100.26540098528952</v>
      </c>
      <c r="S116" s="142">
        <f t="shared" si="16"/>
        <v>100.0387958674081</v>
      </c>
      <c r="T116" s="142">
        <f t="shared" si="16"/>
        <v>99.642748174214191</v>
      </c>
      <c r="U116" s="142">
        <f t="shared" si="16"/>
        <v>99.539774529813926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6"/>
        <v>106.74600000000001</v>
      </c>
      <c r="L117" s="153">
        <f t="shared" si="16"/>
        <v>107.595</v>
      </c>
      <c r="M117" s="153">
        <f t="shared" si="16"/>
        <v>108.00699999999999</v>
      </c>
      <c r="N117" s="153">
        <f t="shared" si="16"/>
        <v>107.90899999999999</v>
      </c>
      <c r="O117" s="197">
        <f t="shared" si="16"/>
        <v>107.077</v>
      </c>
      <c r="P117" s="197">
        <f t="shared" si="16"/>
        <v>106.58121707182741</v>
      </c>
      <c r="Q117" s="198">
        <f t="shared" si="16"/>
        <v>105.08664578539531</v>
      </c>
      <c r="R117" s="203">
        <f t="shared" si="16"/>
        <v>104.60853689689729</v>
      </c>
      <c r="S117" s="152">
        <f t="shared" si="16"/>
        <v>103.44165867746513</v>
      </c>
      <c r="T117" s="152">
        <f t="shared" si="16"/>
        <v>101.63885663234481</v>
      </c>
      <c r="U117" s="152">
        <f t="shared" si="16"/>
        <v>98.953834567767018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6"/>
        <v>115.07699999999997</v>
      </c>
      <c r="L118" s="143">
        <f t="shared" si="16"/>
        <v>115.86500000000001</v>
      </c>
      <c r="M118" s="143">
        <f t="shared" si="16"/>
        <v>115.96100000000001</v>
      </c>
      <c r="N118" s="143">
        <f t="shared" si="16"/>
        <v>114.86600000000001</v>
      </c>
      <c r="O118" s="194">
        <f t="shared" si="16"/>
        <v>112.15700000000001</v>
      </c>
      <c r="P118" s="194">
        <f t="shared" si="16"/>
        <v>110.77255433911714</v>
      </c>
      <c r="Q118" s="195">
        <f t="shared" si="16"/>
        <v>109.42423895023573</v>
      </c>
      <c r="R118" s="204">
        <f t="shared" si="16"/>
        <v>106.6019094142633</v>
      </c>
      <c r="S118" s="142">
        <f t="shared" si="16"/>
        <v>104.25660061853891</v>
      </c>
      <c r="T118" s="142">
        <f t="shared" si="16"/>
        <v>102.19195720746336</v>
      </c>
      <c r="U118" s="142">
        <f t="shared" si="16"/>
        <v>101.11782609811686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6"/>
        <v>105.11100000000002</v>
      </c>
      <c r="L119" s="153">
        <f t="shared" si="16"/>
        <v>107.10899999999999</v>
      </c>
      <c r="M119" s="153">
        <f t="shared" si="16"/>
        <v>106.50699999999999</v>
      </c>
      <c r="N119" s="153">
        <f t="shared" si="16"/>
        <v>107.19599999999998</v>
      </c>
      <c r="O119" s="197">
        <f t="shared" si="16"/>
        <v>108.27500000000001</v>
      </c>
      <c r="P119" s="197">
        <f t="shared" si="16"/>
        <v>109.19369386181548</v>
      </c>
      <c r="Q119" s="198">
        <f t="shared" si="16"/>
        <v>110.39421635728259</v>
      </c>
      <c r="R119" s="203">
        <f t="shared" si="16"/>
        <v>110.68161046525771</v>
      </c>
      <c r="S119" s="152">
        <f t="shared" si="16"/>
        <v>110.74262504415113</v>
      </c>
      <c r="T119" s="152">
        <f t="shared" si="16"/>
        <v>110.4868592724749</v>
      </c>
      <c r="U119" s="152">
        <f t="shared" si="16"/>
        <v>105.66755895194744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6"/>
        <v>112.81399999999999</v>
      </c>
      <c r="L120" s="143">
        <f t="shared" si="16"/>
        <v>113.08499999999999</v>
      </c>
      <c r="M120" s="143">
        <f t="shared" si="16"/>
        <v>111.98700000000001</v>
      </c>
      <c r="N120" s="143">
        <f t="shared" si="16"/>
        <v>111.41099999999999</v>
      </c>
      <c r="O120" s="194">
        <f t="shared" si="16"/>
        <v>110.869</v>
      </c>
      <c r="P120" s="194">
        <f t="shared" si="16"/>
        <v>110.08803270761038</v>
      </c>
      <c r="Q120" s="195">
        <f t="shared" si="16"/>
        <v>108.48548558018163</v>
      </c>
      <c r="R120" s="204">
        <f t="shared" si="16"/>
        <v>106.88271997057409</v>
      </c>
      <c r="S120" s="142">
        <f t="shared" si="16"/>
        <v>103.91558658187179</v>
      </c>
      <c r="T120" s="142">
        <f t="shared" si="16"/>
        <v>100.93140205905472</v>
      </c>
      <c r="U120" s="142">
        <f t="shared" si="16"/>
        <v>99.463693937196368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6"/>
        <v>102.61499999999998</v>
      </c>
      <c r="L121" s="153">
        <f t="shared" si="16"/>
        <v>103.194</v>
      </c>
      <c r="M121" s="153">
        <f t="shared" si="16"/>
        <v>103.44299999999998</v>
      </c>
      <c r="N121" s="153">
        <f t="shared" si="16"/>
        <v>103.71299999999999</v>
      </c>
      <c r="O121" s="197">
        <f t="shared" si="16"/>
        <v>103.81899999999999</v>
      </c>
      <c r="P121" s="197">
        <f t="shared" si="16"/>
        <v>103.31886857075654</v>
      </c>
      <c r="Q121" s="198">
        <f t="shared" si="16"/>
        <v>102.98268425889273</v>
      </c>
      <c r="R121" s="203">
        <f t="shared" si="16"/>
        <v>102.6007958896386</v>
      </c>
      <c r="S121" s="152">
        <f t="shared" si="16"/>
        <v>102.32726378988437</v>
      </c>
      <c r="T121" s="152">
        <f t="shared" si="16"/>
        <v>101.69934121786756</v>
      </c>
      <c r="U121" s="152">
        <f t="shared" si="16"/>
        <v>101.05113055885028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6"/>
        <v>109.50299999999997</v>
      </c>
      <c r="L122" s="143">
        <f t="shared" si="16"/>
        <v>110.148</v>
      </c>
      <c r="M122" s="143">
        <f t="shared" si="16"/>
        <v>109.70399999999999</v>
      </c>
      <c r="N122" s="143">
        <f t="shared" si="16"/>
        <v>108.69000000000001</v>
      </c>
      <c r="O122" s="194">
        <f t="shared" si="16"/>
        <v>107.018</v>
      </c>
      <c r="P122" s="194">
        <f t="shared" si="16"/>
        <v>104.8699192056242</v>
      </c>
      <c r="Q122" s="195">
        <f t="shared" si="16"/>
        <v>102.63710010763984</v>
      </c>
      <c r="R122" s="204">
        <f t="shared" si="16"/>
        <v>98.241319355936696</v>
      </c>
      <c r="S122" s="142">
        <f t="shared" si="16"/>
        <v>97.864452971268435</v>
      </c>
      <c r="T122" s="142">
        <f t="shared" si="16"/>
        <v>97.099526493403815</v>
      </c>
      <c r="U122" s="142">
        <f t="shared" si="16"/>
        <v>96.677513673426986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6"/>
        <v>102.999</v>
      </c>
      <c r="L123" s="153">
        <f t="shared" si="16"/>
        <v>103.36500000000001</v>
      </c>
      <c r="M123" s="153">
        <f t="shared" si="16"/>
        <v>103.38800000000001</v>
      </c>
      <c r="N123" s="153">
        <f t="shared" si="16"/>
        <v>103.992</v>
      </c>
      <c r="O123" s="197">
        <f t="shared" si="16"/>
        <v>105.018</v>
      </c>
      <c r="P123" s="197">
        <f t="shared" si="16"/>
        <v>104.99895897313513</v>
      </c>
      <c r="Q123" s="198">
        <f t="shared" si="16"/>
        <v>105.55129100831955</v>
      </c>
      <c r="R123" s="203">
        <f t="shared" si="16"/>
        <v>106.58516706669673</v>
      </c>
      <c r="S123" s="152">
        <f t="shared" si="16"/>
        <v>105.12072817668998</v>
      </c>
      <c r="T123" s="152">
        <f t="shared" si="16"/>
        <v>104.64426923029569</v>
      </c>
      <c r="U123" s="152">
        <f t="shared" si="16"/>
        <v>105.01937839558664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6"/>
        <v>104.428</v>
      </c>
      <c r="L124" s="143">
        <f t="shared" si="16"/>
        <v>103.88</v>
      </c>
      <c r="M124" s="143">
        <f t="shared" si="16"/>
        <v>103.01500000000001</v>
      </c>
      <c r="N124" s="143">
        <f t="shared" si="16"/>
        <v>102.88499999999999</v>
      </c>
      <c r="O124" s="194">
        <f t="shared" si="16"/>
        <v>102.11500000000001</v>
      </c>
      <c r="P124" s="194">
        <f t="shared" si="16"/>
        <v>102.11892729545866</v>
      </c>
      <c r="Q124" s="195">
        <f t="shared" si="16"/>
        <v>99.118917175928559</v>
      </c>
      <c r="R124" s="204">
        <f t="shared" si="16"/>
        <v>97.886052213254644</v>
      </c>
      <c r="S124" s="142">
        <f t="shared" si="16"/>
        <v>96.388515122163227</v>
      </c>
      <c r="T124" s="142">
        <f t="shared" si="16"/>
        <v>96.535616282115953</v>
      </c>
      <c r="U124" s="142">
        <f t="shared" si="16"/>
        <v>95.908079131268707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6"/>
        <v>104.934</v>
      </c>
      <c r="L125" s="153">
        <f t="shared" si="16"/>
        <v>105.075</v>
      </c>
      <c r="M125" s="153">
        <f t="shared" si="16"/>
        <v>104.78700000000001</v>
      </c>
      <c r="N125" s="153">
        <f t="shared" si="16"/>
        <v>104.099</v>
      </c>
      <c r="O125" s="197">
        <f t="shared" si="16"/>
        <v>103.229</v>
      </c>
      <c r="P125" s="197">
        <f t="shared" si="16"/>
        <v>102.94304464849162</v>
      </c>
      <c r="Q125" s="198">
        <f t="shared" si="16"/>
        <v>101.47339364114472</v>
      </c>
      <c r="R125" s="203">
        <f t="shared" si="16"/>
        <v>101.13533980865078</v>
      </c>
      <c r="S125" s="152">
        <f t="shared" si="16"/>
        <v>101.58829280697081</v>
      </c>
      <c r="T125" s="152">
        <f t="shared" si="16"/>
        <v>102.5760891053947</v>
      </c>
      <c r="U125" s="152">
        <f t="shared" si="16"/>
        <v>103.07654595797032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6"/>
        <v>104.36199999999999</v>
      </c>
      <c r="L126" s="143">
        <f t="shared" si="16"/>
        <v>104.28699999999999</v>
      </c>
      <c r="M126" s="143">
        <f t="shared" si="16"/>
        <v>104.07899999999999</v>
      </c>
      <c r="N126" s="143">
        <f t="shared" si="16"/>
        <v>103.77200000000001</v>
      </c>
      <c r="O126" s="194">
        <f t="shared" si="16"/>
        <v>104.723</v>
      </c>
      <c r="P126" s="194">
        <f t="shared" si="16"/>
        <v>104.12325438642407</v>
      </c>
      <c r="Q126" s="195">
        <f t="shared" si="16"/>
        <v>104.00481061218549</v>
      </c>
      <c r="R126" s="204">
        <f t="shared" si="16"/>
        <v>104.05507749771054</v>
      </c>
      <c r="S126" s="142">
        <f t="shared" si="16"/>
        <v>101.49538181491081</v>
      </c>
      <c r="T126" s="142">
        <f t="shared" si="16"/>
        <v>100.35524842630062</v>
      </c>
      <c r="U126" s="142">
        <f t="shared" si="16"/>
        <v>100.67838898777963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6"/>
        <v>102.76700000000001</v>
      </c>
      <c r="L127" s="153">
        <f t="shared" si="16"/>
        <v>102.91000000000001</v>
      </c>
      <c r="M127" s="153">
        <f t="shared" si="16"/>
        <v>103.24300000000001</v>
      </c>
      <c r="N127" s="153">
        <f t="shared" si="16"/>
        <v>103.64999999999998</v>
      </c>
      <c r="O127" s="197">
        <f t="shared" si="16"/>
        <v>103.93499999999999</v>
      </c>
      <c r="P127" s="197">
        <f t="shared" si="16"/>
        <v>104.16737866599587</v>
      </c>
      <c r="Q127" s="198">
        <f t="shared" si="16"/>
        <v>104.22821169753379</v>
      </c>
      <c r="R127" s="203">
        <f t="shared" si="16"/>
        <v>105.32818937300824</v>
      </c>
      <c r="S127" s="152">
        <f t="shared" si="16"/>
        <v>105.72288153563086</v>
      </c>
      <c r="T127" s="152">
        <f t="shared" si="16"/>
        <v>106.1771219273038</v>
      </c>
      <c r="U127" s="152">
        <f t="shared" si="16"/>
        <v>105.6085595374938</v>
      </c>
      <c r="V127" s="156" t="s">
        <v>203</v>
      </c>
      <c r="W127" s="147"/>
    </row>
    <row r="128" spans="1:28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U137" si="17">(SUM(B40:K40)/10)</f>
        <v>103.01100000000001</v>
      </c>
      <c r="L128" s="143">
        <f t="shared" si="17"/>
        <v>103.024</v>
      </c>
      <c r="M128" s="143">
        <f t="shared" si="17"/>
        <v>102.40299999999999</v>
      </c>
      <c r="N128" s="143">
        <f t="shared" si="17"/>
        <v>101.21900000000001</v>
      </c>
      <c r="O128" s="194">
        <f t="shared" si="17"/>
        <v>100.94499999999999</v>
      </c>
      <c r="P128" s="194">
        <f t="shared" si="17"/>
        <v>100.68477135394451</v>
      </c>
      <c r="Q128" s="195">
        <f t="shared" si="17"/>
        <v>100.27230721841009</v>
      </c>
      <c r="R128" s="204">
        <f t="shared" si="17"/>
        <v>100.06896001163965</v>
      </c>
      <c r="S128" s="142">
        <f t="shared" si="17"/>
        <v>99.591520685519242</v>
      </c>
      <c r="T128" s="142">
        <f t="shared" si="17"/>
        <v>99.546049321840243</v>
      </c>
      <c r="U128" s="142">
        <f t="shared" si="17"/>
        <v>99.114337609493418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7"/>
        <v>106.755</v>
      </c>
      <c r="L129" s="153">
        <f t="shared" si="17"/>
        <v>107.81800000000001</v>
      </c>
      <c r="M129" s="153">
        <f t="shared" si="17"/>
        <v>108.68000000000002</v>
      </c>
      <c r="N129" s="153">
        <f t="shared" si="17"/>
        <v>109.31900000000003</v>
      </c>
      <c r="O129" s="197">
        <f t="shared" si="17"/>
        <v>109.71299999999999</v>
      </c>
      <c r="P129" s="197">
        <f t="shared" si="17"/>
        <v>110.06125045031301</v>
      </c>
      <c r="Q129" s="198">
        <f t="shared" si="17"/>
        <v>110.1485897464166</v>
      </c>
      <c r="R129" s="203">
        <f t="shared" si="17"/>
        <v>106.0237227345563</v>
      </c>
      <c r="S129" s="152">
        <f t="shared" si="17"/>
        <v>104.60211496830841</v>
      </c>
      <c r="T129" s="152">
        <f t="shared" si="17"/>
        <v>104.42489333310277</v>
      </c>
      <c r="U129" s="152">
        <f t="shared" si="17"/>
        <v>103.64046828792118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7"/>
        <v>99.263000000000005</v>
      </c>
      <c r="L130" s="143">
        <f t="shared" si="17"/>
        <v>99.63000000000001</v>
      </c>
      <c r="M130" s="143">
        <f t="shared" si="17"/>
        <v>100.03800000000001</v>
      </c>
      <c r="N130" s="143">
        <f t="shared" si="17"/>
        <v>100.38500000000002</v>
      </c>
      <c r="O130" s="194">
        <f t="shared" si="17"/>
        <v>100.11199999999999</v>
      </c>
      <c r="P130" s="194">
        <f t="shared" si="17"/>
        <v>99.989355102459882</v>
      </c>
      <c r="Q130" s="195">
        <f t="shared" si="17"/>
        <v>102.04663388743253</v>
      </c>
      <c r="R130" s="204">
        <f t="shared" si="17"/>
        <v>101.59239278247955</v>
      </c>
      <c r="S130" s="142">
        <f t="shared" si="17"/>
        <v>100.05334652259808</v>
      </c>
      <c r="T130" s="142">
        <f t="shared" si="17"/>
        <v>98.545648620525839</v>
      </c>
      <c r="U130" s="142">
        <f t="shared" si="17"/>
        <v>101.46891950578762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7"/>
        <v>103.276</v>
      </c>
      <c r="L131" s="153">
        <f t="shared" si="17"/>
        <v>103.86199999999999</v>
      </c>
      <c r="M131" s="153">
        <f t="shared" si="17"/>
        <v>103.999</v>
      </c>
      <c r="N131" s="153">
        <f t="shared" si="17"/>
        <v>103.74899999999998</v>
      </c>
      <c r="O131" s="197">
        <f t="shared" si="17"/>
        <v>103.38600000000001</v>
      </c>
      <c r="P131" s="197">
        <f t="shared" si="17"/>
        <v>103.13398589278854</v>
      </c>
      <c r="Q131" s="198">
        <f t="shared" si="17"/>
        <v>103.07485202042513</v>
      </c>
      <c r="R131" s="203">
        <f t="shared" si="17"/>
        <v>102.07866691969441</v>
      </c>
      <c r="S131" s="152">
        <f t="shared" si="17"/>
        <v>101.98780927795076</v>
      </c>
      <c r="T131" s="152">
        <f t="shared" si="17"/>
        <v>101.83281821452825</v>
      </c>
      <c r="U131" s="152">
        <f t="shared" si="17"/>
        <v>101.34703359355269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7"/>
        <v>98.617999999999995</v>
      </c>
      <c r="L132" s="143">
        <f t="shared" si="17"/>
        <v>98.46599999999998</v>
      </c>
      <c r="M132" s="143">
        <f t="shared" si="17"/>
        <v>98.042000000000002</v>
      </c>
      <c r="N132" s="143">
        <f t="shared" si="17"/>
        <v>98.061999999999998</v>
      </c>
      <c r="O132" s="194">
        <f t="shared" si="17"/>
        <v>97.908999999999992</v>
      </c>
      <c r="P132" s="194">
        <f t="shared" si="17"/>
        <v>98.30796432579325</v>
      </c>
      <c r="Q132" s="195">
        <f t="shared" si="17"/>
        <v>99.067356703438861</v>
      </c>
      <c r="R132" s="204">
        <f t="shared" si="17"/>
        <v>98.51429463641027</v>
      </c>
      <c r="S132" s="142">
        <f t="shared" si="17"/>
        <v>98.831712260712564</v>
      </c>
      <c r="T132" s="142">
        <f t="shared" si="17"/>
        <v>99.140767092367042</v>
      </c>
      <c r="U132" s="142">
        <f t="shared" si="17"/>
        <v>99.200321140020336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7"/>
        <v>101.43499999999999</v>
      </c>
      <c r="L133" s="153">
        <f t="shared" si="17"/>
        <v>103.26300000000001</v>
      </c>
      <c r="M133" s="153">
        <f t="shared" si="17"/>
        <v>104.51499999999999</v>
      </c>
      <c r="N133" s="153">
        <f t="shared" si="17"/>
        <v>105.527</v>
      </c>
      <c r="O133" s="197">
        <f t="shared" si="17"/>
        <v>105.96699999999998</v>
      </c>
      <c r="P133" s="197">
        <f t="shared" si="17"/>
        <v>106.7682262284133</v>
      </c>
      <c r="Q133" s="198">
        <f t="shared" si="17"/>
        <v>107.26956057894206</v>
      </c>
      <c r="R133" s="203">
        <f t="shared" si="17"/>
        <v>107.42883203597974</v>
      </c>
      <c r="S133" s="152">
        <f t="shared" si="17"/>
        <v>106.90828080762978</v>
      </c>
      <c r="T133" s="152">
        <f t="shared" si="17"/>
        <v>106.15340901911762</v>
      </c>
      <c r="U133" s="152">
        <f t="shared" si="17"/>
        <v>104.91224313344053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7"/>
        <v>105.03100000000002</v>
      </c>
      <c r="L134" s="143">
        <f t="shared" si="17"/>
        <v>105.30700000000002</v>
      </c>
      <c r="M134" s="143">
        <f t="shared" si="17"/>
        <v>106.20400000000002</v>
      </c>
      <c r="N134" s="143">
        <f t="shared" si="17"/>
        <v>107.86000000000001</v>
      </c>
      <c r="O134" s="194">
        <f t="shared" si="17"/>
        <v>107.86899999999999</v>
      </c>
      <c r="P134" s="194">
        <f t="shared" si="17"/>
        <v>107.20515022262889</v>
      </c>
      <c r="Q134" s="195">
        <f t="shared" si="17"/>
        <v>106.40951864623472</v>
      </c>
      <c r="R134" s="204">
        <f t="shared" si="17"/>
        <v>105.89087184772988</v>
      </c>
      <c r="S134" s="142">
        <f t="shared" si="17"/>
        <v>105.27018739259184</v>
      </c>
      <c r="T134" s="142">
        <f t="shared" si="17"/>
        <v>104.71922031861129</v>
      </c>
      <c r="U134" s="142">
        <f t="shared" si="17"/>
        <v>104.24656545094051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7"/>
        <v>100.96700000000001</v>
      </c>
      <c r="L135" s="153">
        <f t="shared" si="17"/>
        <v>100.946</v>
      </c>
      <c r="M135" s="153">
        <f t="shared" si="17"/>
        <v>100.95099999999999</v>
      </c>
      <c r="N135" s="153">
        <f t="shared" si="17"/>
        <v>100.90299999999999</v>
      </c>
      <c r="O135" s="197">
        <f t="shared" si="17"/>
        <v>101.13799999999999</v>
      </c>
      <c r="P135" s="197">
        <f t="shared" si="17"/>
        <v>101.6905943903955</v>
      </c>
      <c r="Q135" s="198">
        <f t="shared" si="17"/>
        <v>101.96284576577652</v>
      </c>
      <c r="R135" s="203">
        <f t="shared" si="17"/>
        <v>99.622855393110342</v>
      </c>
      <c r="S135" s="152">
        <f t="shared" si="17"/>
        <v>99.160828198754558</v>
      </c>
      <c r="T135" s="152">
        <f t="shared" si="17"/>
        <v>98.755705907096512</v>
      </c>
      <c r="U135" s="152">
        <f t="shared" si="17"/>
        <v>98.409671960575409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7"/>
        <v>98.328999999999994</v>
      </c>
      <c r="L136" s="143">
        <f t="shared" si="17"/>
        <v>98.704000000000008</v>
      </c>
      <c r="M136" s="143">
        <f t="shared" si="17"/>
        <v>102.374</v>
      </c>
      <c r="N136" s="143">
        <f t="shared" si="17"/>
        <v>102.551</v>
      </c>
      <c r="O136" s="194">
        <f t="shared" si="17"/>
        <v>102.319</v>
      </c>
      <c r="P136" s="194">
        <f t="shared" si="17"/>
        <v>103.36606148685068</v>
      </c>
      <c r="Q136" s="195">
        <f t="shared" si="17"/>
        <v>103.87496103056624</v>
      </c>
      <c r="R136" s="204">
        <f t="shared" si="17"/>
        <v>104.22123763646626</v>
      </c>
      <c r="S136" s="142">
        <f t="shared" si="17"/>
        <v>103.98583958103799</v>
      </c>
      <c r="T136" s="142">
        <f t="shared" si="17"/>
        <v>102.37066856053606</v>
      </c>
      <c r="U136" s="142">
        <f t="shared" si="17"/>
        <v>101.62153920224651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7"/>
        <v>100.574</v>
      </c>
      <c r="L137" s="153">
        <f t="shared" si="17"/>
        <v>100.58199999999999</v>
      </c>
      <c r="M137" s="153">
        <f t="shared" si="17"/>
        <v>100.28999999999999</v>
      </c>
      <c r="N137" s="153">
        <f t="shared" si="17"/>
        <v>100.583</v>
      </c>
      <c r="O137" s="197">
        <f t="shared" si="17"/>
        <v>100.499</v>
      </c>
      <c r="P137" s="197">
        <f t="shared" si="17"/>
        <v>100.78299290871198</v>
      </c>
      <c r="Q137" s="198">
        <f t="shared" si="17"/>
        <v>99.260746354979318</v>
      </c>
      <c r="R137" s="203">
        <f t="shared" si="17"/>
        <v>99.748148166849248</v>
      </c>
      <c r="S137" s="152">
        <f t="shared" si="17"/>
        <v>100.0329838482288</v>
      </c>
      <c r="T137" s="152">
        <f t="shared" si="17"/>
        <v>100.05227118808298</v>
      </c>
      <c r="U137" s="152">
        <f t="shared" si="17"/>
        <v>99.981170435866872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18">MIN(K112:K137)</f>
        <v>98.328999999999994</v>
      </c>
      <c r="L138" s="160">
        <f t="shared" si="18"/>
        <v>98.46599999999998</v>
      </c>
      <c r="M138" s="161">
        <f t="shared" si="18"/>
        <v>98.042000000000002</v>
      </c>
      <c r="N138" s="161">
        <f t="shared" si="18"/>
        <v>98.061999999999998</v>
      </c>
      <c r="O138" s="161">
        <f t="shared" si="18"/>
        <v>97.908999999999992</v>
      </c>
      <c r="P138" s="205">
        <f t="shared" si="18"/>
        <v>98.30796432579325</v>
      </c>
      <c r="Q138" s="179">
        <f>MIN(Q112:Q137)</f>
        <v>99.067356703438861</v>
      </c>
      <c r="R138" s="206">
        <f>MIN(R112:R137)</f>
        <v>97.886052213254644</v>
      </c>
      <c r="S138" s="178">
        <f>MIN(S112:S137)</f>
        <v>96.388515122163227</v>
      </c>
      <c r="T138" s="178">
        <f>MIN(T112:T137)</f>
        <v>96.535616282115953</v>
      </c>
      <c r="U138" s="178">
        <f>MIN(U112:U137)</f>
        <v>95.908079131268707</v>
      </c>
      <c r="V138" s="164" t="s">
        <v>16</v>
      </c>
      <c r="W138" s="165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19">MAX(K112:K137)</f>
        <v>115.07699999999997</v>
      </c>
      <c r="L139" s="160">
        <f t="shared" si="19"/>
        <v>115.86500000000001</v>
      </c>
      <c r="M139" s="161">
        <f t="shared" si="19"/>
        <v>115.96100000000001</v>
      </c>
      <c r="N139" s="161">
        <f t="shared" si="19"/>
        <v>114.86600000000001</v>
      </c>
      <c r="O139" s="161">
        <f t="shared" si="19"/>
        <v>112.15700000000001</v>
      </c>
      <c r="P139" s="205">
        <f t="shared" si="19"/>
        <v>111.71388112336993</v>
      </c>
      <c r="Q139" s="179">
        <f>MAX(Q112:Q137)</f>
        <v>112.37944300259116</v>
      </c>
      <c r="R139" s="206">
        <f>MAX(R112:R137)</f>
        <v>110.68161046525771</v>
      </c>
      <c r="S139" s="178">
        <f>MAX(S112:S137)</f>
        <v>110.74262504415113</v>
      </c>
      <c r="T139" s="178">
        <f>MAX(T112:T137)</f>
        <v>110.4868592724749</v>
      </c>
      <c r="U139" s="178">
        <f>MAX(U112:U137)</f>
        <v>105.66755895194744</v>
      </c>
      <c r="V139" s="164" t="s">
        <v>17</v>
      </c>
      <c r="W139" s="165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0">MEDIAN(K112:K137)</f>
        <v>103.89949999999999</v>
      </c>
      <c r="L140" s="160">
        <f t="shared" si="20"/>
        <v>103.72749999999999</v>
      </c>
      <c r="M140" s="161">
        <f t="shared" si="20"/>
        <v>103.727</v>
      </c>
      <c r="N140" s="161">
        <f t="shared" si="20"/>
        <v>103.76049999999999</v>
      </c>
      <c r="O140" s="161">
        <f t="shared" si="20"/>
        <v>103.87699999999998</v>
      </c>
      <c r="P140" s="207">
        <f t="shared" si="20"/>
        <v>103.74465793663737</v>
      </c>
      <c r="Q140" s="208">
        <f>MEDIAN(Q112:Q137)</f>
        <v>103.47490652549568</v>
      </c>
      <c r="R140" s="209">
        <f>MEDIAN(R112:R137)</f>
        <v>103.25744059113394</v>
      </c>
      <c r="S140" s="172">
        <f>MEDIAN(S112:S137)</f>
        <v>102.28466954263385</v>
      </c>
      <c r="T140" s="172">
        <f>MEDIAN(T112:T137)</f>
        <v>101.66909892510618</v>
      </c>
      <c r="U140" s="172">
        <f>MEDIAN(U112:U137)</f>
        <v>101.14253435978711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104.35561538461539</v>
      </c>
      <c r="L141" s="160">
        <f t="shared" ref="L141:T141" si="21">AVERAGE(L112:L137)</f>
        <v>104.65484615384615</v>
      </c>
      <c r="M141" s="161">
        <f t="shared" si="21"/>
        <v>104.73857692307691</v>
      </c>
      <c r="N141" s="161">
        <f t="shared" si="21"/>
        <v>104.6666923076923</v>
      </c>
      <c r="O141" s="161">
        <f t="shared" si="21"/>
        <v>104.46599999999999</v>
      </c>
      <c r="P141" s="207">
        <f t="shared" si="21"/>
        <v>104.40158300795616</v>
      </c>
      <c r="Q141" s="208">
        <f t="shared" si="21"/>
        <v>104.07585297678715</v>
      </c>
      <c r="R141" s="209">
        <f t="shared" si="21"/>
        <v>103.27417545985806</v>
      </c>
      <c r="S141" s="172">
        <f t="shared" si="21"/>
        <v>102.56221798979605</v>
      </c>
      <c r="T141" s="172">
        <f t="shared" si="21"/>
        <v>101.8829520606867</v>
      </c>
      <c r="U141" s="172">
        <f t="shared" ref="U141" si="22">AVERAGE(U112:U137)</f>
        <v>101.28024496867796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3">(SUM(B54:K54)/10)</f>
        <v>102.202</v>
      </c>
      <c r="L142" s="175">
        <f t="shared" si="23"/>
        <v>102.468</v>
      </c>
      <c r="M142" s="176">
        <f t="shared" si="23"/>
        <v>103.03300000000002</v>
      </c>
      <c r="N142" s="176">
        <f t="shared" si="23"/>
        <v>102.87399999999998</v>
      </c>
      <c r="O142" s="176">
        <f t="shared" si="23"/>
        <v>102.729</v>
      </c>
      <c r="P142" s="205">
        <f t="shared" si="23"/>
        <v>102.876</v>
      </c>
      <c r="Q142" s="179">
        <f t="shared" si="23"/>
        <v>102.88257442922036</v>
      </c>
      <c r="R142" s="206">
        <f t="shared" si="23"/>
        <v>102.51888818202374</v>
      </c>
      <c r="S142" s="178">
        <f t="shared" si="23"/>
        <v>102.03788818202374</v>
      </c>
      <c r="T142" s="178">
        <f t="shared" si="23"/>
        <v>101.36488818202373</v>
      </c>
      <c r="U142" s="178">
        <f t="shared" si="23"/>
        <v>101.19536646475854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3"/>
        <v>96.525999999999982</v>
      </c>
      <c r="L143" s="182">
        <f t="shared" si="23"/>
        <v>98.633999999999986</v>
      </c>
      <c r="M143" s="183">
        <f t="shared" si="23"/>
        <v>98.927051717058788</v>
      </c>
      <c r="N143" s="183">
        <f t="shared" si="23"/>
        <v>100.31442043372473</v>
      </c>
      <c r="O143" s="183">
        <f t="shared" si="23"/>
        <v>102.04735217066751</v>
      </c>
      <c r="P143" s="210">
        <f t="shared" si="23"/>
        <v>103.40725185061456</v>
      </c>
      <c r="Q143" s="211">
        <f t="shared" si="23"/>
        <v>104.57898453532303</v>
      </c>
      <c r="R143" s="212">
        <f t="shared" si="23"/>
        <v>105.30500796280417</v>
      </c>
      <c r="S143" s="213">
        <f t="shared" si="23"/>
        <v>105.65220458795447</v>
      </c>
      <c r="T143" s="213">
        <f t="shared" si="23"/>
        <v>105.49720458795446</v>
      </c>
      <c r="U143" s="213">
        <f t="shared" si="23"/>
        <v>105.2445983390719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365" priority="39" stopIfTrue="1" operator="equal">
      <formula>B$50</formula>
    </cfRule>
    <cfRule type="cellIs" dxfId="364" priority="40" stopIfTrue="1" operator="equal">
      <formula>B$51</formula>
    </cfRule>
  </conditionalFormatting>
  <conditionalFormatting sqref="E68:P93">
    <cfRule type="cellIs" dxfId="363" priority="41" stopIfTrue="1" operator="equal">
      <formula>E$94</formula>
    </cfRule>
    <cfRule type="cellIs" dxfId="362" priority="42" stopIfTrue="1" operator="equal">
      <formula>E$95</formula>
    </cfRule>
  </conditionalFormatting>
  <conditionalFormatting sqref="J112:J137">
    <cfRule type="cellIs" dxfId="361" priority="43" stopIfTrue="1" operator="equal">
      <formula>J$138</formula>
    </cfRule>
    <cfRule type="cellIs" dxfId="360" priority="44" stopIfTrue="1" operator="equal">
      <formula>J$139</formula>
    </cfRule>
  </conditionalFormatting>
  <conditionalFormatting sqref="K112:K137">
    <cfRule type="cellIs" dxfId="359" priority="45" stopIfTrue="1" operator="equal">
      <formula>$K$138</formula>
    </cfRule>
    <cfRule type="cellIs" dxfId="358" priority="46" stopIfTrue="1" operator="equal">
      <formula>$K$139</formula>
    </cfRule>
  </conditionalFormatting>
  <conditionalFormatting sqref="D68">
    <cfRule type="cellIs" dxfId="357" priority="29" stopIfTrue="1" operator="equal">
      <formula>D$94</formula>
    </cfRule>
    <cfRule type="cellIs" dxfId="356" priority="30" stopIfTrue="1" operator="equal">
      <formula>D$95</formula>
    </cfRule>
  </conditionalFormatting>
  <conditionalFormatting sqref="M112:M137">
    <cfRule type="cellIs" dxfId="355" priority="31" stopIfTrue="1" operator="equal">
      <formula>$M$139</formula>
    </cfRule>
    <cfRule type="cellIs" dxfId="354" priority="32" stopIfTrue="1" operator="equal">
      <formula>$M$138</formula>
    </cfRule>
  </conditionalFormatting>
  <conditionalFormatting sqref="N112:P137">
    <cfRule type="cellIs" dxfId="353" priority="27" stopIfTrue="1" operator="equal">
      <formula>$N$139</formula>
    </cfRule>
    <cfRule type="cellIs" dxfId="352" priority="28" stopIfTrue="1" operator="equal">
      <formula>$N$138</formula>
    </cfRule>
  </conditionalFormatting>
  <conditionalFormatting sqref="Q112:S137">
    <cfRule type="cellIs" dxfId="351" priority="23" stopIfTrue="1" operator="equal">
      <formula>$N$139</formula>
    </cfRule>
    <cfRule type="cellIs" dxfId="350" priority="24" stopIfTrue="1" operator="equal">
      <formula>$N$138</formula>
    </cfRule>
  </conditionalFormatting>
  <conditionalFormatting sqref="Q68:S93">
    <cfRule type="cellIs" dxfId="349" priority="21" stopIfTrue="1" operator="equal">
      <formula>Q$94</formula>
    </cfRule>
    <cfRule type="cellIs" dxfId="348" priority="22" stopIfTrue="1" operator="equal">
      <formula>Q$95</formula>
    </cfRule>
  </conditionalFormatting>
  <conditionalFormatting sqref="T24:T49">
    <cfRule type="cellIs" dxfId="347" priority="15" stopIfTrue="1" operator="equal">
      <formula>T$50</formula>
    </cfRule>
    <cfRule type="cellIs" dxfId="346" priority="16" stopIfTrue="1" operator="equal">
      <formula>T$51</formula>
    </cfRule>
  </conditionalFormatting>
  <conditionalFormatting sqref="T112:T137">
    <cfRule type="cellIs" dxfId="345" priority="9" stopIfTrue="1" operator="equal">
      <formula>$N$139</formula>
    </cfRule>
    <cfRule type="cellIs" dxfId="344" priority="10" stopIfTrue="1" operator="equal">
      <formula>$N$138</formula>
    </cfRule>
  </conditionalFormatting>
  <conditionalFormatting sqref="T68:T93">
    <cfRule type="cellIs" dxfId="343" priority="7" stopIfTrue="1" operator="equal">
      <formula>T$94</formula>
    </cfRule>
    <cfRule type="cellIs" dxfId="342" priority="8" stopIfTrue="1" operator="equal">
      <formula>T$95</formula>
    </cfRule>
  </conditionalFormatting>
  <conditionalFormatting sqref="U24:U49">
    <cfRule type="cellIs" dxfId="341" priority="5" stopIfTrue="1" operator="equal">
      <formula>U$50</formula>
    </cfRule>
    <cfRule type="cellIs" dxfId="340" priority="6" stopIfTrue="1" operator="equal">
      <formula>U$51</formula>
    </cfRule>
  </conditionalFormatting>
  <conditionalFormatting sqref="U112:U137">
    <cfRule type="cellIs" dxfId="339" priority="3" stopIfTrue="1" operator="equal">
      <formula>$N$139</formula>
    </cfRule>
    <cfRule type="cellIs" dxfId="338" priority="4" stopIfTrue="1" operator="equal">
      <formula>$N$138</formula>
    </cfRule>
  </conditionalFormatting>
  <conditionalFormatting sqref="U68:U93">
    <cfRule type="cellIs" dxfId="337" priority="1" stopIfTrue="1" operator="equal">
      <formula>U$94</formula>
    </cfRule>
    <cfRule type="cellIs" dxfId="336" priority="2" stopIfTrue="1" operator="equal">
      <formula>U$95</formula>
    </cfRule>
  </conditionalFormatting>
  <hyperlinks>
    <hyperlink ref="B7:I7" location="K1_I1!M54" display="&gt;&gt;&gt; Jährlicher Wert der Kennzahl - Valeur annuelle de l'indicateur"/>
    <hyperlink ref="B8:I8" location="K1_I1!M97" display="&gt;&gt;&gt; Gleitender Mittelwert über 3 Jahre - Moyenne mobile sur 3 années"/>
    <hyperlink ref="B9:I9" location="K1_I1!M140" display="&gt;&gt;&gt; Gleitender Mittelwert über 10 Jahre - Moyenne mobile sur 10 années"/>
    <hyperlink ref="B15" r:id="rId1" display="www.idheap.ch/idheap.nsf/go/comparatif"/>
    <hyperlink ref="B59" r:id="rId2" display="www.idheap.ch/idheap.nsf/go/comparatif"/>
    <hyperlink ref="B103" r:id="rId3" display="www.idheap.ch/idheap.nsf/go/comparatif"/>
    <hyperlink ref="B1" r:id="rId4" display="www.idheap.ch/idheap.nsf/go/comparatif"/>
    <hyperlink ref="V56" location="'K1_I1 '!A1" display=" &gt;&gt;&gt; Top"/>
    <hyperlink ref="V100" location="'K1_I1 '!A1" display=" &gt;&gt;&gt; Top"/>
    <hyperlink ref="V144" location="'K1_I1 '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'!E12</f>
        <v>K2/I2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'!C12</f>
        <v>Selbstfinanzierung der Nettoinvestitionen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238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+[1]Gewichtung_Pondération!$D$5</f>
        <v>2</v>
      </c>
    </row>
    <row r="4" spans="1:28" ht="14.1" customHeight="1" thickTop="1" x14ac:dyDescent="0.2">
      <c r="A4" s="290" t="str">
        <f>'Intro '!D12</f>
        <v xml:space="preserve">Autofinancement de l’investissement net 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239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+[1]Gewichtung_Pondération!$D$5</f>
        <v>2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5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5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K2/I2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Selbstfinanzierung der Nettoinvestitionen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Selbstfinanzierung in % der Nettoinvestitionen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+[1]Gewichtung_Pondération!$D$5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 xml:space="preserve">Autofinancement de l’investissement net 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Autofinancement en % de l'investissement net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+[1]Gewichtung_Pondération!$D$5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170.82</v>
      </c>
      <c r="C24" s="141">
        <v>236.57</v>
      </c>
      <c r="D24" s="141">
        <v>193.26</v>
      </c>
      <c r="E24" s="141">
        <v>264.27</v>
      </c>
      <c r="F24" s="141">
        <v>-2.21</v>
      </c>
      <c r="G24" s="141">
        <v>21.27</v>
      </c>
      <c r="H24" s="141">
        <v>44.3</v>
      </c>
      <c r="I24" s="141">
        <v>104.46</v>
      </c>
      <c r="J24" s="141">
        <v>132.49</v>
      </c>
      <c r="K24" s="141">
        <v>116.99</v>
      </c>
      <c r="L24" s="141">
        <v>101.99500617936637</v>
      </c>
      <c r="M24" s="141">
        <v>141.07398575815623</v>
      </c>
      <c r="N24" s="141">
        <v>-135.12189742937889</v>
      </c>
      <c r="O24" s="141">
        <v>108.55000464626303</v>
      </c>
      <c r="P24" s="141">
        <v>102.27267354330054</v>
      </c>
      <c r="Q24" s="141">
        <v>104.18900091389958</v>
      </c>
      <c r="R24" s="141">
        <v>96.23436736062591</v>
      </c>
      <c r="S24" s="141">
        <v>153.37594173543658</v>
      </c>
      <c r="T24" s="141">
        <v>120.30446189871051</v>
      </c>
      <c r="U24" s="141">
        <v>152.50530089652793</v>
      </c>
      <c r="V24" s="146" t="s">
        <v>177</v>
      </c>
      <c r="W24" s="147"/>
      <c r="X24" s="238">
        <f t="shared" ref="X24:AE55" si="1">AVEDEV(C24:L24)</f>
        <v>68.246399505650672</v>
      </c>
      <c r="Y24" s="238">
        <f t="shared" si="1"/>
        <v>57.826897957878984</v>
      </c>
      <c r="Z24" s="238">
        <f t="shared" si="1"/>
        <v>77.513747046527286</v>
      </c>
      <c r="AA24" s="238">
        <f t="shared" si="1"/>
        <v>65.056147418228321</v>
      </c>
      <c r="AB24" s="239">
        <f t="shared" si="1"/>
        <v>58.207165847738203</v>
      </c>
      <c r="AC24" s="239">
        <f t="shared" si="1"/>
        <v>51.012330430340043</v>
      </c>
      <c r="AD24" s="239">
        <f t="shared" si="1"/>
        <v>44.487042305320429</v>
      </c>
      <c r="AE24" s="239">
        <f t="shared" si="1"/>
        <v>45.465361140029167</v>
      </c>
    </row>
    <row r="25" spans="1:31" ht="14.1" customHeight="1" x14ac:dyDescent="0.2">
      <c r="A25" s="150" t="s">
        <v>20</v>
      </c>
      <c r="B25" s="151">
        <v>119.85</v>
      </c>
      <c r="C25" s="151">
        <v>199.61</v>
      </c>
      <c r="D25" s="151">
        <v>122.69</v>
      </c>
      <c r="E25" s="151">
        <v>167.18</v>
      </c>
      <c r="F25" s="151">
        <v>175.07</v>
      </c>
      <c r="G25" s="151">
        <v>121.57</v>
      </c>
      <c r="H25" s="151">
        <v>122.18</v>
      </c>
      <c r="I25" s="151">
        <v>143.97999999999999</v>
      </c>
      <c r="J25" s="151">
        <v>200.52</v>
      </c>
      <c r="K25" s="151">
        <v>181.6</v>
      </c>
      <c r="L25" s="151">
        <v>145.11094228512215</v>
      </c>
      <c r="M25" s="151">
        <v>137.72144925172509</v>
      </c>
      <c r="N25" s="151">
        <v>102.62560264823438</v>
      </c>
      <c r="O25" s="151">
        <v>68.815709560962475</v>
      </c>
      <c r="P25" s="151">
        <v>126.17343217342277</v>
      </c>
      <c r="Q25" s="151">
        <v>121.29106538405775</v>
      </c>
      <c r="R25" s="151">
        <v>111.40355393358561</v>
      </c>
      <c r="S25" s="151">
        <v>120.38528258126951</v>
      </c>
      <c r="T25" s="151">
        <v>113.6527317725723</v>
      </c>
      <c r="U25" s="151">
        <v>159.93299141263074</v>
      </c>
      <c r="V25" s="156" t="s">
        <v>178</v>
      </c>
      <c r="W25" s="147"/>
      <c r="X25" s="240">
        <f t="shared" si="1"/>
        <v>26.844905771487788</v>
      </c>
      <c r="Y25" s="240">
        <f t="shared" si="1"/>
        <v>23.46420867705222</v>
      </c>
      <c r="Z25" s="240">
        <f t="shared" si="1"/>
        <v>25.069360465193473</v>
      </c>
      <c r="AA25" s="241">
        <f t="shared" si="1"/>
        <v>29.336818082420017</v>
      </c>
      <c r="AB25" s="241">
        <f t="shared" si="1"/>
        <v>26.756764715422758</v>
      </c>
      <c r="AC25" s="241">
        <f t="shared" si="1"/>
        <v>26.784658177016986</v>
      </c>
      <c r="AD25" s="241">
        <f t="shared" si="1"/>
        <v>27.862302783658425</v>
      </c>
      <c r="AE25" s="241">
        <f t="shared" si="1"/>
        <v>27.738715281899072</v>
      </c>
    </row>
    <row r="26" spans="1:31" ht="14.1" customHeight="1" x14ac:dyDescent="0.2">
      <c r="A26" s="140" t="s">
        <v>23</v>
      </c>
      <c r="B26" s="141">
        <v>120.08</v>
      </c>
      <c r="C26" s="141">
        <v>170.73</v>
      </c>
      <c r="D26" s="141">
        <v>283.98</v>
      </c>
      <c r="E26" s="141">
        <v>194.64</v>
      </c>
      <c r="F26" s="141">
        <v>103.28</v>
      </c>
      <c r="G26" s="141">
        <v>98.48</v>
      </c>
      <c r="H26" s="141">
        <v>141.37</v>
      </c>
      <c r="I26" s="141">
        <v>188.88</v>
      </c>
      <c r="J26" s="141">
        <v>222.18</v>
      </c>
      <c r="K26" s="141">
        <v>199.64</v>
      </c>
      <c r="L26" s="141">
        <v>130.20563213988049</v>
      </c>
      <c r="M26" s="141">
        <v>123.72643333091831</v>
      </c>
      <c r="N26" s="141">
        <v>105.89590806292127</v>
      </c>
      <c r="O26" s="141">
        <v>44.55570562854377</v>
      </c>
      <c r="P26" s="141">
        <v>96.834181301794374</v>
      </c>
      <c r="Q26" s="141">
        <v>121.6053248596032</v>
      </c>
      <c r="R26" s="141">
        <v>129.12096019321626</v>
      </c>
      <c r="S26" s="141">
        <v>64.009111766344361</v>
      </c>
      <c r="T26" s="141">
        <v>80.607878894645168</v>
      </c>
      <c r="U26" s="141">
        <v>195.61055054884977</v>
      </c>
      <c r="V26" s="146" t="s">
        <v>179</v>
      </c>
      <c r="W26" s="147"/>
      <c r="X26" s="238">
        <f t="shared" si="1"/>
        <v>44.525436786011952</v>
      </c>
      <c r="Y26" s="238">
        <f t="shared" si="1"/>
        <v>49.225793452920115</v>
      </c>
      <c r="Z26" s="238">
        <f t="shared" si="1"/>
        <v>40.404162117302391</v>
      </c>
      <c r="AA26" s="239">
        <f t="shared" si="1"/>
        <v>41.756905667018898</v>
      </c>
      <c r="AB26" s="239">
        <f t="shared" si="1"/>
        <v>42.272571162875344</v>
      </c>
      <c r="AC26" s="239">
        <f t="shared" si="1"/>
        <v>40.422545174107086</v>
      </c>
      <c r="AD26" s="239">
        <f t="shared" si="1"/>
        <v>40.381351268987331</v>
      </c>
      <c r="AE26" s="239">
        <f t="shared" si="1"/>
        <v>37.207457883961595</v>
      </c>
    </row>
    <row r="27" spans="1:31" ht="14.1" customHeight="1" x14ac:dyDescent="0.2">
      <c r="A27" s="150" t="s">
        <v>180</v>
      </c>
      <c r="B27" s="151">
        <v>27.65</v>
      </c>
      <c r="C27" s="151">
        <v>39.520000000000003</v>
      </c>
      <c r="D27" s="151">
        <v>92.5</v>
      </c>
      <c r="E27" s="151">
        <v>65.11</v>
      </c>
      <c r="F27" s="151">
        <v>68.87</v>
      </c>
      <c r="G27" s="151">
        <v>83.42</v>
      </c>
      <c r="H27" s="151">
        <v>82.17</v>
      </c>
      <c r="I27" s="151">
        <v>166.98</v>
      </c>
      <c r="J27" s="151">
        <v>186.88</v>
      </c>
      <c r="K27" s="151">
        <v>201.24</v>
      </c>
      <c r="L27" s="151">
        <v>74.254088642793207</v>
      </c>
      <c r="M27" s="151">
        <v>93.892255145593793</v>
      </c>
      <c r="N27" s="151">
        <v>106.09791909087866</v>
      </c>
      <c r="O27" s="151">
        <v>73.220716330005018</v>
      </c>
      <c r="P27" s="151">
        <v>148.71698932353394</v>
      </c>
      <c r="Q27" s="151">
        <v>127.07796140587135</v>
      </c>
      <c r="R27" s="151">
        <v>164.58509785918568</v>
      </c>
      <c r="S27" s="151">
        <v>83.365284069002271</v>
      </c>
      <c r="T27" s="151">
        <v>57.608696441135699</v>
      </c>
      <c r="U27" s="151">
        <v>87.389359403300432</v>
      </c>
      <c r="V27" s="156" t="s">
        <v>181</v>
      </c>
      <c r="W27" s="147"/>
      <c r="X27" s="240">
        <f t="shared" si="1"/>
        <v>47.363354681432412</v>
      </c>
      <c r="Y27" s="240">
        <f t="shared" si="1"/>
        <v>44.101019372696783</v>
      </c>
      <c r="Z27" s="240">
        <f t="shared" si="1"/>
        <v>43.285144227244061</v>
      </c>
      <c r="AA27" s="241">
        <f t="shared" si="1"/>
        <v>42.798501247443753</v>
      </c>
      <c r="AB27" s="241">
        <f t="shared" si="1"/>
        <v>43.41364038208242</v>
      </c>
      <c r="AC27" s="241">
        <f t="shared" si="1"/>
        <v>40.125997152013461</v>
      </c>
      <c r="AD27" s="241">
        <f t="shared" si="1"/>
        <v>39.385914656757755</v>
      </c>
      <c r="AE27" s="241">
        <f t="shared" si="1"/>
        <v>39.766978531031796</v>
      </c>
    </row>
    <row r="28" spans="1:31" ht="14.1" customHeight="1" x14ac:dyDescent="0.2">
      <c r="A28" s="140" t="s">
        <v>182</v>
      </c>
      <c r="B28" s="141">
        <v>277.08</v>
      </c>
      <c r="C28" s="141">
        <v>261.02999999999997</v>
      </c>
      <c r="D28" s="141">
        <v>243.91</v>
      </c>
      <c r="E28" s="141">
        <v>64.489999999999995</v>
      </c>
      <c r="F28" s="141">
        <v>-110.41</v>
      </c>
      <c r="G28" s="141">
        <v>-48.06</v>
      </c>
      <c r="H28" s="141">
        <v>-0.64</v>
      </c>
      <c r="I28" s="141">
        <v>146.9</v>
      </c>
      <c r="J28" s="141">
        <v>479.69</v>
      </c>
      <c r="K28" s="141">
        <v>467.85</v>
      </c>
      <c r="L28" s="141">
        <v>187.68327262456589</v>
      </c>
      <c r="M28" s="141">
        <v>52.984596030851868</v>
      </c>
      <c r="N28" s="141">
        <v>36.417475293767723</v>
      </c>
      <c r="O28" s="141">
        <v>-30.859500365231725</v>
      </c>
      <c r="P28" s="141">
        <v>-107.51045363885277</v>
      </c>
      <c r="Q28" s="141">
        <v>-224.24510548619639</v>
      </c>
      <c r="R28" s="141">
        <v>144.67273991821961</v>
      </c>
      <c r="S28" s="141">
        <v>75.540000000000006</v>
      </c>
      <c r="T28" s="141">
        <v>358.23</v>
      </c>
      <c r="U28" s="141">
        <v>485.59156994968771</v>
      </c>
      <c r="V28" s="146" t="s">
        <v>183</v>
      </c>
      <c r="W28" s="147"/>
      <c r="X28" s="238">
        <f t="shared" si="1"/>
        <v>158.78832726245659</v>
      </c>
      <c r="Y28" s="238">
        <f t="shared" si="1"/>
        <v>157.07482503247974</v>
      </c>
      <c r="Z28" s="238">
        <f t="shared" si="1"/>
        <v>154.27222700897838</v>
      </c>
      <c r="AA28" s="239">
        <f t="shared" si="1"/>
        <v>161.90018703819686</v>
      </c>
      <c r="AB28" s="239">
        <f t="shared" si="1"/>
        <v>161.66822332930511</v>
      </c>
      <c r="AC28" s="239">
        <f t="shared" si="1"/>
        <v>175.76303176820082</v>
      </c>
      <c r="AD28" s="239">
        <f t="shared" si="1"/>
        <v>170.00090007084469</v>
      </c>
      <c r="AE28" s="239">
        <f t="shared" si="1"/>
        <v>169.40136055838715</v>
      </c>
    </row>
    <row r="29" spans="1:31" ht="14.1" customHeight="1" x14ac:dyDescent="0.2">
      <c r="A29" s="150" t="s">
        <v>184</v>
      </c>
      <c r="B29" s="151">
        <v>72.599999999999994</v>
      </c>
      <c r="C29" s="151">
        <v>161.51</v>
      </c>
      <c r="D29" s="151">
        <v>196.07</v>
      </c>
      <c r="E29" s="151">
        <v>244.72</v>
      </c>
      <c r="F29" s="151">
        <v>177.88</v>
      </c>
      <c r="G29" s="151">
        <v>241.99</v>
      </c>
      <c r="H29" s="151">
        <v>13.85</v>
      </c>
      <c r="I29" s="151">
        <v>184.62</v>
      </c>
      <c r="J29" s="151">
        <v>140.09</v>
      </c>
      <c r="K29" s="151">
        <v>130.54</v>
      </c>
      <c r="L29" s="151">
        <v>48.855987757155802</v>
      </c>
      <c r="M29" s="151">
        <v>39.157574241388403</v>
      </c>
      <c r="N29" s="151">
        <v>41.349484821302887</v>
      </c>
      <c r="O29" s="151">
        <v>24.414488832867768</v>
      </c>
      <c r="P29" s="151">
        <v>39.607086412379786</v>
      </c>
      <c r="Q29" s="151">
        <v>7.8691667217205801</v>
      </c>
      <c r="R29" s="151">
        <v>173.89069831763945</v>
      </c>
      <c r="S29" s="151">
        <v>38.870265808590275</v>
      </c>
      <c r="T29" s="151">
        <v>-22.683491824916743</v>
      </c>
      <c r="U29" s="151">
        <v>-126.650224466678</v>
      </c>
      <c r="V29" s="156" t="s">
        <v>185</v>
      </c>
      <c r="W29" s="147"/>
      <c r="X29" s="240">
        <f t="shared" si="1"/>
        <v>56.542881469141307</v>
      </c>
      <c r="Y29" s="240">
        <f t="shared" si="1"/>
        <v>67.278643800145574</v>
      </c>
      <c r="Z29" s="240">
        <f t="shared" si="1"/>
        <v>72.401634381618337</v>
      </c>
      <c r="AA29" s="241">
        <f t="shared" si="1"/>
        <v>70.749246434728505</v>
      </c>
      <c r="AB29" s="241">
        <f t="shared" si="1"/>
        <v>67.090030234792437</v>
      </c>
      <c r="AC29" s="241">
        <f t="shared" si="1"/>
        <v>50.828772672791089</v>
      </c>
      <c r="AD29" s="241">
        <f t="shared" si="1"/>
        <v>59.396580695171522</v>
      </c>
      <c r="AE29" s="241">
        <f t="shared" si="1"/>
        <v>47.825454488745194</v>
      </c>
    </row>
    <row r="30" spans="1:31" ht="14.1" customHeight="1" x14ac:dyDescent="0.2">
      <c r="A30" s="140" t="s">
        <v>186</v>
      </c>
      <c r="B30" s="141">
        <v>98.24</v>
      </c>
      <c r="C30" s="141">
        <v>112.15</v>
      </c>
      <c r="D30" s="141">
        <v>176.2</v>
      </c>
      <c r="E30" s="141">
        <v>224.77</v>
      </c>
      <c r="F30" s="141">
        <v>104.03</v>
      </c>
      <c r="G30" s="141">
        <v>99.92</v>
      </c>
      <c r="H30" s="141">
        <v>110.4</v>
      </c>
      <c r="I30" s="141">
        <v>143.36000000000001</v>
      </c>
      <c r="J30" s="141">
        <v>124.96</v>
      </c>
      <c r="K30" s="141">
        <v>113.1</v>
      </c>
      <c r="L30" s="141">
        <v>105.69485614603302</v>
      </c>
      <c r="M30" s="141">
        <v>113.11436063516054</v>
      </c>
      <c r="N30" s="141">
        <v>68.187731818132818</v>
      </c>
      <c r="O30" s="141">
        <v>44.77515429150624</v>
      </c>
      <c r="P30" s="141">
        <v>46.877567096577152</v>
      </c>
      <c r="Q30" s="141">
        <v>94.38767762985934</v>
      </c>
      <c r="R30" s="141">
        <v>330.35382853739657</v>
      </c>
      <c r="S30" s="141">
        <v>69.340212111950578</v>
      </c>
      <c r="T30" s="141">
        <v>43.141362483781357</v>
      </c>
      <c r="U30" s="141">
        <v>93.92596704663714</v>
      </c>
      <c r="V30" s="146" t="s">
        <v>187</v>
      </c>
      <c r="W30" s="147"/>
      <c r="X30" s="238">
        <f t="shared" si="1"/>
        <v>29.990908631238018</v>
      </c>
      <c r="Y30" s="238">
        <f t="shared" si="1"/>
        <v>29.933046993128379</v>
      </c>
      <c r="Z30" s="238">
        <f t="shared" si="1"/>
        <v>26.165783084040413</v>
      </c>
      <c r="AA30" s="239">
        <f t="shared" si="1"/>
        <v>19.075948951522143</v>
      </c>
      <c r="AB30" s="239">
        <f t="shared" si="1"/>
        <v>26.255289558001344</v>
      </c>
      <c r="AC30" s="239">
        <f t="shared" si="1"/>
        <v>26.342961642166415</v>
      </c>
      <c r="AD30" s="239">
        <f t="shared" si="1"/>
        <v>48.646095138199371</v>
      </c>
      <c r="AE30" s="239">
        <f t="shared" si="1"/>
        <v>47.442326773182131</v>
      </c>
    </row>
    <row r="31" spans="1:31" ht="14.1" customHeight="1" x14ac:dyDescent="0.2">
      <c r="A31" s="150" t="s">
        <v>188</v>
      </c>
      <c r="B31" s="151">
        <v>70.72</v>
      </c>
      <c r="C31" s="151">
        <v>84.66</v>
      </c>
      <c r="D31" s="151">
        <v>51.65</v>
      </c>
      <c r="E31" s="151">
        <v>-6.33</v>
      </c>
      <c r="F31" s="151">
        <v>1.23</v>
      </c>
      <c r="G31" s="151">
        <v>-17.13</v>
      </c>
      <c r="H31" s="151">
        <v>10.63</v>
      </c>
      <c r="I31" s="151">
        <v>67.34</v>
      </c>
      <c r="J31" s="151">
        <v>135.26</v>
      </c>
      <c r="K31" s="151">
        <v>142.31</v>
      </c>
      <c r="L31" s="151">
        <v>55.016935979664993</v>
      </c>
      <c r="M31" s="151">
        <v>91.524009122700477</v>
      </c>
      <c r="N31" s="151">
        <v>115.88069736151587</v>
      </c>
      <c r="O31" s="151">
        <v>117.0740641290771</v>
      </c>
      <c r="P31" s="151">
        <v>153.1368306713</v>
      </c>
      <c r="Q31" s="151">
        <v>314.99372183937191</v>
      </c>
      <c r="R31" s="151">
        <v>100.42272470922438</v>
      </c>
      <c r="S31" s="151">
        <v>143.09997210210764</v>
      </c>
      <c r="T31" s="151">
        <v>163.60075039211387</v>
      </c>
      <c r="U31" s="151">
        <v>117.07159943397525</v>
      </c>
      <c r="V31" s="156" t="s">
        <v>189</v>
      </c>
      <c r="W31" s="147"/>
      <c r="X31" s="240">
        <f t="shared" si="1"/>
        <v>44.453693597966499</v>
      </c>
      <c r="Y31" s="240">
        <f t="shared" si="1"/>
        <v>45.140094510236537</v>
      </c>
      <c r="Z31" s="240">
        <f t="shared" si="1"/>
        <v>50.889777050455137</v>
      </c>
      <c r="AA31" s="241">
        <f t="shared" si="1"/>
        <v>48.496183463362847</v>
      </c>
      <c r="AB31" s="241">
        <f t="shared" si="1"/>
        <v>46.51201578520768</v>
      </c>
      <c r="AC31" s="241">
        <f t="shared" si="1"/>
        <v>52.88680977384395</v>
      </c>
      <c r="AD31" s="241">
        <f t="shared" si="1"/>
        <v>45.703391797105994</v>
      </c>
      <c r="AE31" s="241">
        <f t="shared" si="1"/>
        <v>41.210588449358923</v>
      </c>
    </row>
    <row r="32" spans="1:31" ht="14.1" customHeight="1" x14ac:dyDescent="0.2">
      <c r="A32" s="140" t="s">
        <v>190</v>
      </c>
      <c r="B32" s="141">
        <v>49.47</v>
      </c>
      <c r="C32" s="141">
        <v>91.65</v>
      </c>
      <c r="D32" s="141">
        <v>133.69</v>
      </c>
      <c r="E32" s="141">
        <v>74.75</v>
      </c>
      <c r="F32" s="141">
        <v>57.11</v>
      </c>
      <c r="G32" s="141">
        <v>117.3</v>
      </c>
      <c r="H32" s="141">
        <v>107.08</v>
      </c>
      <c r="I32" s="141">
        <v>291.60000000000002</v>
      </c>
      <c r="J32" s="141">
        <v>359.39</v>
      </c>
      <c r="K32" s="141">
        <v>216.51</v>
      </c>
      <c r="L32" s="141">
        <v>104.66216487169132</v>
      </c>
      <c r="M32" s="141">
        <v>75.896829149925281</v>
      </c>
      <c r="N32" s="141">
        <v>165.91230409036061</v>
      </c>
      <c r="O32" s="141">
        <v>95.181460836634841</v>
      </c>
      <c r="P32" s="141">
        <v>12.126412291343575</v>
      </c>
      <c r="Q32" s="141">
        <v>-66.033803771031927</v>
      </c>
      <c r="R32" s="141">
        <v>-49.570011167464209</v>
      </c>
      <c r="S32" s="141">
        <v>-5.4506357398823289</v>
      </c>
      <c r="T32" s="141">
        <v>43.895523920729048</v>
      </c>
      <c r="U32" s="141">
        <v>169.26691624620173</v>
      </c>
      <c r="V32" s="146" t="s">
        <v>191</v>
      </c>
      <c r="W32" s="147"/>
      <c r="X32" s="238">
        <f t="shared" si="1"/>
        <v>80.27547010769851</v>
      </c>
      <c r="Y32" s="238">
        <f t="shared" si="1"/>
        <v>81.220660358703014</v>
      </c>
      <c r="Z32" s="238">
        <f t="shared" si="1"/>
        <v>81.065556969113942</v>
      </c>
      <c r="AA32" s="239">
        <f t="shared" si="1"/>
        <v>79.431040102183161</v>
      </c>
      <c r="AB32" s="239">
        <f t="shared" si="1"/>
        <v>83.029727118875684</v>
      </c>
      <c r="AC32" s="239">
        <f t="shared" si="1"/>
        <v>97.696431420558227</v>
      </c>
      <c r="AD32" s="239">
        <f t="shared" si="1"/>
        <v>110.22843231395537</v>
      </c>
      <c r="AE32" s="239">
        <f t="shared" si="1"/>
        <v>97.468713903579641</v>
      </c>
    </row>
    <row r="33" spans="1:31" ht="14.1" customHeight="1" x14ac:dyDescent="0.2">
      <c r="A33" s="150" t="s">
        <v>21</v>
      </c>
      <c r="B33" s="151">
        <v>70.12</v>
      </c>
      <c r="C33" s="151">
        <v>79.650000000000006</v>
      </c>
      <c r="D33" s="151">
        <v>95.73</v>
      </c>
      <c r="E33" s="151">
        <v>116.69</v>
      </c>
      <c r="F33" s="151">
        <v>184.94</v>
      </c>
      <c r="G33" s="151">
        <v>164.1</v>
      </c>
      <c r="H33" s="151">
        <v>126.56</v>
      </c>
      <c r="I33" s="151">
        <v>212.96</v>
      </c>
      <c r="J33" s="151">
        <v>182.91</v>
      </c>
      <c r="K33" s="151">
        <v>130.68</v>
      </c>
      <c r="L33" s="151">
        <v>86.742098113274508</v>
      </c>
      <c r="M33" s="151">
        <v>85.191761936102338</v>
      </c>
      <c r="N33" s="151">
        <v>158.08511269450796</v>
      </c>
      <c r="O33" s="151">
        <v>79.467228566025781</v>
      </c>
      <c r="P33" s="151">
        <v>86.338961835669593</v>
      </c>
      <c r="Q33" s="151">
        <v>91.279361241149459</v>
      </c>
      <c r="R33" s="151">
        <v>177.05234841190389</v>
      </c>
      <c r="S33" s="151">
        <v>148.84256376508344</v>
      </c>
      <c r="T33" s="151">
        <v>84.366602836243416</v>
      </c>
      <c r="U33" s="151">
        <v>127.84662116858412</v>
      </c>
      <c r="V33" s="156" t="s">
        <v>192</v>
      </c>
      <c r="W33" s="147"/>
      <c r="X33" s="240">
        <f t="shared" si="1"/>
        <v>38.505032150938042</v>
      </c>
      <c r="Y33" s="240">
        <f t="shared" si="1"/>
        <v>38.061691196049857</v>
      </c>
      <c r="Z33" s="240">
        <f t="shared" si="1"/>
        <v>35.71312526451311</v>
      </c>
      <c r="AA33" s="241">
        <f t="shared" si="1"/>
        <v>39.43540240791053</v>
      </c>
      <c r="AB33" s="241">
        <f t="shared" si="1"/>
        <v>38.568209487255174</v>
      </c>
      <c r="AC33" s="241">
        <f t="shared" si="1"/>
        <v>38.217570100228627</v>
      </c>
      <c r="AD33" s="241">
        <f t="shared" si="1"/>
        <v>43.266804941419018</v>
      </c>
      <c r="AE33" s="241">
        <f t="shared" si="1"/>
        <v>36.855061317927365</v>
      </c>
    </row>
    <row r="34" spans="1:31" ht="14.1" customHeight="1" x14ac:dyDescent="0.2">
      <c r="A34" s="140" t="s">
        <v>193</v>
      </c>
      <c r="B34" s="141">
        <v>82</v>
      </c>
      <c r="C34" s="141">
        <v>85.29</v>
      </c>
      <c r="D34" s="141">
        <v>70.150000000000006</v>
      </c>
      <c r="E34" s="141">
        <v>89.04</v>
      </c>
      <c r="F34" s="141">
        <v>155.31</v>
      </c>
      <c r="G34" s="141">
        <v>203.45</v>
      </c>
      <c r="H34" s="141">
        <v>196.01</v>
      </c>
      <c r="I34" s="141">
        <v>166.68</v>
      </c>
      <c r="J34" s="141">
        <v>265.06</v>
      </c>
      <c r="K34" s="141">
        <v>186.29</v>
      </c>
      <c r="L34" s="141">
        <v>249.41820503000031</v>
      </c>
      <c r="M34" s="141">
        <v>155.87022162671224</v>
      </c>
      <c r="N34" s="141">
        <v>96.861926722822261</v>
      </c>
      <c r="O34" s="141">
        <v>-38.256146012725544</v>
      </c>
      <c r="P34" s="141">
        <v>-40.719329050079182</v>
      </c>
      <c r="Q34" s="141">
        <v>-49.525784595129096</v>
      </c>
      <c r="R34" s="141">
        <v>-1049.421191401842</v>
      </c>
      <c r="S34" s="141">
        <v>74.222467017604657</v>
      </c>
      <c r="T34" s="141">
        <v>57.657944704802553</v>
      </c>
      <c r="U34" s="141">
        <v>111.30497127091215</v>
      </c>
      <c r="V34" s="146" t="s">
        <v>194</v>
      </c>
      <c r="W34" s="147"/>
      <c r="X34" s="238">
        <f t="shared" si="1"/>
        <v>53.377856402400013</v>
      </c>
      <c r="Y34" s="238">
        <f t="shared" si="1"/>
        <v>46.317798340328807</v>
      </c>
      <c r="Z34" s="238">
        <f t="shared" si="1"/>
        <v>43.646605668046575</v>
      </c>
      <c r="AA34" s="239">
        <f t="shared" si="1"/>
        <v>56.978336121982942</v>
      </c>
      <c r="AB34" s="239">
        <f t="shared" si="1"/>
        <v>82.862602367000278</v>
      </c>
      <c r="AC34" s="239">
        <f t="shared" si="1"/>
        <v>101.34299408475039</v>
      </c>
      <c r="AD34" s="239">
        <f t="shared" si="1"/>
        <v>230.96512239753588</v>
      </c>
      <c r="AE34" s="239">
        <f t="shared" si="1"/>
        <v>223.56851975894423</v>
      </c>
    </row>
    <row r="35" spans="1:31" ht="14.1" customHeight="1" x14ac:dyDescent="0.2">
      <c r="A35" s="150" t="s">
        <v>195</v>
      </c>
      <c r="B35" s="151">
        <v>109.37</v>
      </c>
      <c r="C35" s="151">
        <v>151.01</v>
      </c>
      <c r="D35" s="151">
        <v>88.38</v>
      </c>
      <c r="E35" s="151">
        <v>63.24</v>
      </c>
      <c r="F35" s="151">
        <v>151.55000000000001</v>
      </c>
      <c r="G35" s="151">
        <v>116.83</v>
      </c>
      <c r="H35" s="151">
        <v>163.09</v>
      </c>
      <c r="I35" s="151">
        <v>230.85</v>
      </c>
      <c r="J35" s="151">
        <v>318.68</v>
      </c>
      <c r="K35" s="151">
        <v>119.2</v>
      </c>
      <c r="L35" s="151">
        <v>187.10861633224752</v>
      </c>
      <c r="M35" s="151">
        <v>191.81430843386994</v>
      </c>
      <c r="N35" s="151">
        <v>139.35784907940177</v>
      </c>
      <c r="O35" s="151">
        <v>77.606318811967739</v>
      </c>
      <c r="P35" s="151">
        <v>69.293000331010504</v>
      </c>
      <c r="Q35" s="151">
        <v>98.039368446400218</v>
      </c>
      <c r="R35" s="151">
        <v>181.07052816699704</v>
      </c>
      <c r="S35" s="151">
        <v>83.437686415004094</v>
      </c>
      <c r="T35" s="151">
        <v>102.33192363430818</v>
      </c>
      <c r="U35" s="151">
        <v>122.5507960875525</v>
      </c>
      <c r="V35" s="156" t="s">
        <v>196</v>
      </c>
      <c r="W35" s="147"/>
      <c r="X35" s="240">
        <f t="shared" si="1"/>
        <v>52.75063395986971</v>
      </c>
      <c r="Y35" s="240">
        <f t="shared" si="1"/>
        <v>55.234292476611735</v>
      </c>
      <c r="Z35" s="240">
        <f t="shared" si="1"/>
        <v>51.15292304558195</v>
      </c>
      <c r="AA35" s="241">
        <f t="shared" si="1"/>
        <v>50.003617540624539</v>
      </c>
      <c r="AB35" s="241">
        <f t="shared" si="1"/>
        <v>56.925575654373745</v>
      </c>
      <c r="AC35" s="241">
        <f t="shared" si="1"/>
        <v>58.804638809733731</v>
      </c>
      <c r="AD35" s="241">
        <f t="shared" si="1"/>
        <v>60.602691626433419</v>
      </c>
      <c r="AE35" s="241">
        <f t="shared" si="1"/>
        <v>58.486076505271001</v>
      </c>
    </row>
    <row r="36" spans="1:31" ht="14.1" customHeight="1" x14ac:dyDescent="0.2">
      <c r="A36" s="140" t="s">
        <v>197</v>
      </c>
      <c r="B36" s="141">
        <v>84.68</v>
      </c>
      <c r="C36" s="141">
        <v>93.57</v>
      </c>
      <c r="D36" s="141">
        <v>61.95</v>
      </c>
      <c r="E36" s="141">
        <v>79.31</v>
      </c>
      <c r="F36" s="141">
        <v>66.77</v>
      </c>
      <c r="G36" s="141">
        <v>90.42</v>
      </c>
      <c r="H36" s="141">
        <v>102.22</v>
      </c>
      <c r="I36" s="141">
        <v>112.56</v>
      </c>
      <c r="J36" s="141">
        <v>137.32</v>
      </c>
      <c r="K36" s="141">
        <v>254.49</v>
      </c>
      <c r="L36" s="141">
        <v>45.194751834004769</v>
      </c>
      <c r="M36" s="141">
        <v>22.004960088596523</v>
      </c>
      <c r="N36" s="141">
        <v>30.528237594460407</v>
      </c>
      <c r="O36" s="141">
        <v>-25.475919277017411</v>
      </c>
      <c r="P36" s="141">
        <v>-7.6476919945453439</v>
      </c>
      <c r="Q36" s="141">
        <v>-635.26297096572387</v>
      </c>
      <c r="R36" s="141">
        <v>27.177801282241244</v>
      </c>
      <c r="S36" s="141">
        <v>-58.872149701880517</v>
      </c>
      <c r="T36" s="141">
        <v>119.51847744681294</v>
      </c>
      <c r="U36" s="141">
        <v>126.69681212836872</v>
      </c>
      <c r="V36" s="146" t="s">
        <v>198</v>
      </c>
      <c r="W36" s="147"/>
      <c r="X36" s="238">
        <f t="shared" si="1"/>
        <v>38.245714889959714</v>
      </c>
      <c r="Y36" s="238">
        <f t="shared" si="1"/>
        <v>43.538823046191894</v>
      </c>
      <c r="Z36" s="238">
        <f t="shared" si="1"/>
        <v>46.052564038635062</v>
      </c>
      <c r="AA36" s="239">
        <f t="shared" si="1"/>
        <v>55.798796975995572</v>
      </c>
      <c r="AB36" s="239">
        <f t="shared" si="1"/>
        <v>63.240566175450098</v>
      </c>
      <c r="AC36" s="239">
        <f t="shared" si="1"/>
        <v>135.83319848424384</v>
      </c>
      <c r="AD36" s="239">
        <f t="shared" si="1"/>
        <v>131.3306665611783</v>
      </c>
      <c r="AE36" s="239">
        <f t="shared" si="1"/>
        <v>131.28962912053248</v>
      </c>
    </row>
    <row r="37" spans="1:31" ht="14.1" customHeight="1" x14ac:dyDescent="0.2">
      <c r="A37" s="150" t="s">
        <v>25</v>
      </c>
      <c r="B37" s="151">
        <v>78.739999999999995</v>
      </c>
      <c r="C37" s="151">
        <v>151.94</v>
      </c>
      <c r="D37" s="151">
        <v>327.26</v>
      </c>
      <c r="E37" s="151">
        <v>265.23</v>
      </c>
      <c r="F37" s="151">
        <v>58.53</v>
      </c>
      <c r="G37" s="151">
        <v>286.79000000000002</v>
      </c>
      <c r="H37" s="151">
        <v>263.45</v>
      </c>
      <c r="I37" s="151">
        <v>229.38</v>
      </c>
      <c r="J37" s="151">
        <v>216.33</v>
      </c>
      <c r="K37" s="151">
        <v>167.11</v>
      </c>
      <c r="L37" s="151">
        <v>183.28567960787871</v>
      </c>
      <c r="M37" s="151">
        <v>48.257003081341729</v>
      </c>
      <c r="N37" s="151">
        <v>8.6532396214198943</v>
      </c>
      <c r="O37" s="151">
        <v>-50.149458866488096</v>
      </c>
      <c r="P37" s="151">
        <v>-0.26505791970567166</v>
      </c>
      <c r="Q37" s="151">
        <v>-19.514500327115883</v>
      </c>
      <c r="R37" s="151">
        <v>95.876596770300708</v>
      </c>
      <c r="S37" s="151">
        <v>192.07159690102489</v>
      </c>
      <c r="T37" s="151">
        <v>348.69993089271372</v>
      </c>
      <c r="U37" s="151">
        <v>634.60297681855025</v>
      </c>
      <c r="V37" s="156" t="s">
        <v>199</v>
      </c>
      <c r="W37" s="147"/>
      <c r="X37" s="240">
        <f t="shared" si="1"/>
        <v>59.771318447054568</v>
      </c>
      <c r="Y37" s="240">
        <f t="shared" si="1"/>
        <v>72.213278077293552</v>
      </c>
      <c r="Z37" s="240">
        <f t="shared" si="1"/>
        <v>81.651225244298899</v>
      </c>
      <c r="AA37" s="241">
        <f t="shared" si="1"/>
        <v>99.872760308277449</v>
      </c>
      <c r="AB37" s="241">
        <f t="shared" si="1"/>
        <v>106.92816725864216</v>
      </c>
      <c r="AC37" s="241">
        <f t="shared" si="1"/>
        <v>107.25744540184266</v>
      </c>
      <c r="AD37" s="241">
        <f t="shared" si="1"/>
        <v>90.50010507887275</v>
      </c>
      <c r="AE37" s="241">
        <f t="shared" si="1"/>
        <v>86.769264768975248</v>
      </c>
    </row>
    <row r="38" spans="1:31" ht="14.1" customHeight="1" x14ac:dyDescent="0.2">
      <c r="A38" s="140" t="s">
        <v>200</v>
      </c>
      <c r="B38" s="141">
        <v>123.85</v>
      </c>
      <c r="C38" s="141">
        <v>126.51</v>
      </c>
      <c r="D38" s="141">
        <v>129.52000000000001</v>
      </c>
      <c r="E38" s="141">
        <v>150.9</v>
      </c>
      <c r="F38" s="141">
        <v>102.22</v>
      </c>
      <c r="G38" s="141">
        <v>115.26</v>
      </c>
      <c r="H38" s="141">
        <v>136.4</v>
      </c>
      <c r="I38" s="141">
        <v>126.84</v>
      </c>
      <c r="J38" s="141">
        <v>148.59</v>
      </c>
      <c r="K38" s="141">
        <v>135.66999999999999</v>
      </c>
      <c r="L38" s="141">
        <v>131.29063763192508</v>
      </c>
      <c r="M38" s="141">
        <v>95.320269570380901</v>
      </c>
      <c r="N38" s="141">
        <v>64.928925645823142</v>
      </c>
      <c r="O38" s="141">
        <v>12.35330612751466</v>
      </c>
      <c r="P38" s="141">
        <v>5.2945948645084071</v>
      </c>
      <c r="Q38" s="141">
        <v>-6.3037123372780597</v>
      </c>
      <c r="R38" s="141">
        <v>59.386186862148996</v>
      </c>
      <c r="S38" s="141">
        <v>-10.659129111644557</v>
      </c>
      <c r="T38" s="141">
        <v>85.656427965993572</v>
      </c>
      <c r="U38" s="141">
        <v>297.54776818472425</v>
      </c>
      <c r="V38" s="146" t="s">
        <v>201</v>
      </c>
      <c r="W38" s="147"/>
      <c r="X38" s="238">
        <f t="shared" si="1"/>
        <v>10.250063763192506</v>
      </c>
      <c r="Y38" s="238">
        <f t="shared" si="1"/>
        <v>13.832818662108298</v>
      </c>
      <c r="Z38" s="238">
        <f t="shared" si="1"/>
        <v>21.047747584609517</v>
      </c>
      <c r="AA38" s="239">
        <f t="shared" si="1"/>
        <v>30.545350849307766</v>
      </c>
      <c r="AB38" s="239">
        <f t="shared" si="1"/>
        <v>42.176399465566746</v>
      </c>
      <c r="AC38" s="239">
        <f t="shared" si="1"/>
        <v>52.776098860116306</v>
      </c>
      <c r="AD38" s="239">
        <f t="shared" si="1"/>
        <v>50.205160603958888</v>
      </c>
      <c r="AE38" s="239">
        <f t="shared" si="1"/>
        <v>51.572858644287962</v>
      </c>
    </row>
    <row r="39" spans="1:31" ht="14.1" customHeight="1" x14ac:dyDescent="0.2">
      <c r="A39" s="150" t="s">
        <v>202</v>
      </c>
      <c r="B39" s="151">
        <v>62.59</v>
      </c>
      <c r="C39" s="151">
        <v>120.58</v>
      </c>
      <c r="D39" s="151">
        <v>67.63</v>
      </c>
      <c r="E39" s="151">
        <v>108.8</v>
      </c>
      <c r="F39" s="151">
        <v>110.87</v>
      </c>
      <c r="G39" s="151">
        <v>109.13</v>
      </c>
      <c r="H39" s="151">
        <v>82.24</v>
      </c>
      <c r="I39" s="151">
        <v>114.6</v>
      </c>
      <c r="J39" s="151">
        <v>74.400000000000006</v>
      </c>
      <c r="K39" s="151">
        <v>200.15</v>
      </c>
      <c r="L39" s="151">
        <v>193.68695153671251</v>
      </c>
      <c r="M39" s="151">
        <v>257.51578048753441</v>
      </c>
      <c r="N39" s="151">
        <v>111.057222488978</v>
      </c>
      <c r="O39" s="151">
        <v>68.861724343876929</v>
      </c>
      <c r="P39" s="151">
        <v>64.999644249058633</v>
      </c>
      <c r="Q39" s="151">
        <v>183.74822674037708</v>
      </c>
      <c r="R39" s="151">
        <v>131.78439744935545</v>
      </c>
      <c r="S39" s="151">
        <v>89.568026083001058</v>
      </c>
      <c r="T39" s="151">
        <v>113.49054095814282</v>
      </c>
      <c r="U39" s="151">
        <v>78.463461925774141</v>
      </c>
      <c r="V39" s="156" t="s">
        <v>203</v>
      </c>
      <c r="W39" s="147"/>
      <c r="X39" s="240">
        <f t="shared" si="1"/>
        <v>31.958173215139755</v>
      </c>
      <c r="Y39" s="240">
        <f t="shared" si="1"/>
        <v>51.129182483394565</v>
      </c>
      <c r="Z39" s="240">
        <f t="shared" si="1"/>
        <v>48.523549134055898</v>
      </c>
      <c r="AA39" s="241">
        <f t="shared" si="1"/>
        <v>50.919845673423268</v>
      </c>
      <c r="AB39" s="241">
        <f t="shared" si="1"/>
        <v>53.67206701847973</v>
      </c>
      <c r="AC39" s="241">
        <f t="shared" si="1"/>
        <v>58.919427765201796</v>
      </c>
      <c r="AD39" s="241">
        <f t="shared" si="1"/>
        <v>54.95587596925337</v>
      </c>
      <c r="AE39" s="241">
        <f t="shared" si="1"/>
        <v>56.958433882613278</v>
      </c>
    </row>
    <row r="40" spans="1:31" ht="14.1" customHeight="1" x14ac:dyDescent="0.2">
      <c r="A40" s="140" t="s">
        <v>229</v>
      </c>
      <c r="B40" s="141">
        <v>139.69</v>
      </c>
      <c r="C40" s="141">
        <v>810.14</v>
      </c>
      <c r="D40" s="141" t="s">
        <v>27</v>
      </c>
      <c r="E40" s="141">
        <v>108.7</v>
      </c>
      <c r="F40" s="141">
        <v>86.02</v>
      </c>
      <c r="G40" s="141">
        <v>105.77</v>
      </c>
      <c r="H40" s="141">
        <v>144.78</v>
      </c>
      <c r="I40" s="141">
        <v>214.19</v>
      </c>
      <c r="J40" s="141">
        <v>281.07</v>
      </c>
      <c r="K40" s="141">
        <v>490.6</v>
      </c>
      <c r="L40" s="141">
        <v>164.89313196189801</v>
      </c>
      <c r="M40" s="141">
        <v>120.23808682896127</v>
      </c>
      <c r="N40" s="141">
        <v>23.292786750465005</v>
      </c>
      <c r="O40" s="141">
        <v>60.828583739616313</v>
      </c>
      <c r="P40" s="141">
        <v>123.06140690760479</v>
      </c>
      <c r="Q40" s="141">
        <v>39.906361811449806</v>
      </c>
      <c r="R40" s="141">
        <v>111.22521871934754</v>
      </c>
      <c r="S40" s="141">
        <v>64.410854902806349</v>
      </c>
      <c r="T40" s="141">
        <v>123.18503256104026</v>
      </c>
      <c r="U40" s="141">
        <v>102.27054411989771</v>
      </c>
      <c r="V40" s="146" t="s">
        <v>204</v>
      </c>
      <c r="W40" s="147"/>
      <c r="X40" s="238">
        <f t="shared" si="1"/>
        <v>173.27902726208171</v>
      </c>
      <c r="Y40" s="238">
        <f t="shared" si="1"/>
        <v>91.949539348825255</v>
      </c>
      <c r="Z40" s="238">
        <f t="shared" si="1"/>
        <v>92.798759667520542</v>
      </c>
      <c r="AA40" s="239">
        <f t="shared" si="1"/>
        <v>95.67104464314356</v>
      </c>
      <c r="AB40" s="239">
        <f t="shared" si="1"/>
        <v>93.448560228687271</v>
      </c>
      <c r="AC40" s="239">
        <f t="shared" si="1"/>
        <v>97.400378520000302</v>
      </c>
      <c r="AD40" s="239">
        <f t="shared" si="1"/>
        <v>99.806180254832185</v>
      </c>
      <c r="AE40" s="239">
        <f t="shared" si="1"/>
        <v>98.541040495050652</v>
      </c>
    </row>
    <row r="41" spans="1:31" ht="14.1" customHeight="1" x14ac:dyDescent="0.2">
      <c r="A41" s="150" t="s">
        <v>205</v>
      </c>
      <c r="B41" s="151">
        <v>72.040000000000006</v>
      </c>
      <c r="C41" s="151">
        <v>84.86</v>
      </c>
      <c r="D41" s="151">
        <v>100.48</v>
      </c>
      <c r="E41" s="151">
        <v>95.82</v>
      </c>
      <c r="F41" s="151">
        <v>80.61</v>
      </c>
      <c r="G41" s="151">
        <v>126.07</v>
      </c>
      <c r="H41" s="151">
        <v>117.99</v>
      </c>
      <c r="I41" s="151">
        <v>109.72</v>
      </c>
      <c r="J41" s="151">
        <v>94.7</v>
      </c>
      <c r="K41" s="151">
        <v>181.89</v>
      </c>
      <c r="L41" s="151">
        <v>154.10242373274758</v>
      </c>
      <c r="M41" s="151">
        <v>151.52586282678601</v>
      </c>
      <c r="N41" s="151">
        <v>144.81156285912522</v>
      </c>
      <c r="O41" s="151">
        <v>107.78570678449995</v>
      </c>
      <c r="P41" s="151">
        <v>49.465009307252963</v>
      </c>
      <c r="Q41" s="151">
        <v>97.678378250483206</v>
      </c>
      <c r="R41" s="151">
        <v>159.38915744190538</v>
      </c>
      <c r="S41" s="151">
        <v>67.01207342666882</v>
      </c>
      <c r="T41" s="151">
        <v>146.51495699154094</v>
      </c>
      <c r="U41" s="151">
        <v>118.45117271167172</v>
      </c>
      <c r="V41" s="156" t="s">
        <v>206</v>
      </c>
      <c r="W41" s="147"/>
      <c r="X41" s="240">
        <f t="shared" si="1"/>
        <v>24.311090847929712</v>
      </c>
      <c r="Y41" s="240">
        <f t="shared" si="1"/>
        <v>25.684994387144037</v>
      </c>
      <c r="Z41" s="240">
        <f t="shared" si="1"/>
        <v>25.955984941865882</v>
      </c>
      <c r="AA41" s="241">
        <f t="shared" si="1"/>
        <v>24.929525387479067</v>
      </c>
      <c r="AB41" s="241">
        <f t="shared" si="1"/>
        <v>27.873913332690584</v>
      </c>
      <c r="AC41" s="241">
        <f t="shared" si="1"/>
        <v>29.69245438286017</v>
      </c>
      <c r="AD41" s="241">
        <f t="shared" si="1"/>
        <v>33.236991251832805</v>
      </c>
      <c r="AE41" s="241">
        <f t="shared" si="1"/>
        <v>37.507783909165923</v>
      </c>
    </row>
    <row r="42" spans="1:31" ht="14.1" customHeight="1" x14ac:dyDescent="0.2">
      <c r="A42" s="140" t="s">
        <v>207</v>
      </c>
      <c r="B42" s="141">
        <v>63.9</v>
      </c>
      <c r="C42" s="141">
        <v>125.26</v>
      </c>
      <c r="D42" s="141">
        <v>140.4</v>
      </c>
      <c r="E42" s="141">
        <v>107.91</v>
      </c>
      <c r="F42" s="141">
        <v>134.44999999999999</v>
      </c>
      <c r="G42" s="141">
        <v>128.15</v>
      </c>
      <c r="H42" s="141">
        <v>112.73</v>
      </c>
      <c r="I42" s="141">
        <v>219.99</v>
      </c>
      <c r="J42" s="141">
        <v>253.94</v>
      </c>
      <c r="K42" s="141">
        <v>134.05000000000001</v>
      </c>
      <c r="L42" s="141">
        <v>100.38945745857984</v>
      </c>
      <c r="M42" s="141">
        <v>100.5777600476973</v>
      </c>
      <c r="N42" s="141">
        <v>110.80072869307421</v>
      </c>
      <c r="O42" s="141">
        <v>114.18493193851955</v>
      </c>
      <c r="P42" s="141">
        <v>99.670718040803507</v>
      </c>
      <c r="Q42" s="141">
        <v>-0.49606695157191583</v>
      </c>
      <c r="R42" s="141">
        <v>89.65155493538154</v>
      </c>
      <c r="S42" s="141">
        <v>26.166361747408146</v>
      </c>
      <c r="T42" s="141">
        <v>193.93977138893655</v>
      </c>
      <c r="U42" s="141">
        <v>379.9978803872574</v>
      </c>
      <c r="V42" s="146" t="s">
        <v>208</v>
      </c>
      <c r="W42" s="147"/>
      <c r="X42" s="238">
        <f t="shared" si="1"/>
        <v>36.495221701656803</v>
      </c>
      <c r="Y42" s="238">
        <f t="shared" si="1"/>
        <v>37.482511299748886</v>
      </c>
      <c r="Z42" s="238">
        <f t="shared" si="1"/>
        <v>38.666482152025949</v>
      </c>
      <c r="AA42" s="239">
        <f t="shared" si="1"/>
        <v>38.415484874485152</v>
      </c>
      <c r="AB42" s="239">
        <f t="shared" si="1"/>
        <v>39.806656152853023</v>
      </c>
      <c r="AC42" s="239">
        <f t="shared" si="1"/>
        <v>46.845748246373859</v>
      </c>
      <c r="AD42" s="239">
        <f t="shared" si="1"/>
        <v>48.230454950250952</v>
      </c>
      <c r="AE42" s="239">
        <f t="shared" si="1"/>
        <v>40.280296453527377</v>
      </c>
    </row>
    <row r="43" spans="1:31" ht="14.1" customHeight="1" x14ac:dyDescent="0.2">
      <c r="A43" s="150" t="s">
        <v>209</v>
      </c>
      <c r="B43" s="151">
        <v>112.41</v>
      </c>
      <c r="C43" s="151">
        <v>125.79</v>
      </c>
      <c r="D43" s="151">
        <v>151.08000000000001</v>
      </c>
      <c r="E43" s="151">
        <v>101.4</v>
      </c>
      <c r="F43" s="151">
        <v>121.23</v>
      </c>
      <c r="G43" s="151">
        <v>110.33</v>
      </c>
      <c r="H43" s="151">
        <v>95.78</v>
      </c>
      <c r="I43" s="151">
        <v>110.07</v>
      </c>
      <c r="J43" s="151">
        <v>154.68</v>
      </c>
      <c r="K43" s="151">
        <v>213.33</v>
      </c>
      <c r="L43" s="151">
        <v>210.52568044446895</v>
      </c>
      <c r="M43" s="151">
        <v>176.75187501493991</v>
      </c>
      <c r="N43" s="151">
        <v>124.95596170993915</v>
      </c>
      <c r="O43" s="151">
        <v>-7.124509303526354</v>
      </c>
      <c r="P43" s="151">
        <v>31.152956521848285</v>
      </c>
      <c r="Q43" s="151">
        <v>321.99736043077877</v>
      </c>
      <c r="R43" s="151">
        <v>235.03039635345462</v>
      </c>
      <c r="S43" s="151">
        <v>51.004842364598545</v>
      </c>
      <c r="T43" s="151">
        <v>146.31307139560349</v>
      </c>
      <c r="U43" s="151">
        <v>158.21282837090698</v>
      </c>
      <c r="V43" s="156" t="s">
        <v>210</v>
      </c>
      <c r="W43" s="147"/>
      <c r="X43" s="240">
        <f t="shared" si="1"/>
        <v>34.385881653336277</v>
      </c>
      <c r="Y43" s="240">
        <f t="shared" si="1"/>
        <v>36.755755545940886</v>
      </c>
      <c r="Z43" s="240">
        <f t="shared" si="1"/>
        <v>37.533229718333942</v>
      </c>
      <c r="AA43" s="241">
        <f t="shared" si="1"/>
        <v>46.215190462616043</v>
      </c>
      <c r="AB43" s="241">
        <f t="shared" si="1"/>
        <v>54.003506995102612</v>
      </c>
      <c r="AC43" s="241">
        <f t="shared" si="1"/>
        <v>72.245050696192649</v>
      </c>
      <c r="AD43" s="241">
        <f t="shared" si="1"/>
        <v>74.390090331538119</v>
      </c>
      <c r="AE43" s="241">
        <f t="shared" si="1"/>
        <v>80.986514824348234</v>
      </c>
    </row>
    <row r="44" spans="1:31" ht="14.1" customHeight="1" x14ac:dyDescent="0.2">
      <c r="A44" s="140" t="s">
        <v>211</v>
      </c>
      <c r="B44" s="141">
        <v>105.54</v>
      </c>
      <c r="C44" s="141">
        <v>148.31</v>
      </c>
      <c r="D44" s="141">
        <v>135.41999999999999</v>
      </c>
      <c r="E44" s="141">
        <v>115.17</v>
      </c>
      <c r="F44" s="141">
        <v>-13.92</v>
      </c>
      <c r="G44" s="141">
        <v>-42.49</v>
      </c>
      <c r="H44" s="141">
        <v>-9.8699999999999992</v>
      </c>
      <c r="I44" s="141">
        <v>11.05</v>
      </c>
      <c r="J44" s="141">
        <v>74.709999999999994</v>
      </c>
      <c r="K44" s="141">
        <v>122.11</v>
      </c>
      <c r="L44" s="141">
        <v>87.772811226551681</v>
      </c>
      <c r="M44" s="141">
        <v>80.971482429113792</v>
      </c>
      <c r="N44" s="141">
        <v>91.487810662734105</v>
      </c>
      <c r="O44" s="141">
        <v>40.43753754308333</v>
      </c>
      <c r="P44" s="141">
        <v>1.2498544047558644</v>
      </c>
      <c r="Q44" s="141">
        <v>25.763108428775915</v>
      </c>
      <c r="R44" s="141">
        <v>39.325552319168402</v>
      </c>
      <c r="S44" s="141">
        <v>73.592349287717411</v>
      </c>
      <c r="T44" s="141">
        <v>138.07662673654812</v>
      </c>
      <c r="U44" s="141">
        <v>143.58775608274206</v>
      </c>
      <c r="V44" s="146" t="s">
        <v>212</v>
      </c>
      <c r="W44" s="147"/>
      <c r="X44" s="238">
        <f t="shared" si="1"/>
        <v>61.307024898124133</v>
      </c>
      <c r="Y44" s="238">
        <f t="shared" si="1"/>
        <v>55.919943492453243</v>
      </c>
      <c r="Z44" s="238">
        <f t="shared" si="1"/>
        <v>52.40536834547197</v>
      </c>
      <c r="AA44" s="239">
        <f t="shared" si="1"/>
        <v>47.184456677531621</v>
      </c>
      <c r="AB44" s="239">
        <f t="shared" si="1"/>
        <v>45.667471237056034</v>
      </c>
      <c r="AC44" s="239">
        <f t="shared" si="1"/>
        <v>38.842160394178443</v>
      </c>
      <c r="AD44" s="239">
        <f t="shared" si="1"/>
        <v>33.922605162261604</v>
      </c>
      <c r="AE44" s="239">
        <f t="shared" si="1"/>
        <v>29.638429964995332</v>
      </c>
    </row>
    <row r="45" spans="1:31" ht="14.1" customHeight="1" x14ac:dyDescent="0.2">
      <c r="A45" s="150" t="s">
        <v>213</v>
      </c>
      <c r="B45" s="151">
        <v>4.37</v>
      </c>
      <c r="C45" s="151">
        <v>-131.32</v>
      </c>
      <c r="D45" s="151">
        <v>84.8</v>
      </c>
      <c r="E45" s="151">
        <v>-10.199999999999999</v>
      </c>
      <c r="F45" s="151">
        <v>-130.5</v>
      </c>
      <c r="G45" s="151">
        <v>65.12</v>
      </c>
      <c r="H45" s="151">
        <v>182.24</v>
      </c>
      <c r="I45" s="151">
        <v>255.44</v>
      </c>
      <c r="J45" s="151">
        <v>354.23</v>
      </c>
      <c r="K45" s="151">
        <v>403.06</v>
      </c>
      <c r="L45" s="151">
        <v>484.2183710918892</v>
      </c>
      <c r="M45" s="151">
        <v>270.2872411727725</v>
      </c>
      <c r="N45" s="151">
        <v>171.10580238913249</v>
      </c>
      <c r="O45" s="151">
        <v>58.454137986507263</v>
      </c>
      <c r="P45" s="151">
        <v>66.995384998434943</v>
      </c>
      <c r="Q45" s="151">
        <v>165.3759251074859</v>
      </c>
      <c r="R45" s="151">
        <v>257.44569259439976</v>
      </c>
      <c r="S45" s="151">
        <v>213.25544231208502</v>
      </c>
      <c r="T45" s="151">
        <v>255.63292160824193</v>
      </c>
      <c r="U45" s="151">
        <v>213.24237896420465</v>
      </c>
      <c r="V45" s="156" t="s">
        <v>214</v>
      </c>
      <c r="W45" s="147"/>
      <c r="X45" s="240">
        <f t="shared" si="1"/>
        <v>180.12883710918894</v>
      </c>
      <c r="Y45" s="240">
        <f t="shared" si="1"/>
        <v>157.57756122646617</v>
      </c>
      <c r="Z45" s="240">
        <f t="shared" si="1"/>
        <v>148.94698098755293</v>
      </c>
      <c r="AA45" s="241">
        <f t="shared" si="1"/>
        <v>142.0815671889022</v>
      </c>
      <c r="AB45" s="241">
        <f t="shared" si="1"/>
        <v>122.33202868905869</v>
      </c>
      <c r="AC45" s="241">
        <f t="shared" si="1"/>
        <v>112.30643617831011</v>
      </c>
      <c r="AD45" s="241">
        <f t="shared" si="1"/>
        <v>106.54275433093764</v>
      </c>
      <c r="AE45" s="241">
        <f t="shared" si="1"/>
        <v>109.40546120654157</v>
      </c>
    </row>
    <row r="46" spans="1:31" ht="14.1" customHeight="1" x14ac:dyDescent="0.2">
      <c r="A46" s="140" t="s">
        <v>215</v>
      </c>
      <c r="B46" s="141">
        <v>124.41</v>
      </c>
      <c r="C46" s="141">
        <v>88.84</v>
      </c>
      <c r="D46" s="141">
        <v>91.89</v>
      </c>
      <c r="E46" s="141">
        <v>97.55</v>
      </c>
      <c r="F46" s="141">
        <v>117.55</v>
      </c>
      <c r="G46" s="141">
        <v>146.61000000000001</v>
      </c>
      <c r="H46" s="141">
        <v>185.16</v>
      </c>
      <c r="I46" s="141">
        <v>202.42</v>
      </c>
      <c r="J46" s="141">
        <v>262.27</v>
      </c>
      <c r="K46" s="141">
        <v>193.68</v>
      </c>
      <c r="L46" s="141">
        <v>153.50196178394515</v>
      </c>
      <c r="M46" s="141">
        <v>166.72549079798111</v>
      </c>
      <c r="N46" s="141">
        <v>120.38334874691827</v>
      </c>
      <c r="O46" s="141">
        <v>84.496989291483231</v>
      </c>
      <c r="P46" s="141">
        <v>58.504652085362508</v>
      </c>
      <c r="Q46" s="141">
        <v>48.79316769207162</v>
      </c>
      <c r="R46" s="141">
        <v>149.71420553611085</v>
      </c>
      <c r="S46" s="141">
        <v>129.96653182351372</v>
      </c>
      <c r="T46" s="141">
        <v>118.00559456402094</v>
      </c>
      <c r="U46" s="141">
        <v>212.40659343046264</v>
      </c>
      <c r="V46" s="146" t="s">
        <v>216</v>
      </c>
      <c r="W46" s="147"/>
      <c r="X46" s="238">
        <f t="shared" si="1"/>
        <v>45.548243057284381</v>
      </c>
      <c r="Y46" s="238">
        <f t="shared" si="1"/>
        <v>40.315352901403593</v>
      </c>
      <c r="Z46" s="238">
        <f t="shared" si="1"/>
        <v>37.466018026711772</v>
      </c>
      <c r="AA46" s="239">
        <f t="shared" si="1"/>
        <v>38.771319097563435</v>
      </c>
      <c r="AB46" s="239">
        <f t="shared" si="1"/>
        <v>44.675853889027188</v>
      </c>
      <c r="AC46" s="239">
        <f t="shared" si="1"/>
        <v>55.63921726865383</v>
      </c>
      <c r="AD46" s="239">
        <f t="shared" si="1"/>
        <v>52.803553711542691</v>
      </c>
      <c r="AE46" s="239">
        <f t="shared" si="1"/>
        <v>48.374696847868776</v>
      </c>
    </row>
    <row r="47" spans="1:31" s="108" customFormat="1" ht="14.1" customHeight="1" x14ac:dyDescent="0.2">
      <c r="A47" s="150" t="s">
        <v>24</v>
      </c>
      <c r="B47" s="151">
        <v>53.14</v>
      </c>
      <c r="C47" s="151">
        <v>71.599999999999994</v>
      </c>
      <c r="D47" s="151">
        <v>76.209999999999994</v>
      </c>
      <c r="E47" s="151">
        <v>78.09</v>
      </c>
      <c r="F47" s="151">
        <v>24.05</v>
      </c>
      <c r="G47" s="151">
        <v>-13.49</v>
      </c>
      <c r="H47" s="151">
        <v>-1.55</v>
      </c>
      <c r="I47" s="151">
        <v>140.41</v>
      </c>
      <c r="J47" s="151">
        <v>162.9</v>
      </c>
      <c r="K47" s="151">
        <v>161.88999999999999</v>
      </c>
      <c r="L47" s="151">
        <v>78.593408496002908</v>
      </c>
      <c r="M47" s="151">
        <v>88.172376517463874</v>
      </c>
      <c r="N47" s="151">
        <v>128.65883688830618</v>
      </c>
      <c r="O47" s="151">
        <v>103.61247737532393</v>
      </c>
      <c r="P47" s="151">
        <v>-287.84033941208145</v>
      </c>
      <c r="Q47" s="151">
        <v>105.41607602009901</v>
      </c>
      <c r="R47" s="151">
        <v>103.08252288711945</v>
      </c>
      <c r="S47" s="151">
        <v>-49.474154080276328</v>
      </c>
      <c r="T47" s="151">
        <v>-4.1760445476715402</v>
      </c>
      <c r="U47" s="151">
        <v>13.395503216899121</v>
      </c>
      <c r="V47" s="156" t="s">
        <v>217</v>
      </c>
      <c r="W47" s="147"/>
      <c r="X47" s="240">
        <f t="shared" si="1"/>
        <v>46.506340849600285</v>
      </c>
      <c r="Y47" s="240">
        <f t="shared" si="1"/>
        <v>47.052412502415429</v>
      </c>
      <c r="Z47" s="240">
        <f t="shared" si="1"/>
        <v>51.633780490976712</v>
      </c>
      <c r="AA47" s="241">
        <f t="shared" si="1"/>
        <v>52.339086242967163</v>
      </c>
      <c r="AB47" s="241">
        <f t="shared" si="1"/>
        <v>94.257473474317223</v>
      </c>
      <c r="AC47" s="241">
        <f t="shared" si="1"/>
        <v>85.088581317820868</v>
      </c>
      <c r="AD47" s="241">
        <f t="shared" si="1"/>
        <v>73.26597505786097</v>
      </c>
      <c r="AE47" s="241">
        <f t="shared" si="1"/>
        <v>91.263346886149861</v>
      </c>
    </row>
    <row r="48" spans="1:31" s="108" customFormat="1" ht="14.1" customHeight="1" x14ac:dyDescent="0.2">
      <c r="A48" s="140" t="s">
        <v>22</v>
      </c>
      <c r="B48" s="141">
        <v>137.83000000000001</v>
      </c>
      <c r="C48" s="141">
        <v>181.29</v>
      </c>
      <c r="D48" s="141">
        <v>160.57</v>
      </c>
      <c r="E48" s="141">
        <v>-25.16</v>
      </c>
      <c r="F48" s="141">
        <v>-268.64999999999998</v>
      </c>
      <c r="G48" s="141">
        <v>-133.66</v>
      </c>
      <c r="H48" s="141">
        <v>-75.150000000000006</v>
      </c>
      <c r="I48" s="141">
        <v>116.16</v>
      </c>
      <c r="J48" s="141">
        <v>368.82</v>
      </c>
      <c r="K48" s="141">
        <v>748.93</v>
      </c>
      <c r="L48" s="141">
        <v>139.13620653123184</v>
      </c>
      <c r="M48" s="141">
        <v>141.32028461626157</v>
      </c>
      <c r="N48" s="141">
        <v>119.8989881340438</v>
      </c>
      <c r="O48" s="141">
        <v>-19.363218379916276</v>
      </c>
      <c r="P48" s="141">
        <v>106.35867987155044</v>
      </c>
      <c r="Q48" s="141">
        <v>79.29127053242631</v>
      </c>
      <c r="R48" s="141">
        <v>85.964669767975153</v>
      </c>
      <c r="S48" s="141">
        <v>108.22737652328809</v>
      </c>
      <c r="T48" s="141">
        <v>111.58561452788591</v>
      </c>
      <c r="U48" s="141">
        <v>140.81010690105796</v>
      </c>
      <c r="V48" s="146" t="s">
        <v>218</v>
      </c>
      <c r="W48" s="147"/>
      <c r="X48" s="238">
        <f t="shared" si="1"/>
        <v>198.52062065312319</v>
      </c>
      <c r="Y48" s="238">
        <f t="shared" si="1"/>
        <v>194.52364911474933</v>
      </c>
      <c r="Z48" s="238">
        <f t="shared" si="1"/>
        <v>191.05563834252297</v>
      </c>
      <c r="AA48" s="239">
        <f t="shared" si="1"/>
        <v>190.3600245481129</v>
      </c>
      <c r="AB48" s="239">
        <f t="shared" si="1"/>
        <v>163.05196236907312</v>
      </c>
      <c r="AC48" s="239">
        <f t="shared" si="1"/>
        <v>154.53391154777609</v>
      </c>
      <c r="AD48" s="239">
        <f t="shared" si="1"/>
        <v>148.08932475705711</v>
      </c>
      <c r="AE48" s="239">
        <f t="shared" si="1"/>
        <v>148.40662969612555</v>
      </c>
    </row>
    <row r="49" spans="1:31" s="108" customFormat="1" ht="14.1" customHeight="1" x14ac:dyDescent="0.2">
      <c r="A49" s="150" t="s">
        <v>219</v>
      </c>
      <c r="B49" s="151">
        <v>55.3</v>
      </c>
      <c r="C49" s="151">
        <v>125.58</v>
      </c>
      <c r="D49" s="151">
        <v>53</v>
      </c>
      <c r="E49" s="151">
        <v>90.72</v>
      </c>
      <c r="F49" s="151">
        <v>42.44</v>
      </c>
      <c r="G49" s="151">
        <v>347.37</v>
      </c>
      <c r="H49" s="151">
        <v>62.43</v>
      </c>
      <c r="I49" s="151">
        <v>43.23</v>
      </c>
      <c r="J49" s="151">
        <v>91.21</v>
      </c>
      <c r="K49" s="151">
        <v>100.33</v>
      </c>
      <c r="L49" s="151">
        <v>90.097649709099088</v>
      </c>
      <c r="M49" s="151">
        <v>84.401938120628358</v>
      </c>
      <c r="N49" s="151">
        <v>84.281974976312938</v>
      </c>
      <c r="O49" s="151">
        <v>82.534919895356879</v>
      </c>
      <c r="P49" s="151">
        <v>74.745335388587421</v>
      </c>
      <c r="Q49" s="151">
        <v>107.39549697282938</v>
      </c>
      <c r="R49" s="151">
        <v>151.59536412806918</v>
      </c>
      <c r="S49" s="151">
        <v>83.820417339067717</v>
      </c>
      <c r="T49" s="151">
        <v>95.82115828403694</v>
      </c>
      <c r="U49" s="151">
        <v>102.90112001036331</v>
      </c>
      <c r="V49" s="156" t="s">
        <v>220</v>
      </c>
      <c r="W49" s="147"/>
      <c r="X49" s="240">
        <f t="shared" si="1"/>
        <v>52.733694011636047</v>
      </c>
      <c r="Y49" s="240">
        <f t="shared" si="1"/>
        <v>49.369408243405459</v>
      </c>
      <c r="Z49" s="240">
        <f t="shared" si="1"/>
        <v>48.743768743879208</v>
      </c>
      <c r="AA49" s="241">
        <f t="shared" si="1"/>
        <v>48.907470345972058</v>
      </c>
      <c r="AB49" s="241">
        <f t="shared" si="1"/>
        <v>48.261363638200315</v>
      </c>
      <c r="AC49" s="241">
        <f t="shared" si="1"/>
        <v>13.15837182605136</v>
      </c>
      <c r="AD49" s="241">
        <f t="shared" si="1"/>
        <v>17.32035788490905</v>
      </c>
      <c r="AE49" s="241">
        <f t="shared" si="1"/>
        <v>14.839386428382648</v>
      </c>
    </row>
    <row r="50" spans="1:31" s="108" customFormat="1" ht="14.1" customHeight="1" x14ac:dyDescent="0.2">
      <c r="A50" s="219" t="s">
        <v>16</v>
      </c>
      <c r="B50" s="220">
        <v>4.37</v>
      </c>
      <c r="C50" s="220">
        <v>-131.32</v>
      </c>
      <c r="D50" s="220">
        <v>51.65</v>
      </c>
      <c r="E50" s="220">
        <v>-25.16</v>
      </c>
      <c r="F50" s="220">
        <v>-268.64999999999998</v>
      </c>
      <c r="G50" s="220">
        <v>-133.66</v>
      </c>
      <c r="H50" s="220">
        <v>-75.150000000000006</v>
      </c>
      <c r="I50" s="220">
        <v>11.05</v>
      </c>
      <c r="J50" s="220">
        <v>74.400000000000006</v>
      </c>
      <c r="K50" s="220">
        <v>100.33</v>
      </c>
      <c r="L50" s="220">
        <v>45.194751834004769</v>
      </c>
      <c r="M50" s="220">
        <v>22.004960088596523</v>
      </c>
      <c r="N50" s="221">
        <v>-135.12189742937889</v>
      </c>
      <c r="O50" s="221">
        <v>-50.149458866488096</v>
      </c>
      <c r="P50" s="221">
        <v>-287.84033941208145</v>
      </c>
      <c r="Q50" s="221">
        <v>-635.26297096572387</v>
      </c>
      <c r="R50" s="221">
        <v>-1049.421191401842</v>
      </c>
      <c r="S50" s="221">
        <v>-58.872149701880517</v>
      </c>
      <c r="T50" s="221">
        <v>-22.683491824916743</v>
      </c>
      <c r="U50" s="221">
        <v>-126.650224466678</v>
      </c>
      <c r="V50" s="222" t="str">
        <f>+A50</f>
        <v>Minimum</v>
      </c>
      <c r="W50" s="147"/>
      <c r="X50" s="223">
        <f t="shared" si="1"/>
        <v>93.650780146720393</v>
      </c>
      <c r="Y50" s="223">
        <f t="shared" si="1"/>
        <v>84.684776953808097</v>
      </c>
      <c r="Z50" s="223">
        <f t="shared" si="1"/>
        <v>91.73540464533356</v>
      </c>
      <c r="AA50" s="223">
        <f t="shared" si="1"/>
        <v>91.571106821846826</v>
      </c>
      <c r="AB50" s="242">
        <f t="shared" si="1"/>
        <v>93.490140763054967</v>
      </c>
      <c r="AC50" s="242">
        <f t="shared" si="1"/>
        <v>155.81234427637258</v>
      </c>
      <c r="AD50" s="224">
        <f t="shared" si="1"/>
        <v>280.21593158675466</v>
      </c>
      <c r="AE50" s="224">
        <f t="shared" si="1"/>
        <v>276.02060260464185</v>
      </c>
    </row>
    <row r="51" spans="1:31" s="108" customFormat="1" ht="14.1" customHeight="1" x14ac:dyDescent="0.2">
      <c r="A51" s="225" t="s">
        <v>17</v>
      </c>
      <c r="B51" s="226">
        <v>277.08</v>
      </c>
      <c r="C51" s="226">
        <v>810.14</v>
      </c>
      <c r="D51" s="226">
        <v>327.26</v>
      </c>
      <c r="E51" s="226">
        <v>265.23</v>
      </c>
      <c r="F51" s="226">
        <v>184.94</v>
      </c>
      <c r="G51" s="226">
        <v>347.37</v>
      </c>
      <c r="H51" s="226">
        <v>263.45</v>
      </c>
      <c r="I51" s="226">
        <v>291.60000000000002</v>
      </c>
      <c r="J51" s="226">
        <v>479.69</v>
      </c>
      <c r="K51" s="226">
        <v>748.93</v>
      </c>
      <c r="L51" s="226">
        <v>484.2183710918892</v>
      </c>
      <c r="M51" s="226">
        <v>270.2872411727725</v>
      </c>
      <c r="N51" s="227">
        <v>171.10580238913249</v>
      </c>
      <c r="O51" s="227">
        <v>117.0740641290771</v>
      </c>
      <c r="P51" s="227">
        <v>153.1368306713</v>
      </c>
      <c r="Q51" s="227">
        <v>321.99736043077877</v>
      </c>
      <c r="R51" s="227">
        <v>330.35382853739657</v>
      </c>
      <c r="S51" s="227">
        <v>213.25544231208502</v>
      </c>
      <c r="T51" s="227">
        <v>358.23</v>
      </c>
      <c r="U51" s="227">
        <v>634.60297681855025</v>
      </c>
      <c r="V51" s="228" t="str">
        <f>+A51</f>
        <v>Maximum</v>
      </c>
      <c r="W51" s="147"/>
      <c r="X51" s="229">
        <f t="shared" si="1"/>
        <v>168.36940453102665</v>
      </c>
      <c r="Y51" s="229">
        <f t="shared" si="1"/>
        <v>122.78913748249815</v>
      </c>
      <c r="Z51" s="229">
        <f t="shared" si="1"/>
        <v>132.1583893391502</v>
      </c>
      <c r="AA51" s="229">
        <f t="shared" si="1"/>
        <v>143.34843591574815</v>
      </c>
      <c r="AB51" s="243">
        <f t="shared" si="1"/>
        <v>145.89268946204416</v>
      </c>
      <c r="AC51" s="243">
        <f t="shared" si="1"/>
        <v>144.47829402528089</v>
      </c>
      <c r="AD51" s="230">
        <f t="shared" si="1"/>
        <v>140.46406431303703</v>
      </c>
      <c r="AE51" s="230">
        <f t="shared" si="1"/>
        <v>145.43452466710261</v>
      </c>
    </row>
    <row r="52" spans="1:31" s="108" customFormat="1" ht="14.1" customHeight="1" x14ac:dyDescent="0.2">
      <c r="A52" s="159" t="s">
        <v>221</v>
      </c>
      <c r="B52" s="160">
        <v>83.34</v>
      </c>
      <c r="C52" s="160">
        <v>125.42</v>
      </c>
      <c r="D52" s="160">
        <v>122.69</v>
      </c>
      <c r="E52" s="160">
        <v>99.474999999999994</v>
      </c>
      <c r="F52" s="160">
        <v>83.314999999999998</v>
      </c>
      <c r="G52" s="160">
        <v>109.72999999999999</v>
      </c>
      <c r="H52" s="160">
        <v>108.74000000000001</v>
      </c>
      <c r="I52" s="160">
        <v>145.44</v>
      </c>
      <c r="J52" s="160">
        <v>184.89499999999998</v>
      </c>
      <c r="K52" s="160">
        <v>181.745</v>
      </c>
      <c r="L52" s="160">
        <v>130.7481348859028</v>
      </c>
      <c r="M52" s="160">
        <v>106.84606034142891</v>
      </c>
      <c r="N52" s="209">
        <v>105.99691357689997</v>
      </c>
      <c r="O52" s="209">
        <v>64.822146650289397</v>
      </c>
      <c r="P52" s="172">
        <v>61.752148167210571</v>
      </c>
      <c r="Q52" s="160">
        <v>92.8335194355044</v>
      </c>
      <c r="R52" s="209">
        <v>120.26225706340094</v>
      </c>
      <c r="S52" s="209">
        <v>74.881233508802325</v>
      </c>
      <c r="T52" s="209">
        <v>113.57163636535756</v>
      </c>
      <c r="U52" s="209">
        <v>134.32836403482105</v>
      </c>
      <c r="V52" s="173" t="str">
        <f>+A52</f>
        <v>Médiane</v>
      </c>
      <c r="X52" s="166">
        <f t="shared" si="1"/>
        <v>25.189776186308329</v>
      </c>
      <c r="Y52" s="166">
        <f t="shared" si="1"/>
        <v>26.675691358994023</v>
      </c>
      <c r="Z52" s="166">
        <f t="shared" si="1"/>
        <v>28.011138272842025</v>
      </c>
      <c r="AA52" s="166">
        <f t="shared" si="1"/>
        <v>30.783366540818868</v>
      </c>
      <c r="AB52" s="169">
        <f t="shared" si="1"/>
        <v>32.508394687442028</v>
      </c>
      <c r="AC52" s="169">
        <f t="shared" si="1"/>
        <v>33.860113132601676</v>
      </c>
      <c r="AD52" s="168">
        <f t="shared" si="1"/>
        <v>33.083960377797055</v>
      </c>
      <c r="AE52" s="168">
        <f t="shared" si="1"/>
        <v>33.547485299505603</v>
      </c>
    </row>
    <row r="53" spans="1:31" s="108" customFormat="1" ht="14.1" customHeight="1" x14ac:dyDescent="0.2">
      <c r="A53" s="159" t="s">
        <v>237</v>
      </c>
      <c r="B53" s="160">
        <v>95.634230769230754</v>
      </c>
      <c r="C53" s="160">
        <v>146.0126923076923</v>
      </c>
      <c r="D53" s="160">
        <v>133.13680000000005</v>
      </c>
      <c r="E53" s="160">
        <v>112.56961538461542</v>
      </c>
      <c r="F53" s="160">
        <v>61.473846153846139</v>
      </c>
      <c r="G53" s="160">
        <v>101.71230769230769</v>
      </c>
      <c r="H53" s="160">
        <v>96.763461538461513</v>
      </c>
      <c r="I53" s="160">
        <v>155.94884615384618</v>
      </c>
      <c r="J53" s="160">
        <v>208.58769230769229</v>
      </c>
      <c r="K53" s="160">
        <v>219.74000000000004</v>
      </c>
      <c r="L53" s="160">
        <v>142.05526650572043</v>
      </c>
      <c r="M53" s="160">
        <v>119.4630075485986</v>
      </c>
      <c r="N53" s="209">
        <v>89.861366977507714</v>
      </c>
      <c r="O53" s="209">
        <v>49.845477479028091</v>
      </c>
      <c r="P53" s="172">
        <v>43.034326907878281</v>
      </c>
      <c r="Q53" s="160">
        <v>48.258310615179347</v>
      </c>
      <c r="R53" s="209">
        <v>84.864036995602561</v>
      </c>
      <c r="S53" s="209">
        <v>78.043407363457291</v>
      </c>
      <c r="T53" s="209">
        <v>122.88378715107584</v>
      </c>
      <c r="U53" s="209">
        <v>169.95897393273316</v>
      </c>
      <c r="V53" s="173" t="str">
        <f>+A53</f>
        <v>Moyenne</v>
      </c>
      <c r="X53" s="166">
        <f t="shared" si="1"/>
        <v>36.668846650572043</v>
      </c>
      <c r="Y53" s="166">
        <f t="shared" si="1"/>
        <v>37.150293530644731</v>
      </c>
      <c r="Z53" s="166">
        <f t="shared" si="1"/>
        <v>40.612328172444109</v>
      </c>
      <c r="AA53" s="166">
        <f t="shared" si="1"/>
        <v>45.63025920489109</v>
      </c>
      <c r="AB53" s="169">
        <f t="shared" si="1"/>
        <v>47.105420744568519</v>
      </c>
      <c r="AC53" s="169">
        <f t="shared" si="1"/>
        <v>51.803186899780243</v>
      </c>
      <c r="AD53" s="168">
        <f t="shared" si="1"/>
        <v>52.993129354066141</v>
      </c>
      <c r="AE53" s="168">
        <f t="shared" si="1"/>
        <v>51.268961856349094</v>
      </c>
    </row>
    <row r="54" spans="1:31" s="108" customFormat="1" ht="14.1" customHeight="1" thickBot="1" x14ac:dyDescent="0.25">
      <c r="A54" s="159" t="s">
        <v>222</v>
      </c>
      <c r="B54" s="174">
        <v>108.61</v>
      </c>
      <c r="C54" s="175">
        <v>141.59</v>
      </c>
      <c r="D54" s="175">
        <v>134.03</v>
      </c>
      <c r="E54" s="175">
        <v>114.07</v>
      </c>
      <c r="F54" s="175">
        <v>37.64</v>
      </c>
      <c r="G54" s="175">
        <v>63.89</v>
      </c>
      <c r="H54" s="175">
        <v>86.04</v>
      </c>
      <c r="I54" s="174">
        <v>151.06</v>
      </c>
      <c r="J54" s="175">
        <v>215.7</v>
      </c>
      <c r="K54" s="175">
        <v>210.97</v>
      </c>
      <c r="L54" s="175">
        <v>148.4</v>
      </c>
      <c r="M54" s="175">
        <v>137.91</v>
      </c>
      <c r="N54" s="174">
        <v>71.27</v>
      </c>
      <c r="O54" s="178">
        <v>56.62</v>
      </c>
      <c r="P54" s="177">
        <v>67.59</v>
      </c>
      <c r="Q54" s="178">
        <v>55.538936354818382</v>
      </c>
      <c r="R54" s="179">
        <v>95.493520168117499</v>
      </c>
      <c r="S54" s="179">
        <v>101.32</v>
      </c>
      <c r="T54" s="179">
        <v>127.6</v>
      </c>
      <c r="U54" s="179">
        <v>157.74598868289601</v>
      </c>
      <c r="V54" s="164" t="s">
        <v>222</v>
      </c>
      <c r="X54" s="166">
        <f t="shared" si="1"/>
        <v>43.943200000000004</v>
      </c>
      <c r="Y54" s="166">
        <f t="shared" si="1"/>
        <v>43.648799999999994</v>
      </c>
      <c r="Z54" s="166">
        <f t="shared" si="1"/>
        <v>49.112999999999992</v>
      </c>
      <c r="AA54" s="166">
        <f t="shared" si="1"/>
        <v>54.85799999999999</v>
      </c>
      <c r="AB54" s="169">
        <f t="shared" si="1"/>
        <v>51.863</v>
      </c>
      <c r="AC54" s="169">
        <f t="shared" si="1"/>
        <v>52.698106364518161</v>
      </c>
      <c r="AD54" s="168">
        <f t="shared" si="1"/>
        <v>51.752754347706414</v>
      </c>
      <c r="AE54" s="168">
        <f t="shared" si="1"/>
        <v>49.731003478165135</v>
      </c>
    </row>
    <row r="55" spans="1:31" s="108" customFormat="1" ht="14.1" customHeight="1" thickBot="1" x14ac:dyDescent="0.25">
      <c r="A55" s="180" t="s">
        <v>223</v>
      </c>
      <c r="B55" s="181">
        <v>46.41</v>
      </c>
      <c r="C55" s="182">
        <v>254.49</v>
      </c>
      <c r="D55" s="182">
        <v>71.06</v>
      </c>
      <c r="E55" s="182">
        <v>48.17</v>
      </c>
      <c r="F55" s="182">
        <v>31.81</v>
      </c>
      <c r="G55" s="182">
        <v>55.41</v>
      </c>
      <c r="H55" s="182">
        <v>96.75</v>
      </c>
      <c r="I55" s="182">
        <v>136.9</v>
      </c>
      <c r="J55" s="182">
        <v>155.22999999999999</v>
      </c>
      <c r="K55" s="182">
        <v>132.9</v>
      </c>
      <c r="L55" s="182">
        <v>167.2</v>
      </c>
      <c r="M55" s="182">
        <v>125.51312263402127</v>
      </c>
      <c r="N55" s="182">
        <v>106.05409950701244</v>
      </c>
      <c r="O55" s="182">
        <v>109.26040016187555</v>
      </c>
      <c r="P55" s="182">
        <v>114.28566274174491</v>
      </c>
      <c r="Q55" s="182">
        <v>102.92087811210777</v>
      </c>
      <c r="R55" s="182">
        <v>128.20671262251091</v>
      </c>
      <c r="S55" s="182">
        <v>112.75631483895816</v>
      </c>
      <c r="T55" s="182">
        <v>141.19</v>
      </c>
      <c r="U55" s="182">
        <v>155.95170829920738</v>
      </c>
      <c r="V55" s="184" t="s">
        <v>224</v>
      </c>
      <c r="X55" s="185">
        <f t="shared" si="1"/>
        <v>54.352000000000011</v>
      </c>
      <c r="Y55" s="185">
        <f t="shared" si="1"/>
        <v>41.454312263402116</v>
      </c>
      <c r="Z55" s="185">
        <f t="shared" si="1"/>
        <v>38.046977771282698</v>
      </c>
      <c r="AA55" s="185">
        <f t="shared" si="1"/>
        <v>31.845862296513332</v>
      </c>
      <c r="AB55" s="169">
        <f t="shared" si="1"/>
        <v>23.598296022338836</v>
      </c>
      <c r="AC55" s="169">
        <f t="shared" si="1"/>
        <v>18.847208211128056</v>
      </c>
      <c r="AD55" s="231">
        <f t="shared" si="1"/>
        <v>16.24025494657489</v>
      </c>
      <c r="AE55" s="168">
        <f t="shared" ref="AE55" si="2">AVEDEV(J55:S55)</f>
        <v>16.37724798948333</v>
      </c>
    </row>
    <row r="56" spans="1:31" s="108" customFormat="1" ht="14.1" customHeight="1" x14ac:dyDescent="0.2">
      <c r="A56" s="186" t="s">
        <v>230</v>
      </c>
      <c r="B56" s="187" t="s">
        <v>231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K2/I2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Selbstfinanzierung der Nettoinvestitionen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Selbstfinanzierung in % der Nettoinvestitionen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+[1]Gewichtung_Pondération!$D$5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 xml:space="preserve">Autofinancement de l’investissement net 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Autofinancement en % de l'investissement net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+[1]Gewichtung_Pondération!$D$5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U68" si="3">(SUM(B24:D24)/3)</f>
        <v>200.21666666666667</v>
      </c>
      <c r="E68" s="141">
        <f t="shared" si="3"/>
        <v>231.36666666666665</v>
      </c>
      <c r="F68" s="141">
        <f t="shared" si="3"/>
        <v>151.77333333333334</v>
      </c>
      <c r="G68" s="141">
        <f t="shared" si="3"/>
        <v>94.443333333333328</v>
      </c>
      <c r="H68" s="141">
        <f t="shared" si="3"/>
        <v>21.12</v>
      </c>
      <c r="I68" s="141">
        <f t="shared" si="3"/>
        <v>56.676666666666655</v>
      </c>
      <c r="J68" s="141">
        <f t="shared" si="3"/>
        <v>93.75</v>
      </c>
      <c r="K68" s="141">
        <f t="shared" si="3"/>
        <v>117.98</v>
      </c>
      <c r="L68" s="141">
        <f t="shared" si="3"/>
        <v>117.15833539312213</v>
      </c>
      <c r="M68" s="141">
        <f t="shared" si="3"/>
        <v>120.0196639791742</v>
      </c>
      <c r="N68" s="141">
        <f t="shared" si="3"/>
        <v>35.9823648360479</v>
      </c>
      <c r="O68" s="142">
        <f t="shared" si="3"/>
        <v>38.167364325013459</v>
      </c>
      <c r="P68" s="246">
        <f t="shared" si="3"/>
        <v>25.233593586728229</v>
      </c>
      <c r="Q68" s="195">
        <f t="shared" si="3"/>
        <v>105.00389303448772</v>
      </c>
      <c r="R68" s="142">
        <f t="shared" si="3"/>
        <v>100.898680605942</v>
      </c>
      <c r="S68" s="246">
        <f t="shared" si="3"/>
        <v>117.93310333665403</v>
      </c>
      <c r="T68" s="246">
        <f t="shared" si="3"/>
        <v>123.30492366492433</v>
      </c>
      <c r="U68" s="246">
        <f t="shared" si="3"/>
        <v>142.061901510225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ref="D69:D83" si="4">(SUM(B25:D25)/3)</f>
        <v>147.38333333333335</v>
      </c>
      <c r="E69" s="151">
        <f t="shared" ref="E69:U84" si="5">(SUM(C25:E25)/3)</f>
        <v>163.16</v>
      </c>
      <c r="F69" s="151">
        <f t="shared" si="5"/>
        <v>154.97999999999999</v>
      </c>
      <c r="G69" s="151">
        <f t="shared" si="5"/>
        <v>154.60666666666665</v>
      </c>
      <c r="H69" s="151">
        <f t="shared" si="5"/>
        <v>139.60666666666665</v>
      </c>
      <c r="I69" s="151">
        <f t="shared" si="5"/>
        <v>129.24333333333334</v>
      </c>
      <c r="J69" s="151">
        <f t="shared" si="5"/>
        <v>155.55999999999997</v>
      </c>
      <c r="K69" s="151">
        <f t="shared" si="5"/>
        <v>175.36666666666667</v>
      </c>
      <c r="L69" s="151">
        <f t="shared" si="5"/>
        <v>175.74364742837406</v>
      </c>
      <c r="M69" s="151">
        <f t="shared" si="5"/>
        <v>154.81079717894909</v>
      </c>
      <c r="N69" s="151">
        <f t="shared" si="5"/>
        <v>128.48599806169386</v>
      </c>
      <c r="O69" s="197">
        <f t="shared" si="5"/>
        <v>103.05425382030732</v>
      </c>
      <c r="P69" s="247">
        <f t="shared" si="5"/>
        <v>99.204914794206545</v>
      </c>
      <c r="Q69" s="197">
        <f t="shared" si="5"/>
        <v>105.42673570614767</v>
      </c>
      <c r="R69" s="198">
        <f t="shared" si="5"/>
        <v>119.62268383035537</v>
      </c>
      <c r="S69" s="151">
        <f t="shared" si="5"/>
        <v>117.69330063297095</v>
      </c>
      <c r="T69" s="151">
        <f t="shared" si="5"/>
        <v>115.14718942914247</v>
      </c>
      <c r="U69" s="151">
        <f t="shared" si="5"/>
        <v>131.32366858882418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4"/>
        <v>191.59666666666666</v>
      </c>
      <c r="E70" s="141">
        <f t="shared" si="5"/>
        <v>216.45000000000002</v>
      </c>
      <c r="F70" s="141">
        <f t="shared" si="5"/>
        <v>193.96666666666667</v>
      </c>
      <c r="G70" s="141">
        <f t="shared" si="5"/>
        <v>132.13333333333333</v>
      </c>
      <c r="H70" s="141">
        <f t="shared" si="5"/>
        <v>114.37666666666667</v>
      </c>
      <c r="I70" s="141">
        <f t="shared" si="5"/>
        <v>142.91</v>
      </c>
      <c r="J70" s="141">
        <f t="shared" si="5"/>
        <v>184.14333333333335</v>
      </c>
      <c r="K70" s="141">
        <f t="shared" si="5"/>
        <v>203.56666666666669</v>
      </c>
      <c r="L70" s="141">
        <f t="shared" si="5"/>
        <v>184.00854404662684</v>
      </c>
      <c r="M70" s="141">
        <f t="shared" si="5"/>
        <v>151.19068849026627</v>
      </c>
      <c r="N70" s="141">
        <f t="shared" si="5"/>
        <v>119.94265784457336</v>
      </c>
      <c r="O70" s="194">
        <f t="shared" si="5"/>
        <v>91.392682340794451</v>
      </c>
      <c r="P70" s="246">
        <f t="shared" si="5"/>
        <v>82.428598331086462</v>
      </c>
      <c r="Q70" s="194">
        <f t="shared" si="5"/>
        <v>87.665070596647112</v>
      </c>
      <c r="R70" s="195">
        <f t="shared" si="5"/>
        <v>115.85348878487127</v>
      </c>
      <c r="S70" s="199">
        <f t="shared" si="5"/>
        <v>104.91179893972128</v>
      </c>
      <c r="T70" s="199">
        <f t="shared" si="5"/>
        <v>91.245983618068593</v>
      </c>
      <c r="U70" s="199">
        <f t="shared" si="5"/>
        <v>113.40918040327976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4"/>
        <v>53.223333333333336</v>
      </c>
      <c r="E71" s="151">
        <f t="shared" si="5"/>
        <v>65.709999999999994</v>
      </c>
      <c r="F71" s="151">
        <f t="shared" si="5"/>
        <v>75.493333333333339</v>
      </c>
      <c r="G71" s="151">
        <f t="shared" si="5"/>
        <v>72.466666666666683</v>
      </c>
      <c r="H71" s="151">
        <f t="shared" si="5"/>
        <v>78.15333333333335</v>
      </c>
      <c r="I71" s="151">
        <f t="shared" si="5"/>
        <v>110.85666666666667</v>
      </c>
      <c r="J71" s="151">
        <f t="shared" si="5"/>
        <v>145.34333333333333</v>
      </c>
      <c r="K71" s="151">
        <f t="shared" si="5"/>
        <v>185.03333333333333</v>
      </c>
      <c r="L71" s="151">
        <f t="shared" si="5"/>
        <v>154.12469621426439</v>
      </c>
      <c r="M71" s="151">
        <f t="shared" si="5"/>
        <v>123.12878126279566</v>
      </c>
      <c r="N71" s="151">
        <f t="shared" si="5"/>
        <v>91.414754293088549</v>
      </c>
      <c r="O71" s="197">
        <f t="shared" si="5"/>
        <v>91.070296855492487</v>
      </c>
      <c r="P71" s="247">
        <f t="shared" si="5"/>
        <v>109.34520824813922</v>
      </c>
      <c r="Q71" s="198">
        <f t="shared" si="5"/>
        <v>116.3385556864701</v>
      </c>
      <c r="R71" s="152">
        <f t="shared" si="5"/>
        <v>146.79334952953033</v>
      </c>
      <c r="S71" s="201">
        <f t="shared" si="5"/>
        <v>125.00944777801976</v>
      </c>
      <c r="T71" s="201">
        <f t="shared" si="5"/>
        <v>101.85302612310788</v>
      </c>
      <c r="U71" s="201">
        <f t="shared" ref="U71:U84" si="6">(SUM(S27:U27)/3)</f>
        <v>76.121113304479465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4"/>
        <v>260.67333333333329</v>
      </c>
      <c r="E72" s="141">
        <f t="shared" si="5"/>
        <v>189.80999999999997</v>
      </c>
      <c r="F72" s="141">
        <f t="shared" si="5"/>
        <v>65.996666666666655</v>
      </c>
      <c r="G72" s="141">
        <f t="shared" si="5"/>
        <v>-31.326666666666668</v>
      </c>
      <c r="H72" s="141">
        <f t="shared" si="5"/>
        <v>-53.036666666666662</v>
      </c>
      <c r="I72" s="141">
        <f t="shared" si="5"/>
        <v>32.733333333333334</v>
      </c>
      <c r="J72" s="141">
        <f t="shared" si="5"/>
        <v>208.65</v>
      </c>
      <c r="K72" s="141">
        <f t="shared" si="5"/>
        <v>364.81333333333333</v>
      </c>
      <c r="L72" s="141">
        <f t="shared" si="5"/>
        <v>378.40775754152196</v>
      </c>
      <c r="M72" s="141">
        <f t="shared" si="5"/>
        <v>236.17262288513928</v>
      </c>
      <c r="N72" s="141">
        <f t="shared" si="5"/>
        <v>92.361781316395152</v>
      </c>
      <c r="O72" s="194">
        <f t="shared" si="5"/>
        <v>19.514190319795954</v>
      </c>
      <c r="P72" s="246">
        <f t="shared" si="5"/>
        <v>-33.984159570105589</v>
      </c>
      <c r="Q72" s="195">
        <f t="shared" si="5"/>
        <v>-120.87168649676029</v>
      </c>
      <c r="R72" s="142">
        <f t="shared" si="5"/>
        <v>-62.360939735609854</v>
      </c>
      <c r="S72" s="202">
        <f t="shared" si="5"/>
        <v>-1.3441218559922608</v>
      </c>
      <c r="T72" s="202">
        <f t="shared" si="5"/>
        <v>192.81424663940652</v>
      </c>
      <c r="U72" s="202">
        <f t="shared" si="6"/>
        <v>306.4538566498959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4"/>
        <v>143.39333333333332</v>
      </c>
      <c r="E73" s="151">
        <f t="shared" si="5"/>
        <v>200.76666666666665</v>
      </c>
      <c r="F73" s="151">
        <f t="shared" si="5"/>
        <v>206.22333333333333</v>
      </c>
      <c r="G73" s="151">
        <f t="shared" si="5"/>
        <v>221.53</v>
      </c>
      <c r="H73" s="151">
        <f t="shared" si="5"/>
        <v>144.57333333333335</v>
      </c>
      <c r="I73" s="151">
        <f t="shared" si="5"/>
        <v>146.82000000000002</v>
      </c>
      <c r="J73" s="151">
        <f t="shared" si="5"/>
        <v>112.85333333333334</v>
      </c>
      <c r="K73" s="151">
        <f t="shared" si="5"/>
        <v>151.75</v>
      </c>
      <c r="L73" s="151">
        <f t="shared" si="5"/>
        <v>106.49532925238526</v>
      </c>
      <c r="M73" s="151">
        <f t="shared" si="5"/>
        <v>72.85118733284807</v>
      </c>
      <c r="N73" s="151">
        <f t="shared" si="5"/>
        <v>43.121015606615693</v>
      </c>
      <c r="O73" s="197">
        <f t="shared" si="5"/>
        <v>34.973849298519688</v>
      </c>
      <c r="P73" s="247">
        <f t="shared" si="5"/>
        <v>35.12368668885015</v>
      </c>
      <c r="Q73" s="198">
        <f t="shared" si="5"/>
        <v>23.963580655656045</v>
      </c>
      <c r="R73" s="203">
        <f t="shared" si="5"/>
        <v>73.788983817246603</v>
      </c>
      <c r="S73" s="151">
        <f t="shared" si="5"/>
        <v>73.543376949316766</v>
      </c>
      <c r="T73" s="151">
        <f t="shared" si="5"/>
        <v>63.359157433770996</v>
      </c>
      <c r="U73" s="151">
        <f t="shared" si="6"/>
        <v>-36.821150161001491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4"/>
        <v>128.86333333333332</v>
      </c>
      <c r="E74" s="141">
        <f t="shared" si="5"/>
        <v>171.04</v>
      </c>
      <c r="F74" s="141">
        <f t="shared" si="5"/>
        <v>168.33333333333334</v>
      </c>
      <c r="G74" s="141">
        <f t="shared" si="5"/>
        <v>142.90666666666667</v>
      </c>
      <c r="H74" s="141">
        <f t="shared" si="5"/>
        <v>104.78333333333335</v>
      </c>
      <c r="I74" s="141">
        <f t="shared" si="5"/>
        <v>117.89333333333333</v>
      </c>
      <c r="J74" s="141">
        <f t="shared" si="5"/>
        <v>126.24000000000001</v>
      </c>
      <c r="K74" s="141">
        <f t="shared" si="5"/>
        <v>127.13999999999999</v>
      </c>
      <c r="L74" s="141">
        <f t="shared" si="5"/>
        <v>114.58495204867768</v>
      </c>
      <c r="M74" s="141">
        <f t="shared" si="5"/>
        <v>110.63640559373118</v>
      </c>
      <c r="N74" s="141">
        <f t="shared" si="5"/>
        <v>95.665649533108805</v>
      </c>
      <c r="O74" s="194">
        <f t="shared" si="5"/>
        <v>75.359082248266532</v>
      </c>
      <c r="P74" s="246">
        <f t="shared" si="5"/>
        <v>53.280151068738739</v>
      </c>
      <c r="Q74" s="195">
        <f t="shared" si="5"/>
        <v>62.013466339314242</v>
      </c>
      <c r="R74" s="195">
        <f t="shared" si="5"/>
        <v>157.20635775461102</v>
      </c>
      <c r="S74" s="195">
        <f t="shared" si="5"/>
        <v>164.69390609306882</v>
      </c>
      <c r="T74" s="195">
        <f t="shared" si="5"/>
        <v>147.61180104437616</v>
      </c>
      <c r="U74" s="195">
        <f t="shared" si="6"/>
        <v>68.802513880789689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4"/>
        <v>69.010000000000005</v>
      </c>
      <c r="E75" s="151">
        <f t="shared" si="5"/>
        <v>43.326666666666661</v>
      </c>
      <c r="F75" s="151">
        <f t="shared" si="5"/>
        <v>15.516666666666666</v>
      </c>
      <c r="G75" s="151">
        <f t="shared" si="5"/>
        <v>-7.4099999999999993</v>
      </c>
      <c r="H75" s="151">
        <f t="shared" si="5"/>
        <v>-1.7566666666666659</v>
      </c>
      <c r="I75" s="151">
        <f t="shared" si="5"/>
        <v>20.28</v>
      </c>
      <c r="J75" s="151">
        <f t="shared" si="5"/>
        <v>71.076666666666668</v>
      </c>
      <c r="K75" s="151">
        <f t="shared" si="5"/>
        <v>114.96999999999998</v>
      </c>
      <c r="L75" s="151">
        <f t="shared" si="5"/>
        <v>110.86231199322167</v>
      </c>
      <c r="M75" s="151">
        <f t="shared" si="5"/>
        <v>96.283648367455157</v>
      </c>
      <c r="N75" s="151">
        <f t="shared" si="5"/>
        <v>87.473880821293776</v>
      </c>
      <c r="O75" s="197">
        <f t="shared" si="5"/>
        <v>108.15959020443115</v>
      </c>
      <c r="P75" s="247">
        <f t="shared" si="5"/>
        <v>128.69719738729768</v>
      </c>
      <c r="Q75" s="198">
        <f t="shared" si="5"/>
        <v>195.06820554658302</v>
      </c>
      <c r="R75" s="203">
        <f t="shared" si="5"/>
        <v>189.51775907329875</v>
      </c>
      <c r="S75" s="151">
        <f t="shared" si="5"/>
        <v>186.17213955023465</v>
      </c>
      <c r="T75" s="151">
        <f t="shared" si="5"/>
        <v>135.70781573448195</v>
      </c>
      <c r="U75" s="151">
        <f t="shared" si="6"/>
        <v>141.25744064273226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4"/>
        <v>91.603333333333339</v>
      </c>
      <c r="E76" s="141">
        <f t="shared" si="5"/>
        <v>100.03000000000002</v>
      </c>
      <c r="F76" s="141">
        <f t="shared" si="5"/>
        <v>88.516666666666666</v>
      </c>
      <c r="G76" s="141">
        <f t="shared" si="5"/>
        <v>83.053333333333342</v>
      </c>
      <c r="H76" s="141">
        <f t="shared" si="5"/>
        <v>93.83</v>
      </c>
      <c r="I76" s="141">
        <f t="shared" si="5"/>
        <v>171.99333333333334</v>
      </c>
      <c r="J76" s="141">
        <f t="shared" si="5"/>
        <v>252.68999999999997</v>
      </c>
      <c r="K76" s="141">
        <f t="shared" si="5"/>
        <v>289.16666666666669</v>
      </c>
      <c r="L76" s="141">
        <f t="shared" si="5"/>
        <v>226.85405495723043</v>
      </c>
      <c r="M76" s="141">
        <f t="shared" si="5"/>
        <v>132.35633134053884</v>
      </c>
      <c r="N76" s="141">
        <f t="shared" si="5"/>
        <v>115.4904327039924</v>
      </c>
      <c r="O76" s="194">
        <f t="shared" si="5"/>
        <v>112.33019802564024</v>
      </c>
      <c r="P76" s="246">
        <f t="shared" si="5"/>
        <v>91.073392406113001</v>
      </c>
      <c r="Q76" s="195">
        <f t="shared" si="5"/>
        <v>13.758023118982161</v>
      </c>
      <c r="R76" s="204">
        <f t="shared" si="5"/>
        <v>-34.492467549050851</v>
      </c>
      <c r="S76" s="141">
        <f t="shared" si="5"/>
        <v>-40.351483559459489</v>
      </c>
      <c r="T76" s="141">
        <f t="shared" si="5"/>
        <v>-3.7083743288724969</v>
      </c>
      <c r="U76" s="141">
        <f t="shared" si="6"/>
        <v>69.237268142349478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4"/>
        <v>81.833333333333329</v>
      </c>
      <c r="E77" s="151">
        <f t="shared" si="5"/>
        <v>97.356666666666669</v>
      </c>
      <c r="F77" s="151">
        <f t="shared" si="5"/>
        <v>132.45333333333335</v>
      </c>
      <c r="G77" s="151">
        <f t="shared" si="5"/>
        <v>155.24333333333334</v>
      </c>
      <c r="H77" s="151">
        <f t="shared" si="5"/>
        <v>158.53333333333333</v>
      </c>
      <c r="I77" s="151">
        <f t="shared" si="5"/>
        <v>167.87333333333333</v>
      </c>
      <c r="J77" s="151">
        <f t="shared" si="5"/>
        <v>174.14333333333332</v>
      </c>
      <c r="K77" s="151">
        <f t="shared" si="5"/>
        <v>175.51666666666665</v>
      </c>
      <c r="L77" s="151">
        <f t="shared" si="5"/>
        <v>133.44403270442484</v>
      </c>
      <c r="M77" s="151">
        <f t="shared" si="5"/>
        <v>100.87128668312562</v>
      </c>
      <c r="N77" s="151">
        <f t="shared" si="5"/>
        <v>110.00632424796159</v>
      </c>
      <c r="O77" s="197">
        <f t="shared" si="5"/>
        <v>107.58136773221202</v>
      </c>
      <c r="P77" s="247">
        <f t="shared" si="5"/>
        <v>107.96376769873444</v>
      </c>
      <c r="Q77" s="198">
        <f t="shared" si="5"/>
        <v>85.695183880948278</v>
      </c>
      <c r="R77" s="203">
        <f t="shared" si="5"/>
        <v>118.22355716290765</v>
      </c>
      <c r="S77" s="151">
        <f t="shared" si="5"/>
        <v>139.05809113937892</v>
      </c>
      <c r="T77" s="151">
        <f t="shared" si="5"/>
        <v>136.75383833774359</v>
      </c>
      <c r="U77" s="151">
        <f t="shared" si="6"/>
        <v>120.35192925663699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4"/>
        <v>79.146666666666675</v>
      </c>
      <c r="E78" s="141">
        <f t="shared" si="5"/>
        <v>81.493333333333339</v>
      </c>
      <c r="F78" s="141">
        <f t="shared" si="5"/>
        <v>104.83333333333333</v>
      </c>
      <c r="G78" s="141">
        <f t="shared" si="5"/>
        <v>149.26666666666668</v>
      </c>
      <c r="H78" s="141">
        <f t="shared" si="5"/>
        <v>184.92333333333332</v>
      </c>
      <c r="I78" s="141">
        <f t="shared" si="5"/>
        <v>188.71333333333334</v>
      </c>
      <c r="J78" s="141">
        <f t="shared" si="5"/>
        <v>209.25</v>
      </c>
      <c r="K78" s="141">
        <f t="shared" si="5"/>
        <v>206.01</v>
      </c>
      <c r="L78" s="141">
        <f t="shared" si="5"/>
        <v>233.58940167666677</v>
      </c>
      <c r="M78" s="141">
        <f t="shared" si="5"/>
        <v>197.19280888557083</v>
      </c>
      <c r="N78" s="141">
        <f t="shared" si="5"/>
        <v>167.3834511265116</v>
      </c>
      <c r="O78" s="194">
        <f t="shared" si="5"/>
        <v>71.492000778936315</v>
      </c>
      <c r="P78" s="246">
        <f t="shared" si="5"/>
        <v>5.9621505533391783</v>
      </c>
      <c r="Q78" s="195">
        <f t="shared" si="5"/>
        <v>-42.833753219311269</v>
      </c>
      <c r="R78" s="204">
        <f t="shared" si="5"/>
        <v>-379.88876834901674</v>
      </c>
      <c r="S78" s="141">
        <f t="shared" si="5"/>
        <v>-341.57483632645545</v>
      </c>
      <c r="T78" s="141">
        <f t="shared" si="5"/>
        <v>-305.84692655981161</v>
      </c>
      <c r="U78" s="141">
        <f t="shared" si="6"/>
        <v>81.061794331106455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4"/>
        <v>116.25333333333333</v>
      </c>
      <c r="E79" s="151">
        <f t="shared" si="5"/>
        <v>100.87666666666667</v>
      </c>
      <c r="F79" s="151">
        <f t="shared" si="5"/>
        <v>101.05666666666667</v>
      </c>
      <c r="G79" s="151">
        <f t="shared" si="5"/>
        <v>110.54</v>
      </c>
      <c r="H79" s="151">
        <f t="shared" si="5"/>
        <v>143.82333333333335</v>
      </c>
      <c r="I79" s="151">
        <f t="shared" si="5"/>
        <v>170.25666666666666</v>
      </c>
      <c r="J79" s="151">
        <f t="shared" si="5"/>
        <v>237.54</v>
      </c>
      <c r="K79" s="151">
        <f t="shared" si="5"/>
        <v>222.91</v>
      </c>
      <c r="L79" s="151">
        <f t="shared" si="5"/>
        <v>208.32953877741582</v>
      </c>
      <c r="M79" s="151">
        <f t="shared" si="5"/>
        <v>166.04097492203917</v>
      </c>
      <c r="N79" s="151">
        <f t="shared" si="5"/>
        <v>172.76025794850639</v>
      </c>
      <c r="O79" s="197">
        <f t="shared" si="5"/>
        <v>136.25949210841316</v>
      </c>
      <c r="P79" s="247">
        <f t="shared" si="5"/>
        <v>95.419056074126672</v>
      </c>
      <c r="Q79" s="198">
        <f t="shared" si="5"/>
        <v>81.646229196459487</v>
      </c>
      <c r="R79" s="203">
        <f t="shared" si="5"/>
        <v>116.13429898146926</v>
      </c>
      <c r="S79" s="151">
        <f t="shared" si="5"/>
        <v>120.84919434280046</v>
      </c>
      <c r="T79" s="151">
        <f t="shared" si="5"/>
        <v>122.2800460721031</v>
      </c>
      <c r="U79" s="151">
        <f t="shared" si="6"/>
        <v>102.77346871228826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4"/>
        <v>80.066666666666663</v>
      </c>
      <c r="E80" s="141">
        <f t="shared" si="5"/>
        <v>78.276666666666657</v>
      </c>
      <c r="F80" s="141">
        <f t="shared" si="5"/>
        <v>69.34333333333332</v>
      </c>
      <c r="G80" s="141">
        <f t="shared" si="5"/>
        <v>78.833333333333329</v>
      </c>
      <c r="H80" s="141">
        <f t="shared" si="5"/>
        <v>86.469999999999985</v>
      </c>
      <c r="I80" s="141">
        <f t="shared" si="5"/>
        <v>101.73333333333333</v>
      </c>
      <c r="J80" s="141">
        <f t="shared" si="5"/>
        <v>117.36666666666667</v>
      </c>
      <c r="K80" s="141">
        <f t="shared" si="5"/>
        <v>168.12333333333333</v>
      </c>
      <c r="L80" s="141">
        <f t="shared" si="5"/>
        <v>145.66825061133491</v>
      </c>
      <c r="M80" s="141">
        <f t="shared" si="5"/>
        <v>107.22990397420044</v>
      </c>
      <c r="N80" s="141">
        <f t="shared" si="5"/>
        <v>32.575983172353901</v>
      </c>
      <c r="O80" s="194">
        <f t="shared" si="5"/>
        <v>9.0190928020131711</v>
      </c>
      <c r="P80" s="246">
        <f t="shared" si="5"/>
        <v>-0.865124559034116</v>
      </c>
      <c r="Q80" s="195">
        <f t="shared" si="5"/>
        <v>-222.79552741242887</v>
      </c>
      <c r="R80" s="204">
        <f t="shared" si="5"/>
        <v>-205.24428722600931</v>
      </c>
      <c r="S80" s="141">
        <f t="shared" si="5"/>
        <v>-222.3191064617877</v>
      </c>
      <c r="T80" s="141">
        <f t="shared" si="5"/>
        <v>29.274709675724555</v>
      </c>
      <c r="U80" s="141">
        <f t="shared" si="6"/>
        <v>62.447713291100378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4"/>
        <v>185.98000000000002</v>
      </c>
      <c r="E81" s="151">
        <f t="shared" si="5"/>
        <v>248.14333333333335</v>
      </c>
      <c r="F81" s="151">
        <f t="shared" si="5"/>
        <v>217.00666666666666</v>
      </c>
      <c r="G81" s="151">
        <f t="shared" si="5"/>
        <v>203.51666666666665</v>
      </c>
      <c r="H81" s="151">
        <f t="shared" si="5"/>
        <v>202.92333333333332</v>
      </c>
      <c r="I81" s="151">
        <f t="shared" si="5"/>
        <v>259.87333333333333</v>
      </c>
      <c r="J81" s="151">
        <f t="shared" si="5"/>
        <v>236.38666666666666</v>
      </c>
      <c r="K81" s="151">
        <f t="shared" si="5"/>
        <v>204.27333333333334</v>
      </c>
      <c r="L81" s="151">
        <f t="shared" si="5"/>
        <v>188.90855986929293</v>
      </c>
      <c r="M81" s="151">
        <f t="shared" si="5"/>
        <v>132.88422756307349</v>
      </c>
      <c r="N81" s="151">
        <f t="shared" si="5"/>
        <v>80.065307436880104</v>
      </c>
      <c r="O81" s="197">
        <f t="shared" si="5"/>
        <v>2.2535946120911752</v>
      </c>
      <c r="P81" s="247">
        <f t="shared" si="5"/>
        <v>-13.920425721591291</v>
      </c>
      <c r="Q81" s="198">
        <f t="shared" si="5"/>
        <v>-23.309672371103215</v>
      </c>
      <c r="R81" s="203">
        <f t="shared" si="5"/>
        <v>25.365679507826385</v>
      </c>
      <c r="S81" s="151">
        <f t="shared" si="5"/>
        <v>89.477897781403229</v>
      </c>
      <c r="T81" s="151">
        <f t="shared" si="5"/>
        <v>212.21604152134645</v>
      </c>
      <c r="U81" s="151">
        <f t="shared" si="6"/>
        <v>391.79150153742967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4"/>
        <v>126.62666666666667</v>
      </c>
      <c r="E82" s="141">
        <f t="shared" si="5"/>
        <v>135.64333333333335</v>
      </c>
      <c r="F82" s="141">
        <f t="shared" si="5"/>
        <v>127.54666666666667</v>
      </c>
      <c r="G82" s="141">
        <f t="shared" si="5"/>
        <v>122.79333333333334</v>
      </c>
      <c r="H82" s="141">
        <f t="shared" si="5"/>
        <v>117.96</v>
      </c>
      <c r="I82" s="141">
        <f t="shared" si="5"/>
        <v>126.16666666666667</v>
      </c>
      <c r="J82" s="141">
        <f t="shared" si="5"/>
        <v>137.27666666666667</v>
      </c>
      <c r="K82" s="141">
        <f t="shared" si="5"/>
        <v>137.03333333333333</v>
      </c>
      <c r="L82" s="141">
        <f t="shared" si="5"/>
        <v>138.51687921064169</v>
      </c>
      <c r="M82" s="141">
        <f t="shared" si="5"/>
        <v>120.76030240076865</v>
      </c>
      <c r="N82" s="141">
        <f t="shared" si="5"/>
        <v>97.179944282709698</v>
      </c>
      <c r="O82" s="194">
        <f t="shared" si="5"/>
        <v>57.534167114572902</v>
      </c>
      <c r="P82" s="246">
        <f t="shared" si="5"/>
        <v>27.525608879282071</v>
      </c>
      <c r="Q82" s="195">
        <f t="shared" si="5"/>
        <v>3.7813962182483358</v>
      </c>
      <c r="R82" s="204">
        <f t="shared" si="5"/>
        <v>19.459023129793113</v>
      </c>
      <c r="S82" s="141">
        <f t="shared" si="5"/>
        <v>14.141115137742128</v>
      </c>
      <c r="T82" s="141">
        <f t="shared" si="5"/>
        <v>44.794495238832667</v>
      </c>
      <c r="U82" s="141">
        <f t="shared" si="6"/>
        <v>124.18168901302442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4"/>
        <v>83.600000000000009</v>
      </c>
      <c r="E83" s="151">
        <f t="shared" si="5"/>
        <v>99.00333333333333</v>
      </c>
      <c r="F83" s="151">
        <f t="shared" si="5"/>
        <v>95.766666666666666</v>
      </c>
      <c r="G83" s="151">
        <f t="shared" si="5"/>
        <v>109.60000000000001</v>
      </c>
      <c r="H83" s="151">
        <f t="shared" si="5"/>
        <v>100.74666666666667</v>
      </c>
      <c r="I83" s="151">
        <f t="shared" si="5"/>
        <v>101.99000000000001</v>
      </c>
      <c r="J83" s="151">
        <f t="shared" si="5"/>
        <v>90.413333333333341</v>
      </c>
      <c r="K83" s="151">
        <f t="shared" si="5"/>
        <v>129.71666666666667</v>
      </c>
      <c r="L83" s="151">
        <f t="shared" si="5"/>
        <v>156.07898384557083</v>
      </c>
      <c r="M83" s="151">
        <f t="shared" si="5"/>
        <v>217.11757734141565</v>
      </c>
      <c r="N83" s="151">
        <f t="shared" si="5"/>
        <v>187.41998483774162</v>
      </c>
      <c r="O83" s="197">
        <f t="shared" si="5"/>
        <v>145.81157577346309</v>
      </c>
      <c r="P83" s="247">
        <f t="shared" si="5"/>
        <v>81.639530360637863</v>
      </c>
      <c r="Q83" s="198">
        <f t="shared" si="5"/>
        <v>105.86986511110422</v>
      </c>
      <c r="R83" s="203">
        <f t="shared" si="5"/>
        <v>126.84408947959706</v>
      </c>
      <c r="S83" s="151">
        <f t="shared" si="5"/>
        <v>135.03355009091118</v>
      </c>
      <c r="T83" s="151">
        <f t="shared" si="5"/>
        <v>111.6143214968331</v>
      </c>
      <c r="U83" s="151">
        <f t="shared" si="6"/>
        <v>93.84067632230601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229</v>
      </c>
      <c r="B84" s="141"/>
      <c r="C84" s="193"/>
      <c r="D84" s="141">
        <f>(SUM(B40:C40)/2)</f>
        <v>474.91499999999996</v>
      </c>
      <c r="E84" s="141">
        <f>(SUM(C40+E40)/2)</f>
        <v>459.42</v>
      </c>
      <c r="F84" s="141">
        <f t="shared" ref="F84:F93" si="7">(SUM(D40:F40)/3)</f>
        <v>64.906666666666666</v>
      </c>
      <c r="G84" s="141">
        <f t="shared" ref="G84:G93" si="8">(SUM(E40:G40)/3)</f>
        <v>100.16333333333334</v>
      </c>
      <c r="H84" s="141">
        <f t="shared" si="5"/>
        <v>112.19</v>
      </c>
      <c r="I84" s="141">
        <f t="shared" si="5"/>
        <v>154.91333333333333</v>
      </c>
      <c r="J84" s="141">
        <f t="shared" si="5"/>
        <v>213.34666666666666</v>
      </c>
      <c r="K84" s="141">
        <f t="shared" si="5"/>
        <v>328.62</v>
      </c>
      <c r="L84" s="141">
        <f t="shared" si="5"/>
        <v>312.18771065396601</v>
      </c>
      <c r="M84" s="141">
        <f t="shared" si="5"/>
        <v>258.57707293028642</v>
      </c>
      <c r="N84" s="141">
        <f t="shared" si="5"/>
        <v>102.80800184710809</v>
      </c>
      <c r="O84" s="194">
        <f t="shared" si="5"/>
        <v>68.119819106347521</v>
      </c>
      <c r="P84" s="246">
        <f t="shared" si="5"/>
        <v>69.060925799228698</v>
      </c>
      <c r="Q84" s="195">
        <f t="shared" si="5"/>
        <v>74.598784152890303</v>
      </c>
      <c r="R84" s="204">
        <f t="shared" si="5"/>
        <v>91.397662479467385</v>
      </c>
      <c r="S84" s="141">
        <f t="shared" si="5"/>
        <v>71.847478477867909</v>
      </c>
      <c r="T84" s="141">
        <f t="shared" si="5"/>
        <v>99.607035394398054</v>
      </c>
      <c r="U84" s="141">
        <f t="shared" si="6"/>
        <v>96.622143861248105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ref="D85:E93" si="9">(SUM(B41:D41)/3)</f>
        <v>85.793333333333337</v>
      </c>
      <c r="E85" s="151">
        <f t="shared" si="9"/>
        <v>93.719999999999985</v>
      </c>
      <c r="F85" s="151">
        <f t="shared" si="7"/>
        <v>92.303333333333342</v>
      </c>
      <c r="G85" s="151">
        <f t="shared" si="8"/>
        <v>100.83333333333333</v>
      </c>
      <c r="H85" s="151">
        <f t="shared" ref="H85:U93" si="10">(SUM(F41:H41)/3)</f>
        <v>108.22333333333334</v>
      </c>
      <c r="I85" s="151">
        <f t="shared" si="10"/>
        <v>117.92666666666666</v>
      </c>
      <c r="J85" s="151">
        <f t="shared" si="10"/>
        <v>107.46999999999998</v>
      </c>
      <c r="K85" s="151">
        <f t="shared" si="10"/>
        <v>128.77000000000001</v>
      </c>
      <c r="L85" s="151">
        <f t="shared" si="10"/>
        <v>143.56414124424919</v>
      </c>
      <c r="M85" s="151">
        <f t="shared" si="10"/>
        <v>162.50609551984454</v>
      </c>
      <c r="N85" s="151">
        <f t="shared" si="10"/>
        <v>150.14661647288628</v>
      </c>
      <c r="O85" s="197">
        <f t="shared" si="10"/>
        <v>134.70771082347039</v>
      </c>
      <c r="P85" s="247">
        <f t="shared" si="10"/>
        <v>100.68742631695937</v>
      </c>
      <c r="Q85" s="198">
        <f t="shared" si="10"/>
        <v>84.976364780745371</v>
      </c>
      <c r="R85" s="203">
        <f t="shared" si="10"/>
        <v>102.17751499988053</v>
      </c>
      <c r="S85" s="151">
        <f t="shared" si="10"/>
        <v>108.02653637301914</v>
      </c>
      <c r="T85" s="151">
        <f t="shared" si="10"/>
        <v>124.30539595337171</v>
      </c>
      <c r="U85" s="151">
        <f t="shared" si="10"/>
        <v>110.65940104329383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9"/>
        <v>109.85333333333334</v>
      </c>
      <c r="E86" s="141">
        <f t="shared" si="9"/>
        <v>124.52333333333335</v>
      </c>
      <c r="F86" s="141">
        <f t="shared" si="7"/>
        <v>127.58666666666666</v>
      </c>
      <c r="G86" s="141">
        <f t="shared" si="8"/>
        <v>123.50333333333333</v>
      </c>
      <c r="H86" s="141">
        <f t="shared" si="10"/>
        <v>125.11000000000001</v>
      </c>
      <c r="I86" s="141">
        <f t="shared" si="10"/>
        <v>153.62333333333333</v>
      </c>
      <c r="J86" s="141">
        <f t="shared" si="10"/>
        <v>195.55333333333337</v>
      </c>
      <c r="K86" s="141">
        <f t="shared" si="10"/>
        <v>202.66</v>
      </c>
      <c r="L86" s="141">
        <f t="shared" si="10"/>
        <v>162.79315248619329</v>
      </c>
      <c r="M86" s="141">
        <f t="shared" si="10"/>
        <v>111.67240583542571</v>
      </c>
      <c r="N86" s="141">
        <f t="shared" si="10"/>
        <v>103.92264873311711</v>
      </c>
      <c r="O86" s="194">
        <f t="shared" si="10"/>
        <v>108.52114022643036</v>
      </c>
      <c r="P86" s="246">
        <f t="shared" si="10"/>
        <v>108.21879289079909</v>
      </c>
      <c r="Q86" s="195">
        <f t="shared" si="10"/>
        <v>71.119861009250386</v>
      </c>
      <c r="R86" s="204">
        <f t="shared" si="10"/>
        <v>62.942068674871045</v>
      </c>
      <c r="S86" s="141">
        <f t="shared" si="10"/>
        <v>38.440616577072589</v>
      </c>
      <c r="T86" s="141">
        <f t="shared" si="10"/>
        <v>103.25256269057542</v>
      </c>
      <c r="U86" s="141">
        <f t="shared" si="10"/>
        <v>200.03467117453405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9"/>
        <v>129.76</v>
      </c>
      <c r="E87" s="151">
        <f t="shared" si="9"/>
        <v>126.08999999999999</v>
      </c>
      <c r="F87" s="151">
        <f t="shared" si="7"/>
        <v>124.57000000000001</v>
      </c>
      <c r="G87" s="151">
        <f t="shared" si="8"/>
        <v>110.98666666666666</v>
      </c>
      <c r="H87" s="151">
        <f t="shared" si="10"/>
        <v>109.11333333333334</v>
      </c>
      <c r="I87" s="151">
        <f t="shared" si="10"/>
        <v>105.39333333333333</v>
      </c>
      <c r="J87" s="151">
        <f t="shared" si="10"/>
        <v>120.17666666666666</v>
      </c>
      <c r="K87" s="151">
        <f t="shared" si="10"/>
        <v>159.36000000000001</v>
      </c>
      <c r="L87" s="151">
        <f t="shared" si="10"/>
        <v>192.84522681482295</v>
      </c>
      <c r="M87" s="151">
        <f t="shared" si="10"/>
        <v>200.20251848646959</v>
      </c>
      <c r="N87" s="151">
        <f t="shared" si="10"/>
        <v>170.74450572311602</v>
      </c>
      <c r="O87" s="197">
        <f t="shared" si="10"/>
        <v>98.194442473784235</v>
      </c>
      <c r="P87" s="247">
        <f t="shared" si="10"/>
        <v>49.661469642753694</v>
      </c>
      <c r="Q87" s="198">
        <f t="shared" si="10"/>
        <v>115.34193588303356</v>
      </c>
      <c r="R87" s="203">
        <f t="shared" si="10"/>
        <v>196.0602377686939</v>
      </c>
      <c r="S87" s="151">
        <f t="shared" si="10"/>
        <v>202.67753304961062</v>
      </c>
      <c r="T87" s="151">
        <f t="shared" si="10"/>
        <v>144.11610337121888</v>
      </c>
      <c r="U87" s="151">
        <f t="shared" si="10"/>
        <v>118.51024737703635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9"/>
        <v>129.75666666666666</v>
      </c>
      <c r="E88" s="141">
        <f t="shared" si="9"/>
        <v>132.96666666666667</v>
      </c>
      <c r="F88" s="141">
        <f t="shared" si="7"/>
        <v>78.89</v>
      </c>
      <c r="G88" s="141">
        <f t="shared" si="8"/>
        <v>19.586666666666666</v>
      </c>
      <c r="H88" s="141">
        <f t="shared" si="10"/>
        <v>-22.093333333333334</v>
      </c>
      <c r="I88" s="141">
        <f t="shared" si="10"/>
        <v>-13.770000000000001</v>
      </c>
      <c r="J88" s="141">
        <f t="shared" si="10"/>
        <v>25.296666666666667</v>
      </c>
      <c r="K88" s="141">
        <f t="shared" si="10"/>
        <v>69.290000000000006</v>
      </c>
      <c r="L88" s="141">
        <f t="shared" si="10"/>
        <v>94.864270408850572</v>
      </c>
      <c r="M88" s="141">
        <f t="shared" si="10"/>
        <v>96.951431218555157</v>
      </c>
      <c r="N88" s="141">
        <f t="shared" si="10"/>
        <v>86.744034772799864</v>
      </c>
      <c r="O88" s="194">
        <f t="shared" si="10"/>
        <v>70.965610211643735</v>
      </c>
      <c r="P88" s="246">
        <f t="shared" si="10"/>
        <v>44.391734203524436</v>
      </c>
      <c r="Q88" s="195">
        <f t="shared" si="10"/>
        <v>22.48350012553837</v>
      </c>
      <c r="R88" s="204">
        <f t="shared" si="10"/>
        <v>22.112838384233395</v>
      </c>
      <c r="S88" s="141">
        <f t="shared" si="10"/>
        <v>46.227003345220574</v>
      </c>
      <c r="T88" s="141">
        <f t="shared" si="10"/>
        <v>83.664842781144642</v>
      </c>
      <c r="U88" s="141">
        <f t="shared" si="10"/>
        <v>118.41891070233585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9"/>
        <v>-14.049999999999997</v>
      </c>
      <c r="E89" s="151">
        <f t="shared" si="9"/>
        <v>-18.906666666666666</v>
      </c>
      <c r="F89" s="151">
        <f t="shared" si="7"/>
        <v>-18.633333333333336</v>
      </c>
      <c r="G89" s="151">
        <f t="shared" si="8"/>
        <v>-25.193333333333328</v>
      </c>
      <c r="H89" s="151">
        <f t="shared" si="10"/>
        <v>38.95333333333334</v>
      </c>
      <c r="I89" s="151">
        <f t="shared" si="10"/>
        <v>167.6</v>
      </c>
      <c r="J89" s="151">
        <f t="shared" si="10"/>
        <v>263.97000000000003</v>
      </c>
      <c r="K89" s="151">
        <f t="shared" si="10"/>
        <v>337.57666666666665</v>
      </c>
      <c r="L89" s="151">
        <f t="shared" si="10"/>
        <v>413.83612369729639</v>
      </c>
      <c r="M89" s="151">
        <f t="shared" si="10"/>
        <v>385.85520408822055</v>
      </c>
      <c r="N89" s="151">
        <f t="shared" si="10"/>
        <v>308.53713821793139</v>
      </c>
      <c r="O89" s="197">
        <f t="shared" si="10"/>
        <v>166.61572718280408</v>
      </c>
      <c r="P89" s="247">
        <f t="shared" si="10"/>
        <v>98.851775124691571</v>
      </c>
      <c r="Q89" s="198">
        <f t="shared" si="10"/>
        <v>96.941816030809377</v>
      </c>
      <c r="R89" s="203">
        <f t="shared" si="10"/>
        <v>163.2723342334402</v>
      </c>
      <c r="S89" s="151">
        <f t="shared" si="10"/>
        <v>212.02568667132357</v>
      </c>
      <c r="T89" s="151">
        <f t="shared" si="10"/>
        <v>242.11135217157553</v>
      </c>
      <c r="U89" s="151">
        <f t="shared" si="10"/>
        <v>227.37691429484389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9"/>
        <v>101.71333333333332</v>
      </c>
      <c r="E90" s="141">
        <f t="shared" si="9"/>
        <v>92.76</v>
      </c>
      <c r="F90" s="141">
        <f t="shared" si="7"/>
        <v>102.33</v>
      </c>
      <c r="G90" s="141">
        <f t="shared" si="8"/>
        <v>120.57000000000001</v>
      </c>
      <c r="H90" s="141">
        <f t="shared" si="10"/>
        <v>149.77333333333334</v>
      </c>
      <c r="I90" s="141">
        <f t="shared" si="10"/>
        <v>178.0633333333333</v>
      </c>
      <c r="J90" s="141">
        <f t="shared" si="10"/>
        <v>216.61666666666665</v>
      </c>
      <c r="K90" s="141">
        <f t="shared" si="10"/>
        <v>219.45666666666662</v>
      </c>
      <c r="L90" s="141">
        <f t="shared" si="10"/>
        <v>203.15065392798169</v>
      </c>
      <c r="M90" s="141">
        <f t="shared" si="10"/>
        <v>171.3024841939754</v>
      </c>
      <c r="N90" s="141">
        <f t="shared" si="10"/>
        <v>146.87026710961484</v>
      </c>
      <c r="O90" s="194">
        <f t="shared" si="10"/>
        <v>123.86860961212756</v>
      </c>
      <c r="P90" s="246">
        <f t="shared" si="10"/>
        <v>87.794996707921328</v>
      </c>
      <c r="Q90" s="195">
        <f t="shared" si="10"/>
        <v>63.931603022972446</v>
      </c>
      <c r="R90" s="204">
        <f t="shared" si="10"/>
        <v>85.670675104514999</v>
      </c>
      <c r="S90" s="141">
        <f t="shared" si="10"/>
        <v>109.49130168389873</v>
      </c>
      <c r="T90" s="141">
        <f t="shared" si="10"/>
        <v>132.56211064121518</v>
      </c>
      <c r="U90" s="141">
        <f t="shared" si="10"/>
        <v>153.45957327266578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9"/>
        <v>66.983333333333334</v>
      </c>
      <c r="E91" s="151">
        <f t="shared" si="9"/>
        <v>75.3</v>
      </c>
      <c r="F91" s="151">
        <f t="shared" si="7"/>
        <v>59.45000000000001</v>
      </c>
      <c r="G91" s="151">
        <f t="shared" si="8"/>
        <v>29.55</v>
      </c>
      <c r="H91" s="151">
        <f t="shared" si="10"/>
        <v>3.0033333333333334</v>
      </c>
      <c r="I91" s="151">
        <f t="shared" si="10"/>
        <v>41.79</v>
      </c>
      <c r="J91" s="151">
        <f t="shared" si="10"/>
        <v>100.58666666666666</v>
      </c>
      <c r="K91" s="151">
        <f t="shared" si="10"/>
        <v>155.06666666666666</v>
      </c>
      <c r="L91" s="151">
        <f t="shared" si="10"/>
        <v>134.4611361653343</v>
      </c>
      <c r="M91" s="151">
        <f t="shared" si="10"/>
        <v>109.55192833782225</v>
      </c>
      <c r="N91" s="151">
        <f t="shared" si="10"/>
        <v>98.474873967257665</v>
      </c>
      <c r="O91" s="197">
        <f t="shared" si="10"/>
        <v>106.814563593698</v>
      </c>
      <c r="P91" s="247">
        <f t="shared" si="10"/>
        <v>-18.523008382817107</v>
      </c>
      <c r="Q91" s="198">
        <f t="shared" si="10"/>
        <v>-26.270595338886171</v>
      </c>
      <c r="R91" s="203">
        <f t="shared" si="10"/>
        <v>-26.447246834954328</v>
      </c>
      <c r="S91" s="151">
        <f t="shared" si="10"/>
        <v>53.008148275647386</v>
      </c>
      <c r="T91" s="151">
        <f t="shared" si="10"/>
        <v>16.477441419723863</v>
      </c>
      <c r="U91" s="151">
        <f t="shared" si="10"/>
        <v>-13.418231803682914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9"/>
        <v>159.89666666666668</v>
      </c>
      <c r="E92" s="141">
        <f t="shared" si="9"/>
        <v>105.56666666666666</v>
      </c>
      <c r="F92" s="141">
        <f t="shared" si="7"/>
        <v>-44.413333333333327</v>
      </c>
      <c r="G92" s="141">
        <f t="shared" si="8"/>
        <v>-142.49</v>
      </c>
      <c r="H92" s="141">
        <f t="shared" si="10"/>
        <v>-159.15333333333331</v>
      </c>
      <c r="I92" s="141">
        <f t="shared" si="10"/>
        <v>-30.883333333333336</v>
      </c>
      <c r="J92" s="141">
        <f t="shared" si="10"/>
        <v>136.60999999999999</v>
      </c>
      <c r="K92" s="141">
        <f t="shared" si="10"/>
        <v>411.30333333333328</v>
      </c>
      <c r="L92" s="141">
        <f t="shared" si="10"/>
        <v>418.96206884374396</v>
      </c>
      <c r="M92" s="141">
        <f t="shared" si="10"/>
        <v>343.12883038249782</v>
      </c>
      <c r="N92" s="141">
        <f t="shared" si="10"/>
        <v>133.45182642717907</v>
      </c>
      <c r="O92" s="194">
        <f t="shared" si="10"/>
        <v>80.618684790129706</v>
      </c>
      <c r="P92" s="246">
        <f t="shared" si="10"/>
        <v>68.96481654189266</v>
      </c>
      <c r="Q92" s="195">
        <f t="shared" si="10"/>
        <v>55.428910674686826</v>
      </c>
      <c r="R92" s="204">
        <f t="shared" si="10"/>
        <v>90.538206723983947</v>
      </c>
      <c r="S92" s="141">
        <f t="shared" si="10"/>
        <v>91.161105607896502</v>
      </c>
      <c r="T92" s="141">
        <f t="shared" si="10"/>
        <v>101.92588693971639</v>
      </c>
      <c r="U92" s="141">
        <f t="shared" si="10"/>
        <v>120.20769931741064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9"/>
        <v>77.959999999999994</v>
      </c>
      <c r="E93" s="151">
        <f t="shared" si="9"/>
        <v>89.766666666666652</v>
      </c>
      <c r="F93" s="151">
        <f t="shared" si="7"/>
        <v>62.053333333333335</v>
      </c>
      <c r="G93" s="151">
        <f t="shared" si="8"/>
        <v>160.17666666666665</v>
      </c>
      <c r="H93" s="151">
        <f t="shared" si="10"/>
        <v>150.74666666666667</v>
      </c>
      <c r="I93" s="151">
        <f t="shared" si="10"/>
        <v>151.01000000000002</v>
      </c>
      <c r="J93" s="151">
        <f t="shared" si="10"/>
        <v>65.623333333333335</v>
      </c>
      <c r="K93" s="151">
        <f t="shared" si="10"/>
        <v>78.256666666666661</v>
      </c>
      <c r="L93" s="151">
        <f t="shared" si="10"/>
        <v>93.879216569699693</v>
      </c>
      <c r="M93" s="151">
        <f t="shared" si="10"/>
        <v>91.609862609909143</v>
      </c>
      <c r="N93" s="151">
        <f t="shared" si="10"/>
        <v>86.26052093534679</v>
      </c>
      <c r="O93" s="197">
        <f t="shared" si="10"/>
        <v>83.739610997432735</v>
      </c>
      <c r="P93" s="247">
        <f t="shared" si="10"/>
        <v>80.520743420085751</v>
      </c>
      <c r="Q93" s="198">
        <f t="shared" si="10"/>
        <v>88.225250752257907</v>
      </c>
      <c r="R93" s="203">
        <f t="shared" si="10"/>
        <v>111.24539882982867</v>
      </c>
      <c r="S93" s="151">
        <f t="shared" si="10"/>
        <v>114.27042614665542</v>
      </c>
      <c r="T93" s="151">
        <f t="shared" si="10"/>
        <v>110.41231325039128</v>
      </c>
      <c r="U93" s="151">
        <f t="shared" si="10"/>
        <v>94.18089854448931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19" t="s">
        <v>16</v>
      </c>
      <c r="B94" s="220"/>
      <c r="C94" s="220"/>
      <c r="D94" s="220">
        <f>MIN(D68:D93)</f>
        <v>-14.049999999999997</v>
      </c>
      <c r="E94" s="220">
        <f t="shared" ref="E94:S94" si="11">MIN(E68:E93)</f>
        <v>-18.906666666666666</v>
      </c>
      <c r="F94" s="220">
        <f t="shared" si="11"/>
        <v>-44.413333333333327</v>
      </c>
      <c r="G94" s="220">
        <f t="shared" si="11"/>
        <v>-142.49</v>
      </c>
      <c r="H94" s="220">
        <f t="shared" si="11"/>
        <v>-159.15333333333331</v>
      </c>
      <c r="I94" s="220">
        <f t="shared" si="11"/>
        <v>-30.883333333333336</v>
      </c>
      <c r="J94" s="220">
        <f t="shared" si="11"/>
        <v>25.296666666666667</v>
      </c>
      <c r="K94" s="220">
        <f t="shared" si="11"/>
        <v>69.290000000000006</v>
      </c>
      <c r="L94" s="220">
        <f t="shared" si="11"/>
        <v>93.879216569699693</v>
      </c>
      <c r="M94" s="220">
        <f t="shared" si="11"/>
        <v>72.85118733284807</v>
      </c>
      <c r="N94" s="221">
        <f t="shared" si="11"/>
        <v>32.575983172353901</v>
      </c>
      <c r="O94" s="248">
        <f t="shared" si="11"/>
        <v>2.2535946120911752</v>
      </c>
      <c r="P94" s="249">
        <f t="shared" si="11"/>
        <v>-33.984159570105589</v>
      </c>
      <c r="Q94" s="250">
        <f t="shared" si="11"/>
        <v>-222.79552741242887</v>
      </c>
      <c r="R94" s="251">
        <f t="shared" si="11"/>
        <v>-379.88876834901674</v>
      </c>
      <c r="S94" s="221">
        <f t="shared" si="11"/>
        <v>-341.57483632645545</v>
      </c>
      <c r="T94" s="221">
        <f>MIN(T68:T93)</f>
        <v>-305.84692655981161</v>
      </c>
      <c r="U94" s="221">
        <f>MIN(U68:U93)</f>
        <v>-36.821150161001491</v>
      </c>
      <c r="V94" s="222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25" t="s">
        <v>17</v>
      </c>
      <c r="B95" s="226"/>
      <c r="C95" s="226"/>
      <c r="D95" s="226">
        <f>MAX(D68:D93)</f>
        <v>474.91499999999996</v>
      </c>
      <c r="E95" s="226">
        <f t="shared" ref="E95:Q95" si="12">MAX(E68:E93)</f>
        <v>459.42</v>
      </c>
      <c r="F95" s="226">
        <f t="shared" si="12"/>
        <v>217.00666666666666</v>
      </c>
      <c r="G95" s="226">
        <f t="shared" si="12"/>
        <v>221.53</v>
      </c>
      <c r="H95" s="226">
        <f t="shared" si="12"/>
        <v>202.92333333333332</v>
      </c>
      <c r="I95" s="226">
        <f t="shared" si="12"/>
        <v>259.87333333333333</v>
      </c>
      <c r="J95" s="226">
        <f t="shared" si="12"/>
        <v>263.97000000000003</v>
      </c>
      <c r="K95" s="226">
        <f t="shared" si="12"/>
        <v>411.30333333333328</v>
      </c>
      <c r="L95" s="226">
        <f t="shared" si="12"/>
        <v>418.96206884374396</v>
      </c>
      <c r="M95" s="226">
        <f t="shared" si="12"/>
        <v>385.85520408822055</v>
      </c>
      <c r="N95" s="227">
        <f t="shared" si="12"/>
        <v>308.53713821793139</v>
      </c>
      <c r="O95" s="252">
        <f t="shared" si="12"/>
        <v>166.61572718280408</v>
      </c>
      <c r="P95" s="253">
        <f t="shared" si="12"/>
        <v>128.69719738729768</v>
      </c>
      <c r="Q95" s="254">
        <f t="shared" si="12"/>
        <v>195.06820554658302</v>
      </c>
      <c r="R95" s="255">
        <f>MAX(R68:R93)</f>
        <v>196.0602377686939</v>
      </c>
      <c r="S95" s="227">
        <f>MAX(S68:S93)</f>
        <v>212.02568667132357</v>
      </c>
      <c r="T95" s="227">
        <f>MAX(T68:T93)</f>
        <v>242.11135217157553</v>
      </c>
      <c r="U95" s="227">
        <f>MAX(U68:U93)</f>
        <v>391.79150153742967</v>
      </c>
      <c r="V95" s="228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113.05333333333334</v>
      </c>
      <c r="E96" s="160">
        <f t="shared" ref="E96:Q96" si="13">MEDIAN(E68:E93)</f>
        <v>103.22166666666666</v>
      </c>
      <c r="F96" s="160">
        <f t="shared" si="13"/>
        <v>98.411666666666662</v>
      </c>
      <c r="G96" s="160">
        <f t="shared" si="13"/>
        <v>110.07000000000001</v>
      </c>
      <c r="H96" s="160">
        <f t="shared" si="13"/>
        <v>108.66833333333335</v>
      </c>
      <c r="I96" s="160">
        <f t="shared" si="13"/>
        <v>127.70500000000001</v>
      </c>
      <c r="J96" s="160">
        <f t="shared" si="13"/>
        <v>141.31</v>
      </c>
      <c r="K96" s="160">
        <f t="shared" si="13"/>
        <v>175.44166666666666</v>
      </c>
      <c r="L96" s="160">
        <f t="shared" si="13"/>
        <v>159.43606816588206</v>
      </c>
      <c r="M96" s="160">
        <f t="shared" si="13"/>
        <v>132.62027945180617</v>
      </c>
      <c r="N96" s="209">
        <f t="shared" si="13"/>
        <v>103.36532529011259</v>
      </c>
      <c r="O96" s="172">
        <f t="shared" si="13"/>
        <v>91.231489598143469</v>
      </c>
      <c r="P96" s="256">
        <f t="shared" si="13"/>
        <v>74.790834609657225</v>
      </c>
      <c r="Q96" s="208">
        <f t="shared" si="13"/>
        <v>72.859322581070344</v>
      </c>
      <c r="R96" s="209">
        <f>MEDIAN(R68:R93)</f>
        <v>96.148171542704688</v>
      </c>
      <c r="S96" s="209">
        <f>MEDIAN(S68:S93)</f>
        <v>106.46916765637022</v>
      </c>
      <c r="T96" s="209">
        <f>MEDIAN(T68:T93)</f>
        <v>111.01331737361218</v>
      </c>
      <c r="U96" s="209">
        <f>MEDIAN(U68:U93)</f>
        <v>115.91404555280781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129.30967948717947</v>
      </c>
      <c r="E97" s="160">
        <f t="shared" ref="E97:T97" si="14">AVERAGE(E68:E93)</f>
        <v>134.75615384615384</v>
      </c>
      <c r="F97" s="160">
        <f t="shared" si="14"/>
        <v>100.68653846153846</v>
      </c>
      <c r="G97" s="160">
        <f t="shared" si="14"/>
        <v>91.918589743589763</v>
      </c>
      <c r="H97" s="160">
        <f t="shared" si="14"/>
        <v>86.649871794871828</v>
      </c>
      <c r="I97" s="160">
        <f t="shared" si="14"/>
        <v>118.14153846153849</v>
      </c>
      <c r="J97" s="160">
        <f t="shared" si="14"/>
        <v>153.76666666666668</v>
      </c>
      <c r="K97" s="160">
        <f t="shared" si="14"/>
        <v>194.75884615384615</v>
      </c>
      <c r="L97" s="160">
        <f t="shared" si="14"/>
        <v>190.12765293780419</v>
      </c>
      <c r="M97" s="160">
        <f t="shared" si="14"/>
        <v>160.41942468477299</v>
      </c>
      <c r="N97" s="209">
        <f t="shared" si="14"/>
        <v>117.1265470106089</v>
      </c>
      <c r="O97" s="172">
        <f t="shared" si="14"/>
        <v>86.38995066837812</v>
      </c>
      <c r="P97" s="256">
        <f t="shared" si="14"/>
        <v>60.913723788138036</v>
      </c>
      <c r="Q97" s="208">
        <f t="shared" si="14"/>
        <v>47.046038334028587</v>
      </c>
      <c r="R97" s="209">
        <f t="shared" si="14"/>
        <v>58.718891506220068</v>
      </c>
      <c r="S97" s="209">
        <f t="shared" si="14"/>
        <v>70.38858499141304</v>
      </c>
      <c r="T97" s="209">
        <f t="shared" si="14"/>
        <v>95.26374383671191</v>
      </c>
      <c r="U97" s="209">
        <f t="shared" ref="U97" si="15">AVERAGE(U68:U93)</f>
        <v>123.62872281575542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6">(SUM(B54:D54)/3)</f>
        <v>128.07666666666668</v>
      </c>
      <c r="E98" s="175">
        <f t="shared" si="16"/>
        <v>129.89666666666668</v>
      </c>
      <c r="F98" s="175">
        <f t="shared" si="16"/>
        <v>95.24666666666667</v>
      </c>
      <c r="G98" s="175">
        <f t="shared" si="16"/>
        <v>71.86666666666666</v>
      </c>
      <c r="H98" s="175">
        <f t="shared" si="16"/>
        <v>62.523333333333333</v>
      </c>
      <c r="I98" s="175">
        <f t="shared" si="16"/>
        <v>100.33</v>
      </c>
      <c r="J98" s="175">
        <f t="shared" si="16"/>
        <v>150.93333333333334</v>
      </c>
      <c r="K98" s="175">
        <f t="shared" si="16"/>
        <v>192.57666666666668</v>
      </c>
      <c r="L98" s="175">
        <f t="shared" si="16"/>
        <v>191.68999999999997</v>
      </c>
      <c r="M98" s="175">
        <f t="shared" si="16"/>
        <v>165.76</v>
      </c>
      <c r="N98" s="174">
        <f t="shared" ref="N98:U99" si="17">(SUM(L54:N54)/3)</f>
        <v>119.19333333333333</v>
      </c>
      <c r="O98" s="178">
        <f t="shared" si="17"/>
        <v>88.600000000000009</v>
      </c>
      <c r="P98" s="257">
        <f t="shared" si="17"/>
        <v>65.16</v>
      </c>
      <c r="Q98" s="179">
        <f t="shared" si="17"/>
        <v>59.916312118272799</v>
      </c>
      <c r="R98" s="206">
        <f t="shared" si="17"/>
        <v>72.874152174311959</v>
      </c>
      <c r="S98" s="174">
        <f t="shared" si="17"/>
        <v>84.117485507645299</v>
      </c>
      <c r="T98" s="174">
        <f t="shared" si="17"/>
        <v>108.13784005603917</v>
      </c>
      <c r="U98" s="174">
        <f t="shared" si="17"/>
        <v>128.88866289429868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6"/>
        <v>123.98666666666666</v>
      </c>
      <c r="E99" s="182">
        <f t="shared" si="16"/>
        <v>124.57333333333334</v>
      </c>
      <c r="F99" s="182">
        <f t="shared" si="16"/>
        <v>50.346666666666664</v>
      </c>
      <c r="G99" s="182">
        <f t="shared" si="16"/>
        <v>45.129999999999995</v>
      </c>
      <c r="H99" s="182">
        <f t="shared" si="16"/>
        <v>61.323333333333331</v>
      </c>
      <c r="I99" s="182">
        <f t="shared" si="16"/>
        <v>96.353333333333339</v>
      </c>
      <c r="J99" s="182">
        <f t="shared" si="16"/>
        <v>129.62666666666667</v>
      </c>
      <c r="K99" s="182">
        <f t="shared" si="16"/>
        <v>141.67666666666665</v>
      </c>
      <c r="L99" s="182">
        <f t="shared" si="16"/>
        <v>151.77666666666667</v>
      </c>
      <c r="M99" s="182">
        <f t="shared" si="16"/>
        <v>141.87104087800711</v>
      </c>
      <c r="N99" s="181">
        <f t="shared" si="17"/>
        <v>132.92240738034457</v>
      </c>
      <c r="O99" s="213">
        <f t="shared" si="17"/>
        <v>113.60920743430309</v>
      </c>
      <c r="P99" s="258">
        <f t="shared" si="17"/>
        <v>109.86672080354431</v>
      </c>
      <c r="Q99" s="211">
        <f t="shared" si="17"/>
        <v>108.82231367190941</v>
      </c>
      <c r="R99" s="212">
        <f t="shared" si="17"/>
        <v>115.13775115878786</v>
      </c>
      <c r="S99" s="181">
        <f t="shared" si="17"/>
        <v>114.62796852452561</v>
      </c>
      <c r="T99" s="181">
        <f t="shared" si="17"/>
        <v>127.38434248715635</v>
      </c>
      <c r="U99" s="181">
        <f t="shared" si="17"/>
        <v>136.6326743793885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 t="s">
        <v>230</v>
      </c>
      <c r="B100" s="187" t="s">
        <v>234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K2/I2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Selbstfinanzierung der Nettoinvestitionen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Selbstfinanzierung in % der Nettoinvestitionen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+[1]Gewichtung_Pondération!$D$5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 xml:space="preserve">Autofinancement de l’investissement net 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52"/>
      <c r="AA106" s="152"/>
      <c r="AB106" s="152"/>
    </row>
    <row r="107" spans="1:28" s="108" customFormat="1" ht="14.1" customHeight="1" thickBot="1" x14ac:dyDescent="0.25">
      <c r="A107" s="289" t="str">
        <f>+$A$5</f>
        <v>Autofinancement en % de l'investissement net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+[1]Gewichtung_Pondération!$D$5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8">(SUM(B24:K24)/10)</f>
        <v>128.22199999999998</v>
      </c>
      <c r="L112" s="143">
        <f t="shared" si="18"/>
        <v>121.33950061793662</v>
      </c>
      <c r="M112" s="143">
        <f t="shared" si="18"/>
        <v>111.78989919375226</v>
      </c>
      <c r="N112" s="202">
        <f t="shared" si="18"/>
        <v>78.951709450814363</v>
      </c>
      <c r="O112" s="143">
        <f t="shared" si="18"/>
        <v>63.379709915440671</v>
      </c>
      <c r="P112" s="194">
        <f t="shared" si="18"/>
        <v>73.827977269770727</v>
      </c>
      <c r="Q112" s="195">
        <f t="shared" si="18"/>
        <v>82.11987736116069</v>
      </c>
      <c r="R112" s="204">
        <f t="shared" si="18"/>
        <v>87.313314097223284</v>
      </c>
      <c r="S112" s="142">
        <f t="shared" si="18"/>
        <v>92.204908270766936</v>
      </c>
      <c r="T112" s="142">
        <f t="shared" si="18"/>
        <v>90.986354460637997</v>
      </c>
      <c r="U112" s="142">
        <f t="shared" si="18"/>
        <v>94.537884550290784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8"/>
        <v>155.42500000000001</v>
      </c>
      <c r="L113" s="153">
        <f t="shared" si="18"/>
        <v>157.9510942285122</v>
      </c>
      <c r="M113" s="153">
        <f t="shared" si="18"/>
        <v>151.7622391536847</v>
      </c>
      <c r="N113" s="153">
        <f t="shared" si="18"/>
        <v>149.75579941850816</v>
      </c>
      <c r="O113" s="197">
        <f t="shared" si="18"/>
        <v>139.9193703746044</v>
      </c>
      <c r="P113" s="197">
        <f t="shared" si="18"/>
        <v>135.02971359194669</v>
      </c>
      <c r="Q113" s="198">
        <f t="shared" si="18"/>
        <v>135.00182013035243</v>
      </c>
      <c r="R113" s="203">
        <f t="shared" si="18"/>
        <v>133.92417552371103</v>
      </c>
      <c r="S113" s="152">
        <f t="shared" si="18"/>
        <v>131.56470378183798</v>
      </c>
      <c r="T113" s="152">
        <f t="shared" si="18"/>
        <v>122.87797695909519</v>
      </c>
      <c r="U113" s="152">
        <f t="shared" si="18"/>
        <v>120.71127610035828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8"/>
        <v>172.32600000000002</v>
      </c>
      <c r="L114" s="143">
        <f t="shared" si="18"/>
        <v>173.33856321398807</v>
      </c>
      <c r="M114" s="143">
        <f t="shared" si="18"/>
        <v>168.63820654707985</v>
      </c>
      <c r="N114" s="143">
        <f t="shared" si="18"/>
        <v>150.82979735337199</v>
      </c>
      <c r="O114" s="194">
        <f t="shared" si="18"/>
        <v>135.82136791622639</v>
      </c>
      <c r="P114" s="194">
        <f t="shared" si="18"/>
        <v>135.17678604640585</v>
      </c>
      <c r="Q114" s="195">
        <f t="shared" si="18"/>
        <v>137.48931853236616</v>
      </c>
      <c r="R114" s="204">
        <f t="shared" si="18"/>
        <v>136.26441455168776</v>
      </c>
      <c r="S114" s="142">
        <f t="shared" si="18"/>
        <v>123.77732572832221</v>
      </c>
      <c r="T114" s="142">
        <f t="shared" si="18"/>
        <v>109.62011361778673</v>
      </c>
      <c r="U114" s="142">
        <f t="shared" si="18"/>
        <v>109.21716867267169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8"/>
        <v>101.434</v>
      </c>
      <c r="L115" s="153">
        <f t="shared" si="18"/>
        <v>106.09440886427933</v>
      </c>
      <c r="M115" s="153">
        <f t="shared" si="18"/>
        <v>111.5316343788387</v>
      </c>
      <c r="N115" s="153">
        <f t="shared" si="18"/>
        <v>112.89142628792658</v>
      </c>
      <c r="O115" s="197">
        <f t="shared" si="18"/>
        <v>113.70249792092707</v>
      </c>
      <c r="P115" s="197">
        <f t="shared" si="18"/>
        <v>121.68719685328047</v>
      </c>
      <c r="Q115" s="198">
        <f t="shared" si="18"/>
        <v>126.05299299386759</v>
      </c>
      <c r="R115" s="203">
        <f t="shared" si="18"/>
        <v>134.29450277978617</v>
      </c>
      <c r="S115" s="152">
        <f t="shared" si="18"/>
        <v>125.93303118668636</v>
      </c>
      <c r="T115" s="152">
        <f t="shared" si="18"/>
        <v>113.00590083079994</v>
      </c>
      <c r="U115" s="152">
        <f t="shared" si="18"/>
        <v>101.62083677113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8"/>
        <v>178.18400000000003</v>
      </c>
      <c r="L116" s="143">
        <f t="shared" si="18"/>
        <v>169.24432726245661</v>
      </c>
      <c r="M116" s="143">
        <f t="shared" si="18"/>
        <v>148.43978686554178</v>
      </c>
      <c r="N116" s="143">
        <f t="shared" si="18"/>
        <v>127.69053439491854</v>
      </c>
      <c r="O116" s="194">
        <f t="shared" si="18"/>
        <v>118.15558435839537</v>
      </c>
      <c r="P116" s="194">
        <f t="shared" si="18"/>
        <v>118.44553899451009</v>
      </c>
      <c r="Q116" s="195">
        <f t="shared" si="18"/>
        <v>100.82702844589048</v>
      </c>
      <c r="R116" s="204">
        <f t="shared" si="18"/>
        <v>115.35830243771242</v>
      </c>
      <c r="S116" s="142">
        <f t="shared" si="18"/>
        <v>108.22230243771241</v>
      </c>
      <c r="T116" s="142">
        <f t="shared" si="18"/>
        <v>96.076302437712428</v>
      </c>
      <c r="U116" s="142">
        <f t="shared" si="18"/>
        <v>97.850459432681191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8"/>
        <v>156.38699999999997</v>
      </c>
      <c r="L117" s="153">
        <f t="shared" si="18"/>
        <v>154.01259877571556</v>
      </c>
      <c r="M117" s="153">
        <f t="shared" si="18"/>
        <v>141.77735619985441</v>
      </c>
      <c r="N117" s="153">
        <f t="shared" si="18"/>
        <v>126.30530468198472</v>
      </c>
      <c r="O117" s="197">
        <f t="shared" si="18"/>
        <v>104.2747535652715</v>
      </c>
      <c r="P117" s="197">
        <f t="shared" si="18"/>
        <v>90.447462206509471</v>
      </c>
      <c r="Q117" s="198">
        <f t="shared" si="18"/>
        <v>67.035378878681527</v>
      </c>
      <c r="R117" s="203">
        <f t="shared" si="18"/>
        <v>83.03944871044547</v>
      </c>
      <c r="S117" s="152">
        <f t="shared" si="18"/>
        <v>68.464475291304495</v>
      </c>
      <c r="T117" s="152">
        <f t="shared" si="18"/>
        <v>52.187126108812819</v>
      </c>
      <c r="U117" s="152">
        <f t="shared" si="18"/>
        <v>26.468103662145019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8"/>
        <v>130.71299999999999</v>
      </c>
      <c r="L118" s="143">
        <f t="shared" si="18"/>
        <v>131.45848561460329</v>
      </c>
      <c r="M118" s="143">
        <f t="shared" si="18"/>
        <v>131.55492167811934</v>
      </c>
      <c r="N118" s="143">
        <f t="shared" si="18"/>
        <v>120.75369485993262</v>
      </c>
      <c r="O118" s="194">
        <f t="shared" si="18"/>
        <v>102.75421028908326</v>
      </c>
      <c r="P118" s="194">
        <f t="shared" si="18"/>
        <v>97.038966998740975</v>
      </c>
      <c r="Q118" s="195">
        <f t="shared" si="18"/>
        <v>96.485734761726931</v>
      </c>
      <c r="R118" s="204">
        <f t="shared" si="18"/>
        <v>118.48111761546656</v>
      </c>
      <c r="S118" s="142">
        <f t="shared" si="18"/>
        <v>111.07913882666166</v>
      </c>
      <c r="T118" s="142">
        <f t="shared" si="18"/>
        <v>102.89727507503976</v>
      </c>
      <c r="U118" s="142">
        <f t="shared" si="18"/>
        <v>100.97987177970347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8"/>
        <v>54.033999999999992</v>
      </c>
      <c r="L119" s="153">
        <f t="shared" si="18"/>
        <v>52.463693597966497</v>
      </c>
      <c r="M119" s="153">
        <f t="shared" si="18"/>
        <v>53.150094510236542</v>
      </c>
      <c r="N119" s="153">
        <f t="shared" si="18"/>
        <v>59.573164246388139</v>
      </c>
      <c r="O119" s="197">
        <f t="shared" si="18"/>
        <v>71.913570659295843</v>
      </c>
      <c r="P119" s="197">
        <f t="shared" si="18"/>
        <v>87.104253726425839</v>
      </c>
      <c r="Q119" s="198">
        <f t="shared" si="18"/>
        <v>120.31662591036302</v>
      </c>
      <c r="R119" s="203">
        <f t="shared" si="18"/>
        <v>129.29589838128547</v>
      </c>
      <c r="S119" s="152">
        <f t="shared" si="18"/>
        <v>136.87189559149624</v>
      </c>
      <c r="T119" s="152">
        <f t="shared" si="18"/>
        <v>139.70597063070764</v>
      </c>
      <c r="U119" s="152">
        <f t="shared" si="18"/>
        <v>137.18213057410514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8"/>
        <v>149.85499999999999</v>
      </c>
      <c r="L120" s="143">
        <f t="shared" si="18"/>
        <v>155.37421648716915</v>
      </c>
      <c r="M120" s="143">
        <f t="shared" si="18"/>
        <v>153.79889940216168</v>
      </c>
      <c r="N120" s="143">
        <f t="shared" si="18"/>
        <v>157.02112981119771</v>
      </c>
      <c r="O120" s="194">
        <f t="shared" si="18"/>
        <v>159.0642758948612</v>
      </c>
      <c r="P120" s="194">
        <f t="shared" si="18"/>
        <v>154.56591712399558</v>
      </c>
      <c r="Q120" s="195">
        <f t="shared" si="18"/>
        <v>136.23253674689235</v>
      </c>
      <c r="R120" s="204">
        <f t="shared" si="18"/>
        <v>120.56753563014595</v>
      </c>
      <c r="S120" s="142">
        <f t="shared" si="18"/>
        <v>90.862472056157713</v>
      </c>
      <c r="T120" s="142">
        <f t="shared" si="18"/>
        <v>59.313024448230621</v>
      </c>
      <c r="U120" s="142">
        <f t="shared" si="18"/>
        <v>54.588716072850787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8"/>
        <v>136.43400000000003</v>
      </c>
      <c r="L121" s="153">
        <f t="shared" si="18"/>
        <v>138.09620981132747</v>
      </c>
      <c r="M121" s="153">
        <f t="shared" si="18"/>
        <v>138.6503860049377</v>
      </c>
      <c r="N121" s="153">
        <f t="shared" si="18"/>
        <v>144.88589727438847</v>
      </c>
      <c r="O121" s="197">
        <f t="shared" si="18"/>
        <v>141.16362013099103</v>
      </c>
      <c r="P121" s="197">
        <f t="shared" si="18"/>
        <v>131.30351631455804</v>
      </c>
      <c r="Q121" s="198">
        <f t="shared" si="18"/>
        <v>124.02145243867297</v>
      </c>
      <c r="R121" s="203">
        <f t="shared" si="18"/>
        <v>129.07068727986336</v>
      </c>
      <c r="S121" s="152">
        <f t="shared" si="18"/>
        <v>122.6589436563717</v>
      </c>
      <c r="T121" s="152">
        <f t="shared" si="18"/>
        <v>112.80460393999604</v>
      </c>
      <c r="U121" s="152">
        <f t="shared" si="18"/>
        <v>112.52126605685444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8"/>
        <v>149.928</v>
      </c>
      <c r="L122" s="143">
        <f t="shared" si="18"/>
        <v>166.66982050300004</v>
      </c>
      <c r="M122" s="143">
        <f t="shared" si="18"/>
        <v>173.72784266567126</v>
      </c>
      <c r="N122" s="143">
        <f t="shared" si="18"/>
        <v>176.39903533795348</v>
      </c>
      <c r="O122" s="194">
        <f t="shared" si="18"/>
        <v>163.66942073668093</v>
      </c>
      <c r="P122" s="194">
        <f t="shared" si="18"/>
        <v>144.06648783167302</v>
      </c>
      <c r="Q122" s="195">
        <f t="shared" si="18"/>
        <v>118.76890937216008</v>
      </c>
      <c r="R122" s="204">
        <f t="shared" si="18"/>
        <v>-5.7742097680240931</v>
      </c>
      <c r="S122" s="142">
        <f t="shared" si="18"/>
        <v>-15.019963066263633</v>
      </c>
      <c r="T122" s="142">
        <f t="shared" si="18"/>
        <v>-35.760168595783369</v>
      </c>
      <c r="U122" s="142">
        <f t="shared" si="18"/>
        <v>-43.258671468692157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8"/>
        <v>151.22</v>
      </c>
      <c r="L123" s="153">
        <f t="shared" si="18"/>
        <v>158.99386163322475</v>
      </c>
      <c r="M123" s="153">
        <f t="shared" si="18"/>
        <v>163.07429247661176</v>
      </c>
      <c r="N123" s="153">
        <f t="shared" si="18"/>
        <v>168.17207738455193</v>
      </c>
      <c r="O123" s="197">
        <f t="shared" si="18"/>
        <v>169.6087092657487</v>
      </c>
      <c r="P123" s="197">
        <f t="shared" si="18"/>
        <v>161.38300929884974</v>
      </c>
      <c r="Q123" s="198">
        <f t="shared" si="18"/>
        <v>159.50394614348977</v>
      </c>
      <c r="R123" s="203">
        <f t="shared" si="18"/>
        <v>161.30199896018945</v>
      </c>
      <c r="S123" s="152">
        <f t="shared" si="18"/>
        <v>146.56076760168986</v>
      </c>
      <c r="T123" s="152">
        <f t="shared" si="18"/>
        <v>124.92595996512068</v>
      </c>
      <c r="U123" s="152">
        <f t="shared" si="18"/>
        <v>125.26103957387595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8"/>
        <v>108.32899999999999</v>
      </c>
      <c r="L124" s="143">
        <f t="shared" si="18"/>
        <v>104.38047518340048</v>
      </c>
      <c r="M124" s="143">
        <f t="shared" si="18"/>
        <v>97.223971192260123</v>
      </c>
      <c r="N124" s="143">
        <f t="shared" si="18"/>
        <v>94.081794951706172</v>
      </c>
      <c r="O124" s="194">
        <f t="shared" si="18"/>
        <v>83.603203024004429</v>
      </c>
      <c r="P124" s="194">
        <f t="shared" si="18"/>
        <v>76.161433824549903</v>
      </c>
      <c r="Q124" s="195">
        <f t="shared" si="18"/>
        <v>3.5931367279775146</v>
      </c>
      <c r="R124" s="204">
        <f t="shared" si="18"/>
        <v>-3.9110831437983635</v>
      </c>
      <c r="S124" s="142">
        <f t="shared" si="18"/>
        <v>-21.054298113986423</v>
      </c>
      <c r="T124" s="142">
        <f t="shared" si="18"/>
        <v>-22.834450369305124</v>
      </c>
      <c r="U124" s="142">
        <f t="shared" si="18"/>
        <v>-35.613769156468251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8"/>
        <v>204.47600000000003</v>
      </c>
      <c r="L125" s="153">
        <f t="shared" si="18"/>
        <v>214.93056796078787</v>
      </c>
      <c r="M125" s="153">
        <f t="shared" si="18"/>
        <v>204.56226826892203</v>
      </c>
      <c r="N125" s="153">
        <f t="shared" si="18"/>
        <v>172.70159223106404</v>
      </c>
      <c r="O125" s="197">
        <f t="shared" si="18"/>
        <v>141.16364634441521</v>
      </c>
      <c r="P125" s="197">
        <f t="shared" si="18"/>
        <v>135.28414055244463</v>
      </c>
      <c r="Q125" s="198">
        <f t="shared" si="18"/>
        <v>104.65369051973305</v>
      </c>
      <c r="R125" s="203">
        <f t="shared" si="18"/>
        <v>87.896350196763137</v>
      </c>
      <c r="S125" s="152">
        <f t="shared" si="18"/>
        <v>84.165509886865635</v>
      </c>
      <c r="T125" s="152">
        <f t="shared" si="18"/>
        <v>97.402502976137015</v>
      </c>
      <c r="U125" s="152">
        <f t="shared" si="18"/>
        <v>144.15180065799203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8"/>
        <v>129.57599999999999</v>
      </c>
      <c r="L126" s="143">
        <f t="shared" si="18"/>
        <v>130.32006376319254</v>
      </c>
      <c r="M126" s="143">
        <f t="shared" si="18"/>
        <v>127.20109072023061</v>
      </c>
      <c r="N126" s="143">
        <f t="shared" si="18"/>
        <v>120.74198328481293</v>
      </c>
      <c r="O126" s="194">
        <f t="shared" si="18"/>
        <v>106.8873138975644</v>
      </c>
      <c r="P126" s="194">
        <f t="shared" si="18"/>
        <v>97.194773384015221</v>
      </c>
      <c r="Q126" s="195">
        <f t="shared" si="18"/>
        <v>85.038402150287411</v>
      </c>
      <c r="R126" s="204">
        <f t="shared" si="18"/>
        <v>77.337020836502319</v>
      </c>
      <c r="S126" s="142">
        <f t="shared" si="18"/>
        <v>63.587107925337854</v>
      </c>
      <c r="T126" s="142">
        <f t="shared" si="18"/>
        <v>57.293750721937201</v>
      </c>
      <c r="U126" s="142">
        <f t="shared" si="18"/>
        <v>73.481527540409644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8"/>
        <v>105.099</v>
      </c>
      <c r="L127" s="153">
        <f t="shared" si="18"/>
        <v>118.20869515367126</v>
      </c>
      <c r="M127" s="153">
        <f t="shared" si="18"/>
        <v>131.90227320242468</v>
      </c>
      <c r="N127" s="153">
        <f t="shared" si="18"/>
        <v>136.2449954513225</v>
      </c>
      <c r="O127" s="197">
        <f t="shared" si="18"/>
        <v>132.25116788571017</v>
      </c>
      <c r="P127" s="197">
        <f t="shared" si="18"/>
        <v>127.66413231061601</v>
      </c>
      <c r="Q127" s="198">
        <f t="shared" si="18"/>
        <v>135.12595498465376</v>
      </c>
      <c r="R127" s="203">
        <f t="shared" si="18"/>
        <v>140.08039472958933</v>
      </c>
      <c r="S127" s="152">
        <f t="shared" si="18"/>
        <v>137.57719733788943</v>
      </c>
      <c r="T127" s="152">
        <f t="shared" si="18"/>
        <v>141.48625143370373</v>
      </c>
      <c r="U127" s="152">
        <f t="shared" si="18"/>
        <v>129.31759762628113</v>
      </c>
      <c r="V127" s="156" t="s">
        <v>203</v>
      </c>
      <c r="W127" s="147"/>
    </row>
    <row r="128" spans="1:28" s="108" customFormat="1" ht="14.1" customHeight="1" x14ac:dyDescent="0.2">
      <c r="A128" s="140" t="s">
        <v>229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264.55111111111114</v>
      </c>
      <c r="L128" s="143">
        <f>(SUM(C40:L40)/9)</f>
        <v>267.3514591068776</v>
      </c>
      <c r="M128" s="143">
        <f>(SUM(D40:M40)/9)</f>
        <v>190.69569097676217</v>
      </c>
      <c r="N128" s="143">
        <f t="shared" ref="N128:U137" si="19">(SUM(E40:N40)/10)</f>
        <v>173.95540055413244</v>
      </c>
      <c r="O128" s="194">
        <f t="shared" si="19"/>
        <v>169.16825892809405</v>
      </c>
      <c r="P128" s="194">
        <f t="shared" si="19"/>
        <v>172.87239961885453</v>
      </c>
      <c r="Q128" s="195">
        <f t="shared" si="19"/>
        <v>166.28603579999952</v>
      </c>
      <c r="R128" s="204">
        <f t="shared" si="19"/>
        <v>162.93055767193428</v>
      </c>
      <c r="S128" s="142">
        <f t="shared" si="19"/>
        <v>147.95264316221491</v>
      </c>
      <c r="T128" s="142">
        <f t="shared" si="19"/>
        <v>132.16414641831892</v>
      </c>
      <c r="U128" s="142">
        <f t="shared" si="19"/>
        <v>93.331200830308688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20">(SUM(B41:K41)/10)</f>
        <v>106.41800000000001</v>
      </c>
      <c r="L129" s="153">
        <f t="shared" si="20"/>
        <v>114.62424237327475</v>
      </c>
      <c r="M129" s="153">
        <f t="shared" si="20"/>
        <v>121.29082865595338</v>
      </c>
      <c r="N129" s="153">
        <f t="shared" si="19"/>
        <v>125.72398494186589</v>
      </c>
      <c r="O129" s="197">
        <f t="shared" si="19"/>
        <v>126.92055562031589</v>
      </c>
      <c r="P129" s="197">
        <f t="shared" si="19"/>
        <v>123.80605655104118</v>
      </c>
      <c r="Q129" s="198">
        <f t="shared" si="19"/>
        <v>120.96689437608953</v>
      </c>
      <c r="R129" s="203">
        <f t="shared" si="19"/>
        <v>125.10681012028003</v>
      </c>
      <c r="S129" s="152">
        <f t="shared" si="19"/>
        <v>120.83601746294694</v>
      </c>
      <c r="T129" s="152">
        <f t="shared" si="19"/>
        <v>126.01751316210103</v>
      </c>
      <c r="U129" s="152">
        <f t="shared" si="19"/>
        <v>119.67363043326819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20"/>
        <v>142.078</v>
      </c>
      <c r="L130" s="143">
        <f t="shared" si="20"/>
        <v>145.72694574585799</v>
      </c>
      <c r="M130" s="143">
        <f t="shared" si="20"/>
        <v>143.25872175062767</v>
      </c>
      <c r="N130" s="143">
        <f t="shared" si="19"/>
        <v>140.29879461993514</v>
      </c>
      <c r="O130" s="194">
        <f t="shared" si="19"/>
        <v>140.92628781378707</v>
      </c>
      <c r="P130" s="194">
        <f t="shared" si="19"/>
        <v>137.44835961786742</v>
      </c>
      <c r="Q130" s="195">
        <f t="shared" si="19"/>
        <v>124.58375292271026</v>
      </c>
      <c r="R130" s="204">
        <f t="shared" si="19"/>
        <v>122.2759084162484</v>
      </c>
      <c r="S130" s="142">
        <f t="shared" si="19"/>
        <v>102.89354459098922</v>
      </c>
      <c r="T130" s="142">
        <f t="shared" si="19"/>
        <v>96.893521729882877</v>
      </c>
      <c r="U130" s="142">
        <f t="shared" si="19"/>
        <v>121.48830976860863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20"/>
        <v>129.60999999999999</v>
      </c>
      <c r="L131" s="153">
        <f t="shared" si="20"/>
        <v>139.4215680444469</v>
      </c>
      <c r="M131" s="153">
        <f t="shared" si="20"/>
        <v>144.5177555459409</v>
      </c>
      <c r="N131" s="153">
        <f t="shared" si="19"/>
        <v>141.90535171693483</v>
      </c>
      <c r="O131" s="197">
        <f t="shared" si="19"/>
        <v>131.05290078658217</v>
      </c>
      <c r="P131" s="197">
        <f t="shared" si="19"/>
        <v>122.04519643876699</v>
      </c>
      <c r="Q131" s="198">
        <f t="shared" si="19"/>
        <v>143.21193248184488</v>
      </c>
      <c r="R131" s="203">
        <f t="shared" si="19"/>
        <v>157.13697211719034</v>
      </c>
      <c r="S131" s="152">
        <f t="shared" si="19"/>
        <v>151.23045635365017</v>
      </c>
      <c r="T131" s="152">
        <f t="shared" si="19"/>
        <v>150.39376349321051</v>
      </c>
      <c r="U131" s="152">
        <f t="shared" si="19"/>
        <v>144.88204633030119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20"/>
        <v>64.602999999999994</v>
      </c>
      <c r="L132" s="143">
        <f t="shared" si="20"/>
        <v>62.826281122655168</v>
      </c>
      <c r="M132" s="143">
        <f t="shared" si="20"/>
        <v>56.092429365566545</v>
      </c>
      <c r="N132" s="143">
        <f t="shared" si="19"/>
        <v>51.699210431839958</v>
      </c>
      <c r="O132" s="194">
        <f t="shared" si="19"/>
        <v>44.225964186148289</v>
      </c>
      <c r="P132" s="194">
        <f t="shared" si="19"/>
        <v>45.742949626623883</v>
      </c>
      <c r="Q132" s="195">
        <f t="shared" si="19"/>
        <v>52.568260469501467</v>
      </c>
      <c r="R132" s="204">
        <f t="shared" si="19"/>
        <v>57.487815701418313</v>
      </c>
      <c r="S132" s="142">
        <f t="shared" si="19"/>
        <v>63.742050630190057</v>
      </c>
      <c r="T132" s="142">
        <f t="shared" si="19"/>
        <v>70.078713303844864</v>
      </c>
      <c r="U132" s="142">
        <f t="shared" si="19"/>
        <v>72.226488912119081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20"/>
        <v>107.724</v>
      </c>
      <c r="L133" s="153">
        <f t="shared" si="20"/>
        <v>155.70883710918892</v>
      </c>
      <c r="M133" s="153">
        <f t="shared" si="20"/>
        <v>195.86956122646615</v>
      </c>
      <c r="N133" s="153">
        <f t="shared" si="19"/>
        <v>204.50014146537944</v>
      </c>
      <c r="O133" s="197">
        <f t="shared" si="19"/>
        <v>211.36555526403012</v>
      </c>
      <c r="P133" s="197">
        <f t="shared" si="19"/>
        <v>231.11509376387363</v>
      </c>
      <c r="Q133" s="198">
        <f t="shared" si="19"/>
        <v>241.1406862746222</v>
      </c>
      <c r="R133" s="203">
        <f t="shared" si="19"/>
        <v>248.66125553406218</v>
      </c>
      <c r="S133" s="152">
        <f t="shared" si="19"/>
        <v>244.44279976527068</v>
      </c>
      <c r="T133" s="152">
        <f t="shared" si="19"/>
        <v>234.58309192609491</v>
      </c>
      <c r="U133" s="152">
        <f t="shared" si="19"/>
        <v>215.6013298225154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20"/>
        <v>151.03800000000001</v>
      </c>
      <c r="L134" s="143">
        <f t="shared" si="20"/>
        <v>153.94719617839451</v>
      </c>
      <c r="M134" s="143">
        <f t="shared" si="20"/>
        <v>161.73574525819259</v>
      </c>
      <c r="N134" s="143">
        <f t="shared" si="19"/>
        <v>164.58508013288446</v>
      </c>
      <c r="O134" s="194">
        <f t="shared" si="19"/>
        <v>163.27977906203279</v>
      </c>
      <c r="P134" s="194">
        <f t="shared" si="19"/>
        <v>157.37524427056903</v>
      </c>
      <c r="Q134" s="195">
        <f t="shared" si="19"/>
        <v>147.59356103977618</v>
      </c>
      <c r="R134" s="204">
        <f t="shared" si="19"/>
        <v>144.04898159338728</v>
      </c>
      <c r="S134" s="142">
        <f t="shared" si="19"/>
        <v>136.80363477573866</v>
      </c>
      <c r="T134" s="142">
        <f t="shared" si="19"/>
        <v>122.37719423214074</v>
      </c>
      <c r="U134" s="142">
        <f t="shared" si="19"/>
        <v>124.24985357518702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20"/>
        <v>75.324999999999989</v>
      </c>
      <c r="L135" s="153">
        <f t="shared" si="20"/>
        <v>77.870340849600296</v>
      </c>
      <c r="M135" s="153">
        <f t="shared" si="20"/>
        <v>79.527578501346667</v>
      </c>
      <c r="N135" s="153">
        <f t="shared" si="19"/>
        <v>84.772462190177279</v>
      </c>
      <c r="O135" s="197">
        <f t="shared" si="19"/>
        <v>87.324709927709677</v>
      </c>
      <c r="P135" s="197">
        <f t="shared" si="19"/>
        <v>56.135675986501539</v>
      </c>
      <c r="Q135" s="198">
        <f t="shared" si="19"/>
        <v>68.026283588511447</v>
      </c>
      <c r="R135" s="203">
        <f t="shared" si="19"/>
        <v>78.489535877223389</v>
      </c>
      <c r="S135" s="152">
        <f t="shared" si="19"/>
        <v>59.501120469195754</v>
      </c>
      <c r="T135" s="152">
        <f t="shared" si="19"/>
        <v>42.793516014428604</v>
      </c>
      <c r="U135" s="152">
        <f t="shared" si="19"/>
        <v>27.944066336118517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20"/>
        <v>121.098</v>
      </c>
      <c r="L136" s="143">
        <f t="shared" si="20"/>
        <v>121.2286206531232</v>
      </c>
      <c r="M136" s="143">
        <f t="shared" si="20"/>
        <v>117.23164911474933</v>
      </c>
      <c r="N136" s="143">
        <f t="shared" si="19"/>
        <v>113.16454792815372</v>
      </c>
      <c r="O136" s="194">
        <f t="shared" si="19"/>
        <v>113.74422609016207</v>
      </c>
      <c r="P136" s="194">
        <f t="shared" si="19"/>
        <v>151.24509407731713</v>
      </c>
      <c r="Q136" s="195">
        <f t="shared" si="19"/>
        <v>172.54022113055976</v>
      </c>
      <c r="R136" s="204">
        <f t="shared" si="19"/>
        <v>188.6516881073573</v>
      </c>
      <c r="S136" s="142">
        <f t="shared" si="19"/>
        <v>187.8584257596861</v>
      </c>
      <c r="T136" s="142">
        <f t="shared" si="19"/>
        <v>162.13498721247467</v>
      </c>
      <c r="U136" s="142">
        <f t="shared" si="19"/>
        <v>101.32299790258048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20"/>
        <v>101.16100000000002</v>
      </c>
      <c r="L137" s="153">
        <f t="shared" si="20"/>
        <v>104.64076497090991</v>
      </c>
      <c r="M137" s="153">
        <f t="shared" si="20"/>
        <v>100.52295878297275</v>
      </c>
      <c r="N137" s="153">
        <f t="shared" si="19"/>
        <v>103.65115628060406</v>
      </c>
      <c r="O137" s="197">
        <f t="shared" si="19"/>
        <v>102.83264827013973</v>
      </c>
      <c r="P137" s="197">
        <f t="shared" si="19"/>
        <v>106.06318180899848</v>
      </c>
      <c r="Q137" s="198">
        <f t="shared" si="19"/>
        <v>82.065731506281409</v>
      </c>
      <c r="R137" s="203">
        <f t="shared" si="19"/>
        <v>90.982267919088315</v>
      </c>
      <c r="S137" s="152">
        <f t="shared" si="19"/>
        <v>95.041309652995082</v>
      </c>
      <c r="T137" s="152">
        <f t="shared" si="19"/>
        <v>95.502425481398788</v>
      </c>
      <c r="U137" s="152">
        <f t="shared" si="19"/>
        <v>95.759537482435121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21">MIN(K112:K137)</f>
        <v>54.033999999999992</v>
      </c>
      <c r="L138" s="220">
        <f t="shared" si="21"/>
        <v>52.463693597966497</v>
      </c>
      <c r="M138" s="261">
        <f t="shared" si="21"/>
        <v>53.150094510236542</v>
      </c>
      <c r="N138" s="262">
        <f t="shared" si="21"/>
        <v>51.699210431839958</v>
      </c>
      <c r="O138" s="263">
        <f t="shared" si="21"/>
        <v>44.225964186148289</v>
      </c>
      <c r="P138" s="264">
        <f t="shared" si="21"/>
        <v>45.742949626623883</v>
      </c>
      <c r="Q138" s="250">
        <f>MIN(Q112:Q137)</f>
        <v>3.5931367279775146</v>
      </c>
      <c r="R138" s="251">
        <f>MIN(R112:R137)</f>
        <v>-5.7742097680240931</v>
      </c>
      <c r="S138" s="248">
        <f>MIN(S112:S137)</f>
        <v>-21.054298113986423</v>
      </c>
      <c r="T138" s="248">
        <f>MIN(T112:T137)</f>
        <v>-35.760168595783369</v>
      </c>
      <c r="U138" s="248">
        <f>MIN(U112:U137)</f>
        <v>-43.258671468692157</v>
      </c>
      <c r="V138" s="222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22">MAX(K112:K137)</f>
        <v>264.55111111111114</v>
      </c>
      <c r="L139" s="226">
        <f t="shared" si="22"/>
        <v>267.3514591068776</v>
      </c>
      <c r="M139" s="265">
        <f t="shared" si="22"/>
        <v>204.56226826892203</v>
      </c>
      <c r="N139" s="266">
        <f t="shared" si="22"/>
        <v>204.50014146537944</v>
      </c>
      <c r="O139" s="267">
        <f t="shared" si="22"/>
        <v>211.36555526403012</v>
      </c>
      <c r="P139" s="268">
        <f t="shared" si="22"/>
        <v>231.11509376387363</v>
      </c>
      <c r="Q139" s="254">
        <f>MAX(Q112:Q137)</f>
        <v>241.1406862746222</v>
      </c>
      <c r="R139" s="255">
        <f>MAX(R112:R137)</f>
        <v>248.66125553406218</v>
      </c>
      <c r="S139" s="252">
        <f>MAX(S112:S137)</f>
        <v>244.44279976527068</v>
      </c>
      <c r="T139" s="252">
        <f>MAX(T112:T137)</f>
        <v>234.58309192609491</v>
      </c>
      <c r="U139" s="252">
        <f>MAX(U112:U137)</f>
        <v>215.6013298225154</v>
      </c>
      <c r="V139" s="228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3">MEDIAN(K112:K137)</f>
        <v>130.16149999999999</v>
      </c>
      <c r="L140" s="160">
        <f t="shared" si="23"/>
        <v>138.7588889278872</v>
      </c>
      <c r="M140" s="161">
        <f t="shared" si="23"/>
        <v>140.21387110239607</v>
      </c>
      <c r="N140" s="234">
        <f t="shared" si="23"/>
        <v>131.96776492312051</v>
      </c>
      <c r="O140" s="161">
        <f t="shared" si="23"/>
        <v>128.98672820344905</v>
      </c>
      <c r="P140" s="207">
        <f t="shared" si="23"/>
        <v>125.7350944308286</v>
      </c>
      <c r="Q140" s="208">
        <f>MEDIAN(Q112:Q137)</f>
        <v>122.49417340738125</v>
      </c>
      <c r="R140" s="209">
        <f>MEDIAN(R112:R137)</f>
        <v>123.69135926826422</v>
      </c>
      <c r="S140" s="172">
        <f>MEDIAN(S112:S137)</f>
        <v>115.9575781448043</v>
      </c>
      <c r="T140" s="172">
        <f>MEDIAN(T112:T137)</f>
        <v>106.25869434641325</v>
      </c>
      <c r="U140" s="172">
        <f>MEDIAN(U112:U137)</f>
        <v>101.47191733685524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133.66338888888893</v>
      </c>
      <c r="L141" s="160">
        <f t="shared" ref="L141:T141" si="24">AVERAGE(L112:L137)</f>
        <v>138.31626303175233</v>
      </c>
      <c r="M141" s="161">
        <f t="shared" si="24"/>
        <v>135.36646467841945</v>
      </c>
      <c r="N141" s="234">
        <f t="shared" si="24"/>
        <v>130.81754102625959</v>
      </c>
      <c r="O141" s="161">
        <f t="shared" si="24"/>
        <v>124.54512723570086</v>
      </c>
      <c r="P141" s="207">
        <f t="shared" si="24"/>
        <v>122.70117531110408</v>
      </c>
      <c r="Q141" s="208">
        <f t="shared" si="24"/>
        <v>117.35577560339122</v>
      </c>
      <c r="R141" s="209">
        <f t="shared" si="24"/>
        <v>116.16583314910534</v>
      </c>
      <c r="S141" s="172">
        <f t="shared" si="24"/>
        <v>108.37528927006647</v>
      </c>
      <c r="T141" s="172">
        <f t="shared" si="24"/>
        <v>99.804898754404803</v>
      </c>
      <c r="U141" s="172">
        <f t="shared" ref="U141" si="25">AVERAGE(U112:U137)</f>
        <v>94.826796147678124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6">(SUM(B54:K54)/10)</f>
        <v>126.36000000000001</v>
      </c>
      <c r="L142" s="175">
        <f t="shared" si="26"/>
        <v>130.339</v>
      </c>
      <c r="M142" s="176">
        <f t="shared" si="26"/>
        <v>129.97100000000003</v>
      </c>
      <c r="N142" s="177">
        <f t="shared" si="26"/>
        <v>123.69500000000001</v>
      </c>
      <c r="O142" s="176">
        <f t="shared" si="26"/>
        <v>117.94999999999997</v>
      </c>
      <c r="P142" s="205">
        <f t="shared" si="26"/>
        <v>120.94499999999998</v>
      </c>
      <c r="Q142" s="179">
        <f t="shared" si="26"/>
        <v>120.10989363548181</v>
      </c>
      <c r="R142" s="206">
        <f t="shared" si="26"/>
        <v>121.05524565229359</v>
      </c>
      <c r="S142" s="178">
        <f t="shared" si="26"/>
        <v>116.08124565229357</v>
      </c>
      <c r="T142" s="178">
        <f t="shared" si="26"/>
        <v>107.27124565229357</v>
      </c>
      <c r="U142" s="178">
        <f t="shared" si="26"/>
        <v>101.94884452058319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6"/>
        <v>102.91300000000001</v>
      </c>
      <c r="L143" s="182">
        <f t="shared" si="26"/>
        <v>114.992</v>
      </c>
      <c r="M143" s="183">
        <f t="shared" si="26"/>
        <v>102.09431226340214</v>
      </c>
      <c r="N143" s="269">
        <f t="shared" si="26"/>
        <v>105.59372221410335</v>
      </c>
      <c r="O143" s="183">
        <f t="shared" si="26"/>
        <v>111.70276223029093</v>
      </c>
      <c r="P143" s="210">
        <f t="shared" si="26"/>
        <v>119.95032850446542</v>
      </c>
      <c r="Q143" s="211">
        <f t="shared" si="26"/>
        <v>124.70141631567621</v>
      </c>
      <c r="R143" s="212">
        <f t="shared" si="26"/>
        <v>127.8470875779273</v>
      </c>
      <c r="S143" s="213">
        <f t="shared" si="26"/>
        <v>125.43271906182308</v>
      </c>
      <c r="T143" s="213">
        <f t="shared" si="26"/>
        <v>124.02871906182311</v>
      </c>
      <c r="U143" s="213">
        <f t="shared" si="26"/>
        <v>126.33388989174384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 t="s">
        <v>230</v>
      </c>
      <c r="B144" s="187" t="s">
        <v>235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335" priority="29" stopIfTrue="1" operator="equal">
      <formula>B$50</formula>
    </cfRule>
    <cfRule type="cellIs" dxfId="334" priority="30" stopIfTrue="1" operator="equal">
      <formula>B$51</formula>
    </cfRule>
  </conditionalFormatting>
  <conditionalFormatting sqref="E68:P93">
    <cfRule type="cellIs" dxfId="333" priority="31" stopIfTrue="1" operator="equal">
      <formula>E$94</formula>
    </cfRule>
    <cfRule type="cellIs" dxfId="332" priority="32" stopIfTrue="1" operator="equal">
      <formula>E$95</formula>
    </cfRule>
  </conditionalFormatting>
  <conditionalFormatting sqref="D68:D93">
    <cfRule type="cellIs" dxfId="331" priority="25" stopIfTrue="1" operator="equal">
      <formula>D$94</formula>
    </cfRule>
    <cfRule type="cellIs" dxfId="330" priority="26" stopIfTrue="1" operator="equal">
      <formula>D$95</formula>
    </cfRule>
  </conditionalFormatting>
  <conditionalFormatting sqref="K112:P137">
    <cfRule type="cellIs" dxfId="329" priority="27" stopIfTrue="1" operator="equal">
      <formula>K$139</formula>
    </cfRule>
    <cfRule type="cellIs" dxfId="328" priority="28" stopIfTrue="1" operator="equal">
      <formula>K$138</formula>
    </cfRule>
  </conditionalFormatting>
  <conditionalFormatting sqref="Q112:S137">
    <cfRule type="cellIs" dxfId="327" priority="21" stopIfTrue="1" operator="equal">
      <formula>Q$139</formula>
    </cfRule>
    <cfRule type="cellIs" dxfId="326" priority="22" stopIfTrue="1" operator="equal">
      <formula>Q$138</formula>
    </cfRule>
  </conditionalFormatting>
  <conditionalFormatting sqref="Q68:S93">
    <cfRule type="cellIs" dxfId="325" priority="19" stopIfTrue="1" operator="equal">
      <formula>Q$94</formula>
    </cfRule>
    <cfRule type="cellIs" dxfId="324" priority="20" stopIfTrue="1" operator="equal">
      <formula>Q$95</formula>
    </cfRule>
  </conditionalFormatting>
  <conditionalFormatting sqref="T24:T49">
    <cfRule type="cellIs" dxfId="323" priority="11" stopIfTrue="1" operator="equal">
      <formula>T$50</formula>
    </cfRule>
    <cfRule type="cellIs" dxfId="322" priority="12" stopIfTrue="1" operator="equal">
      <formula>T$51</formula>
    </cfRule>
  </conditionalFormatting>
  <conditionalFormatting sqref="T112:T137">
    <cfRule type="cellIs" dxfId="321" priority="9" stopIfTrue="1" operator="equal">
      <formula>T$139</formula>
    </cfRule>
    <cfRule type="cellIs" dxfId="320" priority="10" stopIfTrue="1" operator="equal">
      <formula>T$138</formula>
    </cfRule>
  </conditionalFormatting>
  <conditionalFormatting sqref="T68:T93">
    <cfRule type="cellIs" dxfId="319" priority="7" stopIfTrue="1" operator="equal">
      <formula>T$94</formula>
    </cfRule>
    <cfRule type="cellIs" dxfId="318" priority="8" stopIfTrue="1" operator="equal">
      <formula>T$95</formula>
    </cfRule>
  </conditionalFormatting>
  <conditionalFormatting sqref="U24:U49">
    <cfRule type="cellIs" dxfId="125" priority="5" stopIfTrue="1" operator="equal">
      <formula>U$50</formula>
    </cfRule>
    <cfRule type="cellIs" dxfId="124" priority="6" stopIfTrue="1" operator="equal">
      <formula>U$51</formula>
    </cfRule>
  </conditionalFormatting>
  <conditionalFormatting sqref="U112:U137">
    <cfRule type="cellIs" dxfId="123" priority="3" stopIfTrue="1" operator="equal">
      <formula>U$139</formula>
    </cfRule>
    <cfRule type="cellIs" dxfId="122" priority="4" stopIfTrue="1" operator="equal">
      <formula>U$138</formula>
    </cfRule>
  </conditionalFormatting>
  <conditionalFormatting sqref="U68:U93">
    <cfRule type="cellIs" dxfId="121" priority="1" stopIfTrue="1" operator="equal">
      <formula>U$94</formula>
    </cfRule>
    <cfRule type="cellIs" dxfId="120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'K2_I2 '!A24" display="&gt;&gt;&gt; Jährlicher Wert der Kennzahl - Valeur annuelle de l'indicateur"/>
    <hyperlink ref="B8:I8" location="'K2_I2 '!A67" display="&gt;&gt;&gt; Gleitender Mittelwert über 3 Jahre - Moyenne mobile sur 3 années"/>
    <hyperlink ref="B9:I9" location="'K2_I2 '!A110" display="&gt;&gt;&gt; Gleitender Mittelwert über 10 Jahre - Moyenne mobile sur 10 années"/>
    <hyperlink ref="V56" location="'K2_I2 '!A1" display=" &gt;&gt;&gt; Top"/>
    <hyperlink ref="V100" location="K2_I2!A1" display=" &gt;&gt;&gt; Top"/>
    <hyperlink ref="V144" location="K2_I2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'!E13</f>
        <v>K3/I3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'!C13</f>
        <v>Zusätzliche Nettoverpflichtungen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241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+[1]Gewichtung_Pondération!$D$6</f>
        <v>2</v>
      </c>
    </row>
    <row r="4" spans="1:28" ht="14.1" customHeight="1" thickTop="1" x14ac:dyDescent="0.2">
      <c r="A4" s="290" t="str">
        <f>'Intro '!D13</f>
        <v>Engagements nets supplémentaires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240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+[1]Gewichtung_Pondération!$D$6</f>
        <v>2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3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3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K3/I3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Zusätzliche Nettoverpflichtungen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 xml:space="preserve">Nettoverpflichtungen in % der laufenden Ausgaben 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+[1]Gewichtung_Pondération!$D$6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Engagements nets supplémentaires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 xml:space="preserve">Engagements net en % des dépenses courantes 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+[1]Gewichtung_Pondération!$D$6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>+I22+1</f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128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3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-7.88</v>
      </c>
      <c r="C24" s="141">
        <v>-11.94</v>
      </c>
      <c r="D24" s="141">
        <v>-9.61</v>
      </c>
      <c r="E24" s="141">
        <v>-5.22</v>
      </c>
      <c r="F24" s="141">
        <v>4.91</v>
      </c>
      <c r="G24" s="141">
        <v>4.12</v>
      </c>
      <c r="H24" s="141">
        <v>3.03</v>
      </c>
      <c r="I24" s="141">
        <v>0.17</v>
      </c>
      <c r="J24" s="141">
        <v>-6.17</v>
      </c>
      <c r="K24" s="141">
        <v>-2.4700000000000002</v>
      </c>
      <c r="L24" s="141">
        <v>-0.96985114692491792</v>
      </c>
      <c r="M24" s="141">
        <v>-4.5058940546438722</v>
      </c>
      <c r="N24" s="141">
        <v>12.216263661136541</v>
      </c>
      <c r="O24" s="141">
        <v>-2.1186557877668957</v>
      </c>
      <c r="P24" s="141">
        <v>0.2831159064454587</v>
      </c>
      <c r="Q24" s="141">
        <v>-0.78366304363287898</v>
      </c>
      <c r="R24" s="141">
        <v>3.0550169516051677</v>
      </c>
      <c r="S24" s="141">
        <v>-4.2758091062014083</v>
      </c>
      <c r="T24" s="141">
        <v>-0.61243494363034623</v>
      </c>
      <c r="U24" s="141">
        <v>-1.1949402180572368</v>
      </c>
      <c r="V24" s="146" t="s">
        <v>177</v>
      </c>
      <c r="W24" s="147"/>
      <c r="X24" s="238">
        <f t="shared" ref="X24:AE55" si="1">AVEDEV(C24:L24)</f>
        <v>4.6670148853075091</v>
      </c>
      <c r="Y24" s="238">
        <f t="shared" si="1"/>
        <v>3.9236042907718955</v>
      </c>
      <c r="Z24" s="238">
        <f t="shared" si="1"/>
        <v>4.4464112554618875</v>
      </c>
      <c r="AA24" s="238">
        <f t="shared" si="1"/>
        <v>4.1983037184832401</v>
      </c>
      <c r="AB24" s="239">
        <f t="shared" si="1"/>
        <v>3.6581540175325289</v>
      </c>
      <c r="AC24" s="239">
        <f t="shared" si="1"/>
        <v>3.2453706707473247</v>
      </c>
      <c r="AD24" s="239">
        <f t="shared" si="1"/>
        <v>3.2483727049399449</v>
      </c>
      <c r="AE24" s="239">
        <f t="shared" si="1"/>
        <v>3.4552479010364019</v>
      </c>
    </row>
    <row r="25" spans="1:31" ht="14.1" customHeight="1" x14ac:dyDescent="0.2">
      <c r="A25" s="150" t="s">
        <v>20</v>
      </c>
      <c r="B25" s="151">
        <v>0.23</v>
      </c>
      <c r="C25" s="151">
        <v>20.37</v>
      </c>
      <c r="D25" s="151">
        <v>-1.54</v>
      </c>
      <c r="E25" s="151">
        <v>-2.04</v>
      </c>
      <c r="F25" s="151">
        <v>-8.5</v>
      </c>
      <c r="G25" s="151">
        <v>-2.68</v>
      </c>
      <c r="H25" s="151">
        <v>-4.92</v>
      </c>
      <c r="I25" s="151">
        <v>-2.5099999999999998</v>
      </c>
      <c r="J25" s="151">
        <v>-1.52</v>
      </c>
      <c r="K25" s="151">
        <v>-6.67</v>
      </c>
      <c r="L25" s="151">
        <v>-2.2993418142504938</v>
      </c>
      <c r="M25" s="151">
        <v>-0.96314465975980768</v>
      </c>
      <c r="N25" s="151">
        <v>1.1520847374559404</v>
      </c>
      <c r="O25" s="151">
        <v>6.2335473929844873</v>
      </c>
      <c r="P25" s="151">
        <v>-0.41124588282175745</v>
      </c>
      <c r="Q25" s="151">
        <v>-1.1392024333589053</v>
      </c>
      <c r="R25" s="151">
        <v>19.824739595493053</v>
      </c>
      <c r="S25" s="151">
        <v>-1.3039548344054568</v>
      </c>
      <c r="T25" s="151">
        <v>-2.0122295738151474</v>
      </c>
      <c r="U25" s="151">
        <v>-2.7608306416172845</v>
      </c>
      <c r="V25" s="156" t="s">
        <v>178</v>
      </c>
      <c r="W25" s="147"/>
      <c r="X25" s="240">
        <f t="shared" si="1"/>
        <v>4.3201868362850107</v>
      </c>
      <c r="Y25" s="240">
        <f t="shared" si="1"/>
        <v>1.999450811559381</v>
      </c>
      <c r="Z25" s="240">
        <f t="shared" si="1"/>
        <v>2.1609758958067382</v>
      </c>
      <c r="AA25" s="241">
        <f t="shared" si="1"/>
        <v>2.7946458416217141</v>
      </c>
      <c r="AB25" s="241">
        <f t="shared" si="1"/>
        <v>2.3692963356831034</v>
      </c>
      <c r="AC25" s="241">
        <f t="shared" si="1"/>
        <v>2.2791380968750454</v>
      </c>
      <c r="AD25" s="241">
        <f t="shared" si="1"/>
        <v>4.7437599202658074</v>
      </c>
      <c r="AE25" s="241">
        <f t="shared" si="1"/>
        <v>4.6955181136420254</v>
      </c>
    </row>
    <row r="26" spans="1:31" ht="14.1" customHeight="1" x14ac:dyDescent="0.2">
      <c r="A26" s="140" t="s">
        <v>23</v>
      </c>
      <c r="B26" s="141">
        <v>-3.76</v>
      </c>
      <c r="C26" s="141">
        <v>29.4</v>
      </c>
      <c r="D26" s="141">
        <v>-18.12</v>
      </c>
      <c r="E26" s="141">
        <v>-4.1399999999999997</v>
      </c>
      <c r="F26" s="141">
        <v>2.54</v>
      </c>
      <c r="G26" s="141">
        <v>-1.61</v>
      </c>
      <c r="H26" s="141">
        <v>-4.4400000000000004</v>
      </c>
      <c r="I26" s="141">
        <v>-5.31</v>
      </c>
      <c r="J26" s="141">
        <v>-8.2100000000000009</v>
      </c>
      <c r="K26" s="141">
        <v>-4.8600000000000003</v>
      </c>
      <c r="L26" s="141">
        <v>-2.5433552985961247</v>
      </c>
      <c r="M26" s="141">
        <v>-1.8321291408633558</v>
      </c>
      <c r="N26" s="141">
        <v>-0.68337988110294023</v>
      </c>
      <c r="O26" s="141">
        <v>1.6261005421127621</v>
      </c>
      <c r="P26" s="141">
        <v>-0.34397005304130257</v>
      </c>
      <c r="Q26" s="141">
        <v>0.13737382314866572</v>
      </c>
      <c r="R26" s="141">
        <v>-3.0673762087606633</v>
      </c>
      <c r="S26" s="141">
        <v>2.0918693199688869</v>
      </c>
      <c r="T26" s="141">
        <v>-2.9366819659909358</v>
      </c>
      <c r="U26" s="141">
        <v>-5.4578096714201001</v>
      </c>
      <c r="V26" s="146" t="s">
        <v>179</v>
      </c>
      <c r="W26" s="147"/>
      <c r="X26" s="238">
        <f t="shared" si="1"/>
        <v>7.103601317915766</v>
      </c>
      <c r="Y26" s="238">
        <f t="shared" si="1"/>
        <v>3.4179612448432417</v>
      </c>
      <c r="Z26" s="238">
        <f t="shared" si="1"/>
        <v>2.283113567943758</v>
      </c>
      <c r="AA26" s="239">
        <f t="shared" si="1"/>
        <v>2.5403946818742593</v>
      </c>
      <c r="AB26" s="239">
        <f t="shared" si="1"/>
        <v>2.3074612934807233</v>
      </c>
      <c r="AC26" s="239">
        <f t="shared" si="1"/>
        <v>2.4472511993326167</v>
      </c>
      <c r="AD26" s="239">
        <f t="shared" si="1"/>
        <v>2.2894726797610616</v>
      </c>
      <c r="AE26" s="239">
        <f t="shared" si="1"/>
        <v>2.3340854399306221</v>
      </c>
    </row>
    <row r="27" spans="1:31" ht="14.1" customHeight="1" x14ac:dyDescent="0.2">
      <c r="A27" s="150" t="s">
        <v>180</v>
      </c>
      <c r="B27" s="151">
        <v>10.75</v>
      </c>
      <c r="C27" s="151">
        <v>6.19</v>
      </c>
      <c r="D27" s="151">
        <v>-3.59</v>
      </c>
      <c r="E27" s="151">
        <v>2.83</v>
      </c>
      <c r="F27" s="151">
        <v>6.54</v>
      </c>
      <c r="G27" s="151">
        <v>0.47</v>
      </c>
      <c r="H27" s="151">
        <v>1.44</v>
      </c>
      <c r="I27" s="151">
        <v>-5.24</v>
      </c>
      <c r="J27" s="151">
        <v>-6.43</v>
      </c>
      <c r="K27" s="151">
        <v>-12.3</v>
      </c>
      <c r="L27" s="151">
        <v>0.79811886568921364</v>
      </c>
      <c r="M27" s="151">
        <v>0</v>
      </c>
      <c r="N27" s="151">
        <v>0.68235427223466127</v>
      </c>
      <c r="O27" s="151">
        <v>1.1577999327996977</v>
      </c>
      <c r="P27" s="151">
        <v>-1.6493598146724988</v>
      </c>
      <c r="Q27" s="151">
        <v>-0.96479716800176007</v>
      </c>
      <c r="R27" s="151">
        <v>-4.1042658944469759</v>
      </c>
      <c r="S27" s="151">
        <v>3.9726485447240596</v>
      </c>
      <c r="T27" s="151">
        <v>8.0853046542260412</v>
      </c>
      <c r="U27" s="151">
        <v>5.6870810736954294</v>
      </c>
      <c r="V27" s="156" t="s">
        <v>181</v>
      </c>
      <c r="W27" s="147"/>
      <c r="X27" s="240">
        <f t="shared" si="1"/>
        <v>4.7686495092551375</v>
      </c>
      <c r="Y27" s="240">
        <f t="shared" si="1"/>
        <v>4.2734495092551379</v>
      </c>
      <c r="Z27" s="240">
        <f t="shared" si="1"/>
        <v>4.1214283882754321</v>
      </c>
      <c r="AA27" s="241">
        <f t="shared" si="1"/>
        <v>4.0210963842434158</v>
      </c>
      <c r="AB27" s="241">
        <f t="shared" si="1"/>
        <v>3.5297347953630647</v>
      </c>
      <c r="AC27" s="241">
        <f t="shared" si="1"/>
        <v>3.4436469652829587</v>
      </c>
      <c r="AD27" s="241">
        <f t="shared" si="1"/>
        <v>3.3708411943775829</v>
      </c>
      <c r="AE27" s="241">
        <f t="shared" si="1"/>
        <v>3.436603103188979</v>
      </c>
    </row>
    <row r="28" spans="1:31" ht="14.1" customHeight="1" x14ac:dyDescent="0.2">
      <c r="A28" s="140" t="s">
        <v>182</v>
      </c>
      <c r="B28" s="141">
        <v>-26.88</v>
      </c>
      <c r="C28" s="141">
        <v>-14.66</v>
      </c>
      <c r="D28" s="141">
        <v>-10.85</v>
      </c>
      <c r="E28" s="141">
        <v>1.1399999999999999</v>
      </c>
      <c r="F28" s="141">
        <v>10.87</v>
      </c>
      <c r="G28" s="141">
        <v>11.95</v>
      </c>
      <c r="H28" s="141">
        <v>4.1100000000000003</v>
      </c>
      <c r="I28" s="141">
        <v>-2.41</v>
      </c>
      <c r="J28" s="141">
        <v>-17.329999999999998</v>
      </c>
      <c r="K28" s="141">
        <v>-10.67</v>
      </c>
      <c r="L28" s="141">
        <v>0.33556043818460596</v>
      </c>
      <c r="M28" s="141">
        <v>6.9346436847278499</v>
      </c>
      <c r="N28" s="141">
        <v>4.684862514154311</v>
      </c>
      <c r="O28" s="141">
        <v>7.2653685564640735</v>
      </c>
      <c r="P28" s="141">
        <v>10.060373749657753</v>
      </c>
      <c r="Q28" s="141">
        <v>19.765785537600649</v>
      </c>
      <c r="R28" s="141">
        <v>-6.2846270889191883E-2</v>
      </c>
      <c r="S28" s="141">
        <v>-3.17</v>
      </c>
      <c r="T28" s="141">
        <v>-9.2799999999999994</v>
      </c>
      <c r="U28" s="141">
        <v>-9.8066035457067979</v>
      </c>
      <c r="V28" s="146" t="s">
        <v>183</v>
      </c>
      <c r="W28" s="147"/>
      <c r="X28" s="238">
        <f t="shared" si="1"/>
        <v>8.5008448350547674</v>
      </c>
      <c r="Y28" s="238">
        <f t="shared" si="1"/>
        <v>7.7784163298329982</v>
      </c>
      <c r="Z28" s="238">
        <f t="shared" si="1"/>
        <v>6.7840932433284191</v>
      </c>
      <c r="AA28" s="239">
        <f t="shared" si="1"/>
        <v>7.274122727845544</v>
      </c>
      <c r="AB28" s="239">
        <f t="shared" si="1"/>
        <v>7.2093526278181654</v>
      </c>
      <c r="AC28" s="239">
        <f t="shared" si="1"/>
        <v>7.8346154708262175</v>
      </c>
      <c r="AD28" s="239">
        <f t="shared" si="1"/>
        <v>7.8848319875309212</v>
      </c>
      <c r="AE28" s="239">
        <f t="shared" si="1"/>
        <v>7.9608319875309208</v>
      </c>
    </row>
    <row r="29" spans="1:31" ht="14.1" customHeight="1" x14ac:dyDescent="0.2">
      <c r="A29" s="150" t="s">
        <v>184</v>
      </c>
      <c r="B29" s="151">
        <v>1.35</v>
      </c>
      <c r="C29" s="151">
        <v>-0.35</v>
      </c>
      <c r="D29" s="151">
        <v>-4.99</v>
      </c>
      <c r="E29" s="151">
        <v>-8.36</v>
      </c>
      <c r="F29" s="151">
        <v>-4.5199999999999996</v>
      </c>
      <c r="G29" s="151">
        <v>-11.45</v>
      </c>
      <c r="H29" s="151">
        <v>-9.86</v>
      </c>
      <c r="I29" s="151">
        <v>-3.57</v>
      </c>
      <c r="J29" s="151">
        <v>-10.59</v>
      </c>
      <c r="K29" s="151">
        <v>-15.13</v>
      </c>
      <c r="L29" s="151">
        <v>-2.1380893598867927</v>
      </c>
      <c r="M29" s="151">
        <v>3.314514057555626</v>
      </c>
      <c r="N29" s="151">
        <v>4.2835203128597881</v>
      </c>
      <c r="O29" s="151">
        <v>8.3685556413182169</v>
      </c>
      <c r="P29" s="151">
        <v>8.9616086740444327</v>
      </c>
      <c r="Q29" s="151">
        <v>10.404930295893609</v>
      </c>
      <c r="R29" s="151">
        <v>-10.738422775066759</v>
      </c>
      <c r="S29" s="151">
        <v>5.3006074825470133</v>
      </c>
      <c r="T29" s="151">
        <v>4.868682213922912</v>
      </c>
      <c r="U29" s="151">
        <v>12.556602206060303</v>
      </c>
      <c r="V29" s="156" t="s">
        <v>185</v>
      </c>
      <c r="W29" s="147"/>
      <c r="X29" s="240">
        <f t="shared" si="1"/>
        <v>3.9821910640113209</v>
      </c>
      <c r="Y29" s="240">
        <f t="shared" si="1"/>
        <v>4.348642469766884</v>
      </c>
      <c r="Z29" s="240">
        <f t="shared" si="1"/>
        <v>5.2759945010528622</v>
      </c>
      <c r="AA29" s="241">
        <f t="shared" si="1"/>
        <v>6.1808500651846838</v>
      </c>
      <c r="AB29" s="241">
        <f t="shared" si="1"/>
        <v>7.3390109325891277</v>
      </c>
      <c r="AC29" s="241">
        <f t="shared" si="1"/>
        <v>7.6621218341558457</v>
      </c>
      <c r="AD29" s="241">
        <f t="shared" si="1"/>
        <v>7.7499641116625231</v>
      </c>
      <c r="AE29" s="241">
        <f t="shared" si="1"/>
        <v>7.8822803733319216</v>
      </c>
    </row>
    <row r="30" spans="1:31" ht="14.1" customHeight="1" x14ac:dyDescent="0.2">
      <c r="A30" s="140" t="s">
        <v>186</v>
      </c>
      <c r="B30" s="141">
        <v>-2.29</v>
      </c>
      <c r="C30" s="141">
        <v>-3.13</v>
      </c>
      <c r="D30" s="141">
        <v>-8.86</v>
      </c>
      <c r="E30" s="141">
        <v>-5.05</v>
      </c>
      <c r="F30" s="141">
        <v>-2.63</v>
      </c>
      <c r="G30" s="141">
        <v>-3.45</v>
      </c>
      <c r="H30" s="141">
        <v>1.46</v>
      </c>
      <c r="I30" s="141">
        <v>-11.7</v>
      </c>
      <c r="J30" s="141">
        <v>-6.75</v>
      </c>
      <c r="K30" s="141">
        <v>-7.6</v>
      </c>
      <c r="L30" s="141">
        <v>-3.5365715665719466</v>
      </c>
      <c r="M30" s="141">
        <v>0.56545254471885231</v>
      </c>
      <c r="N30" s="141">
        <v>9.1315888256034405</v>
      </c>
      <c r="O30" s="141">
        <v>5.880630620231865</v>
      </c>
      <c r="P30" s="141">
        <v>5.9844333609573672</v>
      </c>
      <c r="Q30" s="141">
        <v>2.5592517222184492</v>
      </c>
      <c r="R30" s="141">
        <v>-12.421671156070422</v>
      </c>
      <c r="S30" s="141">
        <v>0.89480490604414897</v>
      </c>
      <c r="T30" s="141">
        <v>1.8983249589218618</v>
      </c>
      <c r="U30" s="141">
        <v>2.1488738056439494</v>
      </c>
      <c r="V30" s="146" t="s">
        <v>187</v>
      </c>
      <c r="W30" s="147"/>
      <c r="X30" s="238">
        <f t="shared" si="1"/>
        <v>2.8822742746742445</v>
      </c>
      <c r="Y30" s="238">
        <f t="shared" si="1"/>
        <v>3.2368880978146906</v>
      </c>
      <c r="Z30" s="238">
        <f t="shared" si="1"/>
        <v>4.0701706897644314</v>
      </c>
      <c r="AA30" s="239">
        <f t="shared" si="1"/>
        <v>4.8978463641922545</v>
      </c>
      <c r="AB30" s="239">
        <f t="shared" si="1"/>
        <v>5.6058676918083474</v>
      </c>
      <c r="AC30" s="239">
        <f t="shared" si="1"/>
        <v>5.5968971538870322</v>
      </c>
      <c r="AD30" s="239">
        <f t="shared" si="1"/>
        <v>6.6129599796372345</v>
      </c>
      <c r="AE30" s="239">
        <f t="shared" si="1"/>
        <v>5.6382820850990134</v>
      </c>
    </row>
    <row r="31" spans="1:31" ht="14.1" customHeight="1" x14ac:dyDescent="0.2">
      <c r="A31" s="150" t="s">
        <v>188</v>
      </c>
      <c r="B31" s="151">
        <v>1.5</v>
      </c>
      <c r="C31" s="151">
        <v>-0.6</v>
      </c>
      <c r="D31" s="151">
        <v>5</v>
      </c>
      <c r="E31" s="151">
        <v>14.15</v>
      </c>
      <c r="F31" s="151">
        <v>7.61</v>
      </c>
      <c r="G31" s="151">
        <v>7.54</v>
      </c>
      <c r="H31" s="151">
        <v>6.44</v>
      </c>
      <c r="I31" s="151">
        <v>0.83</v>
      </c>
      <c r="J31" s="151">
        <v>-2.79</v>
      </c>
      <c r="K31" s="151">
        <v>-35.93</v>
      </c>
      <c r="L31" s="151">
        <v>-8.4752690610654664</v>
      </c>
      <c r="M31" s="151">
        <v>-12.458635066729224</v>
      </c>
      <c r="N31" s="151">
        <v>-22.703361255302994</v>
      </c>
      <c r="O31" s="151">
        <v>-8.6295556893096911E-2</v>
      </c>
      <c r="P31" s="151">
        <v>-0.99119537531724611</v>
      </c>
      <c r="Q31" s="151">
        <v>-11.933215706030383</v>
      </c>
      <c r="R31" s="151">
        <v>10.868975636012973</v>
      </c>
      <c r="S31" s="151">
        <v>0.15633361602752963</v>
      </c>
      <c r="T31" s="151">
        <v>-5.2626796270237159</v>
      </c>
      <c r="U31" s="151">
        <v>3.9643869105386225</v>
      </c>
      <c r="V31" s="156" t="s">
        <v>189</v>
      </c>
      <c r="W31" s="147"/>
      <c r="X31" s="240">
        <f t="shared" si="1"/>
        <v>9.0655376685491653</v>
      </c>
      <c r="Y31" s="240">
        <f t="shared" si="1"/>
        <v>10.484068495335364</v>
      </c>
      <c r="Z31" s="240">
        <f t="shared" si="1"/>
        <v>12.250471845971722</v>
      </c>
      <c r="AA31" s="241">
        <f t="shared" si="1"/>
        <v>11.111568201420274</v>
      </c>
      <c r="AB31" s="241">
        <f t="shared" si="1"/>
        <v>10.423472571394893</v>
      </c>
      <c r="AC31" s="241">
        <f t="shared" si="1"/>
        <v>9.5572046439054468</v>
      </c>
      <c r="AD31" s="241">
        <f t="shared" si="1"/>
        <v>9.9331965792930674</v>
      </c>
      <c r="AE31" s="241">
        <f t="shared" si="1"/>
        <v>9.8658299408958232</v>
      </c>
    </row>
    <row r="32" spans="1:31" ht="14.1" customHeight="1" x14ac:dyDescent="0.2">
      <c r="A32" s="140" t="s">
        <v>190</v>
      </c>
      <c r="B32" s="141">
        <v>8.6999999999999993</v>
      </c>
      <c r="C32" s="141">
        <v>-3.55</v>
      </c>
      <c r="D32" s="141">
        <v>-8.27</v>
      </c>
      <c r="E32" s="141">
        <v>3.3</v>
      </c>
      <c r="F32" s="141">
        <v>7.7</v>
      </c>
      <c r="G32" s="141">
        <v>0.33</v>
      </c>
      <c r="H32" s="141">
        <v>-3.51</v>
      </c>
      <c r="I32" s="141">
        <v>-24</v>
      </c>
      <c r="J32" s="141">
        <v>-22.4</v>
      </c>
      <c r="K32" s="141">
        <v>-24.15</v>
      </c>
      <c r="L32" s="141">
        <v>-9.1495479080856761</v>
      </c>
      <c r="M32" s="141">
        <v>-0.17355975427425679</v>
      </c>
      <c r="N32" s="141">
        <v>-5.0119711651276093</v>
      </c>
      <c r="O32" s="141">
        <v>8.2522011929342734E-2</v>
      </c>
      <c r="P32" s="141">
        <v>5.2800285537337075</v>
      </c>
      <c r="Q32" s="141">
        <v>11.894957271209474</v>
      </c>
      <c r="R32" s="141">
        <v>9.9248531173908283</v>
      </c>
      <c r="S32" s="141">
        <v>7.793761564420695</v>
      </c>
      <c r="T32" s="141">
        <v>6.6862975529771234</v>
      </c>
      <c r="U32" s="141">
        <v>-7.0916215196207801</v>
      </c>
      <c r="V32" s="146" t="s">
        <v>191</v>
      </c>
      <c r="W32" s="147"/>
      <c r="X32" s="238">
        <f t="shared" si="1"/>
        <v>9.2439457489702797</v>
      </c>
      <c r="Y32" s="238">
        <f t="shared" si="1"/>
        <v>9.5615988153811404</v>
      </c>
      <c r="Z32" s="238">
        <f t="shared" si="1"/>
        <v>9.7747032754181333</v>
      </c>
      <c r="AA32" s="239">
        <f t="shared" si="1"/>
        <v>9.5173050363724805</v>
      </c>
      <c r="AB32" s="239">
        <f t="shared" si="1"/>
        <v>9.3237073206711738</v>
      </c>
      <c r="AC32" s="239">
        <f t="shared" si="1"/>
        <v>10.248903902367934</v>
      </c>
      <c r="AD32" s="239">
        <f t="shared" si="1"/>
        <v>11.3236921517592</v>
      </c>
      <c r="AE32" s="239">
        <f t="shared" si="1"/>
        <v>10.069587309938379</v>
      </c>
    </row>
    <row r="33" spans="1:31" ht="14.1" customHeight="1" x14ac:dyDescent="0.2">
      <c r="A33" s="150" t="s">
        <v>21</v>
      </c>
      <c r="B33" s="151">
        <v>1.02</v>
      </c>
      <c r="C33" s="151">
        <v>0.46</v>
      </c>
      <c r="D33" s="151">
        <v>-0.83</v>
      </c>
      <c r="E33" s="151">
        <v>-0.9</v>
      </c>
      <c r="F33" s="151">
        <v>-3.4</v>
      </c>
      <c r="G33" s="151">
        <v>-3.33</v>
      </c>
      <c r="H33" s="151">
        <v>-1.73</v>
      </c>
      <c r="I33" s="151">
        <v>-5.53</v>
      </c>
      <c r="J33" s="151">
        <v>-2.61</v>
      </c>
      <c r="K33" s="151">
        <v>-2.38</v>
      </c>
      <c r="L33" s="151">
        <v>0.44929536727420999</v>
      </c>
      <c r="M33" s="151">
        <v>0.71013553599893076</v>
      </c>
      <c r="N33" s="151">
        <v>-7.4543069903395027</v>
      </c>
      <c r="O33" s="151">
        <v>9.4781688114813911E-2</v>
      </c>
      <c r="P33" s="151">
        <v>0.71979089114380579</v>
      </c>
      <c r="Q33" s="151">
        <v>0.54699663129908771</v>
      </c>
      <c r="R33" s="151">
        <v>-0.24087475270176215</v>
      </c>
      <c r="S33" s="151">
        <v>1.85574881369834</v>
      </c>
      <c r="T33" s="151">
        <v>-2.2920529434697001</v>
      </c>
      <c r="U33" s="151">
        <v>1.4980842182133558</v>
      </c>
      <c r="V33" s="156" t="s">
        <v>192</v>
      </c>
      <c r="W33" s="147"/>
      <c r="X33" s="240">
        <f t="shared" si="1"/>
        <v>1.469929536727421</v>
      </c>
      <c r="Y33" s="240">
        <f t="shared" si="1"/>
        <v>1.4949430903273142</v>
      </c>
      <c r="Z33" s="240">
        <f t="shared" si="1"/>
        <v>1.8488713111025916</v>
      </c>
      <c r="AA33" s="241">
        <f t="shared" si="1"/>
        <v>1.9468519581727459</v>
      </c>
      <c r="AB33" s="241">
        <f t="shared" si="1"/>
        <v>2.1548310472871259</v>
      </c>
      <c r="AC33" s="241">
        <f t="shared" si="1"/>
        <v>2.2225307104170353</v>
      </c>
      <c r="AD33" s="241">
        <f t="shared" si="1"/>
        <v>2.3393268677310672</v>
      </c>
      <c r="AE33" s="241">
        <f t="shared" si="1"/>
        <v>1.9903554291371759</v>
      </c>
    </row>
    <row r="34" spans="1:31" ht="14.1" customHeight="1" x14ac:dyDescent="0.2">
      <c r="A34" s="140" t="s">
        <v>193</v>
      </c>
      <c r="B34" s="141">
        <v>0.71</v>
      </c>
      <c r="C34" s="141">
        <v>0.25</v>
      </c>
      <c r="D34" s="141">
        <v>-1.91</v>
      </c>
      <c r="E34" s="141">
        <v>-2.95</v>
      </c>
      <c r="F34" s="141">
        <v>-2.93</v>
      </c>
      <c r="G34" s="141">
        <v>-3.8</v>
      </c>
      <c r="H34" s="141">
        <v>-5.84</v>
      </c>
      <c r="I34" s="141">
        <v>-3.78</v>
      </c>
      <c r="J34" s="141">
        <v>-8.6199999999999992</v>
      </c>
      <c r="K34" s="141">
        <v>-6.7</v>
      </c>
      <c r="L34" s="141">
        <v>-10.483156097914897</v>
      </c>
      <c r="M34" s="141">
        <v>-2.0984042818564745</v>
      </c>
      <c r="N34" s="141">
        <v>2.1952628831360865</v>
      </c>
      <c r="O34" s="141">
        <v>10.022337710080476</v>
      </c>
      <c r="P34" s="141">
        <v>9.0861286079124213</v>
      </c>
      <c r="Q34" s="141">
        <v>8.5448242158529748</v>
      </c>
      <c r="R34" s="141">
        <v>21.631740965628268</v>
      </c>
      <c r="S34" s="141">
        <v>2.0476973335878053</v>
      </c>
      <c r="T34" s="141">
        <v>-1.7713663157244812</v>
      </c>
      <c r="U34" s="141">
        <v>-0.75769263208021564</v>
      </c>
      <c r="V34" s="146" t="s">
        <v>194</v>
      </c>
      <c r="W34" s="147"/>
      <c r="X34" s="238">
        <f t="shared" si="1"/>
        <v>2.5875787317497876</v>
      </c>
      <c r="Y34" s="238">
        <f t="shared" si="1"/>
        <v>2.3997063892012696</v>
      </c>
      <c r="Z34" s="238">
        <f t="shared" si="1"/>
        <v>2.7281274198521568</v>
      </c>
      <c r="AA34" s="239">
        <f t="shared" si="1"/>
        <v>4.0005560451964026</v>
      </c>
      <c r="AB34" s="239">
        <f t="shared" si="1"/>
        <v>5.4618157109443404</v>
      </c>
      <c r="AC34" s="239">
        <f t="shared" si="1"/>
        <v>6.5835512404195438</v>
      </c>
      <c r="AD34" s="239">
        <f t="shared" si="1"/>
        <v>8.3161854762381608</v>
      </c>
      <c r="AE34" s="239">
        <f t="shared" si="1"/>
        <v>7.8068917929806947</v>
      </c>
    </row>
    <row r="35" spans="1:31" ht="14.1" customHeight="1" x14ac:dyDescent="0.2">
      <c r="A35" s="150" t="s">
        <v>195</v>
      </c>
      <c r="B35" s="151">
        <v>0.55000000000000004</v>
      </c>
      <c r="C35" s="151">
        <v>-5.55</v>
      </c>
      <c r="D35" s="151">
        <v>-0.98</v>
      </c>
      <c r="E35" s="151">
        <v>-1.86</v>
      </c>
      <c r="F35" s="151">
        <v>-1.41</v>
      </c>
      <c r="G35" s="151">
        <v>-1.72</v>
      </c>
      <c r="H35" s="151">
        <v>-4.24</v>
      </c>
      <c r="I35" s="151">
        <v>-25.14</v>
      </c>
      <c r="J35" s="151">
        <v>-15.42</v>
      </c>
      <c r="K35" s="151">
        <v>-3.59</v>
      </c>
      <c r="L35" s="151">
        <v>-5.1011017941170262</v>
      </c>
      <c r="M35" s="151">
        <v>-6.8343643159742173</v>
      </c>
      <c r="N35" s="151">
        <v>-2.9614943568436329</v>
      </c>
      <c r="O35" s="151">
        <v>5.015689468644374</v>
      </c>
      <c r="P35" s="151">
        <v>-0.47183656255500445</v>
      </c>
      <c r="Q35" s="151">
        <v>-2.2979996876294715</v>
      </c>
      <c r="R35" s="151">
        <v>-3.1937052419197136</v>
      </c>
      <c r="S35" s="151">
        <v>3.334381953753033</v>
      </c>
      <c r="T35" s="151">
        <v>-1.4791728260850576</v>
      </c>
      <c r="U35" s="151">
        <v>-5.0697410336851849</v>
      </c>
      <c r="V35" s="156" t="s">
        <v>196</v>
      </c>
      <c r="W35" s="147"/>
      <c r="X35" s="240">
        <f t="shared" si="1"/>
        <v>5.5115559282353184</v>
      </c>
      <c r="Y35" s="240">
        <f t="shared" si="1"/>
        <v>5.5011448965893681</v>
      </c>
      <c r="Z35" s="240">
        <f t="shared" si="1"/>
        <v>5.3822552351787509</v>
      </c>
      <c r="AA35" s="241">
        <f t="shared" si="1"/>
        <v>5.7947966032974136</v>
      </c>
      <c r="AB35" s="241">
        <f t="shared" si="1"/>
        <v>5.8510864095441146</v>
      </c>
      <c r="AC35" s="241">
        <f t="shared" si="1"/>
        <v>5.8164064282863448</v>
      </c>
      <c r="AD35" s="241">
        <f t="shared" si="1"/>
        <v>5.8791841137711618</v>
      </c>
      <c r="AE35" s="241">
        <f t="shared" si="1"/>
        <v>3.6757912167380256</v>
      </c>
    </row>
    <row r="36" spans="1:31" ht="14.1" customHeight="1" x14ac:dyDescent="0.2">
      <c r="A36" s="140" t="s">
        <v>197</v>
      </c>
      <c r="B36" s="141">
        <v>-0.83</v>
      </c>
      <c r="C36" s="141">
        <v>-1.28</v>
      </c>
      <c r="D36" s="141">
        <v>-0.05</v>
      </c>
      <c r="E36" s="141">
        <v>0.79</v>
      </c>
      <c r="F36" s="141">
        <v>3.37</v>
      </c>
      <c r="G36" s="141">
        <v>3.68</v>
      </c>
      <c r="H36" s="141">
        <v>-0.45</v>
      </c>
      <c r="I36" s="141">
        <v>-2.13</v>
      </c>
      <c r="J36" s="141">
        <v>-0.57999999999999996</v>
      </c>
      <c r="K36" s="141">
        <v>-2.75</v>
      </c>
      <c r="L36" s="141">
        <v>3.2364411554943446</v>
      </c>
      <c r="M36" s="141">
        <v>2.6408882176164714</v>
      </c>
      <c r="N36" s="141">
        <v>11.927059091773135</v>
      </c>
      <c r="O36" s="141">
        <v>8.3767795146392459</v>
      </c>
      <c r="P36" s="141">
        <v>-2.9419938665117877</v>
      </c>
      <c r="Q36" s="141">
        <v>33.080717265179942</v>
      </c>
      <c r="R36" s="141">
        <v>3.0129687136296694</v>
      </c>
      <c r="S36" s="141">
        <v>10.523019939570167</v>
      </c>
      <c r="T36" s="141">
        <v>-11.411004255480927</v>
      </c>
      <c r="U36" s="141">
        <v>-1.3297355309855312</v>
      </c>
      <c r="V36" s="146" t="s">
        <v>198</v>
      </c>
      <c r="W36" s="147"/>
      <c r="X36" s="238">
        <f t="shared" si="1"/>
        <v>1.9083729386593213</v>
      </c>
      <c r="Y36" s="238">
        <f t="shared" si="1"/>
        <v>1.9677329373110819</v>
      </c>
      <c r="Z36" s="238">
        <f t="shared" si="1"/>
        <v>2.9974388464883948</v>
      </c>
      <c r="AA36" s="239">
        <f t="shared" si="1"/>
        <v>3.3859391544290256</v>
      </c>
      <c r="AB36" s="239">
        <f t="shared" si="1"/>
        <v>3.8713161846034985</v>
      </c>
      <c r="AC36" s="239">
        <f t="shared" si="1"/>
        <v>7.6523176916269851</v>
      </c>
      <c r="AD36" s="239">
        <f t="shared" si="1"/>
        <v>7.4445395688092022</v>
      </c>
      <c r="AE36" s="239">
        <f t="shared" si="1"/>
        <v>7.4594447597212028</v>
      </c>
    </row>
    <row r="37" spans="1:31" ht="14.1" customHeight="1" x14ac:dyDescent="0.2">
      <c r="A37" s="150" t="s">
        <v>25</v>
      </c>
      <c r="B37" s="151">
        <v>-0.71</v>
      </c>
      <c r="C37" s="151">
        <v>-4.12</v>
      </c>
      <c r="D37" s="151">
        <v>-5.47</v>
      </c>
      <c r="E37" s="151">
        <v>-2.88</v>
      </c>
      <c r="F37" s="151">
        <v>3.46</v>
      </c>
      <c r="G37" s="151">
        <v>-9.3800000000000008</v>
      </c>
      <c r="H37" s="151">
        <v>-2.72</v>
      </c>
      <c r="I37" s="151">
        <v>-9.75</v>
      </c>
      <c r="J37" s="151">
        <v>-4.34</v>
      </c>
      <c r="K37" s="151">
        <v>-3.68</v>
      </c>
      <c r="L37" s="151">
        <v>-2.4335225474409734</v>
      </c>
      <c r="M37" s="151">
        <v>2.8179095350018937</v>
      </c>
      <c r="N37" s="151">
        <v>4.6571865188299748</v>
      </c>
      <c r="O37" s="151">
        <v>8.5249854231649849</v>
      </c>
      <c r="P37" s="151">
        <v>4.3748566958891635</v>
      </c>
      <c r="Q37" s="151">
        <v>2.8794259921504777</v>
      </c>
      <c r="R37" s="151">
        <v>-1.3464540791402977</v>
      </c>
      <c r="S37" s="151">
        <v>-9.8455650065273304</v>
      </c>
      <c r="T37" s="151">
        <v>-16.679891862515177</v>
      </c>
      <c r="U37" s="151">
        <v>-10.472105180869258</v>
      </c>
      <c r="V37" s="156" t="s">
        <v>199</v>
      </c>
      <c r="W37" s="147"/>
      <c r="X37" s="240">
        <f t="shared" si="1"/>
        <v>2.4829181962047224</v>
      </c>
      <c r="Y37" s="240">
        <f t="shared" si="1"/>
        <v>3.0864386987560923</v>
      </c>
      <c r="Z37" s="240">
        <f t="shared" si="1"/>
        <v>3.6419248003829194</v>
      </c>
      <c r="AA37" s="241">
        <f t="shared" si="1"/>
        <v>4.9194915810349</v>
      </c>
      <c r="AB37" s="241">
        <f t="shared" si="1"/>
        <v>5.0292743845415995</v>
      </c>
      <c r="AC37" s="241">
        <f t="shared" si="1"/>
        <v>4.6177886712477472</v>
      </c>
      <c r="AD37" s="241">
        <f t="shared" si="1"/>
        <v>4.4804340791617765</v>
      </c>
      <c r="AE37" s="241">
        <f t="shared" si="1"/>
        <v>4.489990579814509</v>
      </c>
    </row>
    <row r="38" spans="1:31" ht="14.1" customHeight="1" x14ac:dyDescent="0.2">
      <c r="A38" s="140" t="s">
        <v>200</v>
      </c>
      <c r="B38" s="141">
        <v>-5.9</v>
      </c>
      <c r="C38" s="141">
        <v>-7.75</v>
      </c>
      <c r="D38" s="141">
        <v>-5.92</v>
      </c>
      <c r="E38" s="141">
        <v>0.24</v>
      </c>
      <c r="F38" s="141">
        <v>-0.73</v>
      </c>
      <c r="G38" s="141">
        <v>-0.2</v>
      </c>
      <c r="H38" s="141">
        <v>-4.7300000000000004</v>
      </c>
      <c r="I38" s="141">
        <v>1.86</v>
      </c>
      <c r="J38" s="141">
        <v>6.71</v>
      </c>
      <c r="K38" s="141">
        <v>-0.27</v>
      </c>
      <c r="L38" s="141">
        <v>-1.6706973095860278</v>
      </c>
      <c r="M38" s="141">
        <v>1.6394335522978285</v>
      </c>
      <c r="N38" s="141">
        <v>7.2194009986126133</v>
      </c>
      <c r="O38" s="141">
        <v>16.829334565863643</v>
      </c>
      <c r="P38" s="141">
        <v>8.8344489688815084</v>
      </c>
      <c r="Q38" s="141">
        <v>4.4516794546991205</v>
      </c>
      <c r="R38" s="141">
        <v>0.98581730741118812</v>
      </c>
      <c r="S38" s="141">
        <v>6.7237152192064622</v>
      </c>
      <c r="T38" s="141">
        <v>2.7370069414467322</v>
      </c>
      <c r="U38" s="141">
        <v>-13.86290553305551</v>
      </c>
      <c r="V38" s="146" t="s">
        <v>201</v>
      </c>
      <c r="W38" s="147"/>
      <c r="X38" s="238">
        <f t="shared" si="1"/>
        <v>3.0172836771503233</v>
      </c>
      <c r="Y38" s="238">
        <f t="shared" si="1"/>
        <v>2.36443836133415</v>
      </c>
      <c r="Z38" s="238">
        <f t="shared" si="1"/>
        <v>2.680315930876136</v>
      </c>
      <c r="AA38" s="239">
        <f t="shared" si="1"/>
        <v>4.5522988044639678</v>
      </c>
      <c r="AB38" s="239">
        <f t="shared" si="1"/>
        <v>5.0208832445859874</v>
      </c>
      <c r="AC38" s="239">
        <f t="shared" si="1"/>
        <v>4.721612774534508</v>
      </c>
      <c r="AD38" s="239">
        <f t="shared" si="1"/>
        <v>4.191483503617162</v>
      </c>
      <c r="AE38" s="239">
        <f t="shared" si="1"/>
        <v>4.1180666747742123</v>
      </c>
    </row>
    <row r="39" spans="1:31" ht="14.1" customHeight="1" x14ac:dyDescent="0.2">
      <c r="A39" s="150" t="s">
        <v>202</v>
      </c>
      <c r="B39" s="151">
        <v>-4.38</v>
      </c>
      <c r="C39" s="151">
        <v>0.08</v>
      </c>
      <c r="D39" s="151">
        <v>-0.11</v>
      </c>
      <c r="E39" s="151">
        <v>2.44</v>
      </c>
      <c r="F39" s="151">
        <v>5.83</v>
      </c>
      <c r="G39" s="151">
        <v>1.77</v>
      </c>
      <c r="H39" s="151">
        <v>2.4700000000000002</v>
      </c>
      <c r="I39" s="151">
        <v>1.59</v>
      </c>
      <c r="J39" s="151">
        <v>-0.32</v>
      </c>
      <c r="K39" s="151">
        <v>-0.83</v>
      </c>
      <c r="L39" s="151">
        <v>1.7830533452672805</v>
      </c>
      <c r="M39" s="151">
        <v>-14.768617417723199</v>
      </c>
      <c r="N39" s="151">
        <v>-0.26517790387721196</v>
      </c>
      <c r="O39" s="151">
        <v>0.69485877552090103</v>
      </c>
      <c r="P39" s="151">
        <v>-0.31280149027478765</v>
      </c>
      <c r="Q39" s="151">
        <v>-12.62159341179464</v>
      </c>
      <c r="R39" s="151">
        <v>-4.0896690143828485</v>
      </c>
      <c r="S39" s="151">
        <v>4.1624515984658599</v>
      </c>
      <c r="T39" s="151">
        <v>-4.4026479791107427</v>
      </c>
      <c r="U39" s="151">
        <v>-5.8427426042035963E-2</v>
      </c>
      <c r="V39" s="156" t="s">
        <v>203</v>
      </c>
      <c r="W39" s="147"/>
      <c r="X39" s="240">
        <f t="shared" si="1"/>
        <v>1.4122442676213827</v>
      </c>
      <c r="Y39" s="240">
        <f t="shared" si="1"/>
        <v>3.194078357748166</v>
      </c>
      <c r="Z39" s="240">
        <f t="shared" si="1"/>
        <v>3.2126997062134315</v>
      </c>
      <c r="AA39" s="241">
        <f t="shared" si="1"/>
        <v>3.0730884082551038</v>
      </c>
      <c r="AB39" s="241">
        <f t="shared" si="1"/>
        <v>2.7921760959011594</v>
      </c>
      <c r="AC39" s="241">
        <f t="shared" si="1"/>
        <v>4.5748310417883014</v>
      </c>
      <c r="AD39" s="241">
        <f t="shared" si="1"/>
        <v>4.5475791417442668</v>
      </c>
      <c r="AE39" s="241">
        <f t="shared" si="1"/>
        <v>4.7019262376522182</v>
      </c>
    </row>
    <row r="40" spans="1:31" ht="14.1" customHeight="1" x14ac:dyDescent="0.2">
      <c r="A40" s="140" t="s">
        <v>41</v>
      </c>
      <c r="B40" s="141">
        <v>-0.72</v>
      </c>
      <c r="C40" s="141">
        <v>-14.19</v>
      </c>
      <c r="D40" s="141">
        <v>-2.62</v>
      </c>
      <c r="E40" s="141">
        <v>5.21</v>
      </c>
      <c r="F40" s="141">
        <v>5.23</v>
      </c>
      <c r="G40" s="141">
        <v>-1.18</v>
      </c>
      <c r="H40" s="141">
        <v>-3.81</v>
      </c>
      <c r="I40" s="141">
        <v>-4.8099999999999996</v>
      </c>
      <c r="J40" s="141">
        <v>-6.68</v>
      </c>
      <c r="K40" s="141">
        <v>-8.3800000000000008</v>
      </c>
      <c r="L40" s="141">
        <v>4.2239056977284542E-2</v>
      </c>
      <c r="M40" s="141">
        <v>6.1021177247928735</v>
      </c>
      <c r="N40" s="141">
        <v>7.3588363257412119</v>
      </c>
      <c r="O40" s="141">
        <v>7.9885406467156876</v>
      </c>
      <c r="P40" s="141">
        <v>1.7424917640116291</v>
      </c>
      <c r="Q40" s="141">
        <v>8.0396915643960565</v>
      </c>
      <c r="R40" s="141">
        <v>-2.3968783739704036</v>
      </c>
      <c r="S40" s="141">
        <v>0.19612990869323044</v>
      </c>
      <c r="T40" s="141">
        <v>-1.6189569894932976</v>
      </c>
      <c r="U40" s="141">
        <v>0.63438855390574322</v>
      </c>
      <c r="V40" s="146" t="s">
        <v>204</v>
      </c>
      <c r="W40" s="147"/>
      <c r="X40" s="238">
        <f t="shared" si="1"/>
        <v>4.4552239056977285</v>
      </c>
      <c r="Y40" s="238">
        <f t="shared" si="1"/>
        <v>4.18852281381242</v>
      </c>
      <c r="Z40" s="238">
        <f t="shared" si="1"/>
        <v>4.8803193107511378</v>
      </c>
      <c r="AA40" s="239">
        <f t="shared" si="1"/>
        <v>5.1869602391117891</v>
      </c>
      <c r="AB40" s="239">
        <f t="shared" si="1"/>
        <v>4.8094225518238698</v>
      </c>
      <c r="AC40" s="239">
        <f t="shared" si="1"/>
        <v>5.4869438968680164</v>
      </c>
      <c r="AD40" s="239">
        <f t="shared" si="1"/>
        <v>5.3456317342650577</v>
      </c>
      <c r="AE40" s="239">
        <f t="shared" si="1"/>
        <v>4.8450187433957357</v>
      </c>
    </row>
    <row r="41" spans="1:31" ht="14.1" customHeight="1" x14ac:dyDescent="0.2">
      <c r="A41" s="150" t="s">
        <v>205</v>
      </c>
      <c r="B41" s="151">
        <v>23.21</v>
      </c>
      <c r="C41" s="151">
        <v>0.51</v>
      </c>
      <c r="D41" s="151">
        <v>-1.72</v>
      </c>
      <c r="E41" s="151">
        <v>2.63</v>
      </c>
      <c r="F41" s="151">
        <v>5.55</v>
      </c>
      <c r="G41" s="151">
        <v>-2.17</v>
      </c>
      <c r="H41" s="151">
        <v>-2.33</v>
      </c>
      <c r="I41" s="151">
        <v>-14.76</v>
      </c>
      <c r="J41" s="151">
        <v>-25.41</v>
      </c>
      <c r="K41" s="151">
        <v>-11.87</v>
      </c>
      <c r="L41" s="151">
        <v>-21.042495768198584</v>
      </c>
      <c r="M41" s="151">
        <v>-8.1902922732894172</v>
      </c>
      <c r="N41" s="151">
        <v>-6.3593471940173094</v>
      </c>
      <c r="O41" s="151">
        <v>4.8048664821830664</v>
      </c>
      <c r="P41" s="151">
        <v>2.1708984233184148</v>
      </c>
      <c r="Q41" s="151">
        <v>-3.1538560676415459</v>
      </c>
      <c r="R41" s="151">
        <v>23.541916701726173</v>
      </c>
      <c r="S41" s="151">
        <v>2.6898184430857199</v>
      </c>
      <c r="T41" s="151">
        <v>-4.1923111773751893</v>
      </c>
      <c r="U41" s="151">
        <v>-1.5147127740422257</v>
      </c>
      <c r="V41" s="156" t="s">
        <v>206</v>
      </c>
      <c r="W41" s="147"/>
      <c r="X41" s="240">
        <f t="shared" si="1"/>
        <v>8.9674994921838298</v>
      </c>
      <c r="Y41" s="240">
        <f t="shared" si="1"/>
        <v>8.3232788041488011</v>
      </c>
      <c r="Z41" s="240">
        <f t="shared" si="1"/>
        <v>7.9003283347992905</v>
      </c>
      <c r="AA41" s="241">
        <f t="shared" si="1"/>
        <v>8.0768307329653748</v>
      </c>
      <c r="AB41" s="241">
        <f t="shared" si="1"/>
        <v>7.8039895272394109</v>
      </c>
      <c r="AC41" s="241">
        <f t="shared" si="1"/>
        <v>7.7252810418280857</v>
      </c>
      <c r="AD41" s="241">
        <f t="shared" si="1"/>
        <v>10.294229883590758</v>
      </c>
      <c r="AE41" s="241">
        <f t="shared" si="1"/>
        <v>10.292577921817715</v>
      </c>
    </row>
    <row r="42" spans="1:31" ht="14.1" customHeight="1" x14ac:dyDescent="0.2">
      <c r="A42" s="140" t="s">
        <v>207</v>
      </c>
      <c r="B42" s="141">
        <v>4.03</v>
      </c>
      <c r="C42" s="141">
        <v>-1.47</v>
      </c>
      <c r="D42" s="141">
        <v>-3.5</v>
      </c>
      <c r="E42" s="141">
        <v>-1.85</v>
      </c>
      <c r="F42" s="141">
        <v>-3.03</v>
      </c>
      <c r="G42" s="141">
        <v>23.36</v>
      </c>
      <c r="H42" s="141">
        <v>-2.65</v>
      </c>
      <c r="I42" s="141">
        <v>-5.62</v>
      </c>
      <c r="J42" s="141">
        <v>25.22</v>
      </c>
      <c r="K42" s="141">
        <v>7.89</v>
      </c>
      <c r="L42" s="141">
        <v>-4.8898666015077179</v>
      </c>
      <c r="M42" s="141">
        <v>-7.2718948081886463</v>
      </c>
      <c r="N42" s="141">
        <v>-5.1752942823369441</v>
      </c>
      <c r="O42" s="141">
        <v>1.6902362538952178</v>
      </c>
      <c r="P42" s="141">
        <v>2.0747300775141757</v>
      </c>
      <c r="Q42" s="141">
        <v>3.164811218055795</v>
      </c>
      <c r="R42" s="141">
        <v>0.49816114459909538</v>
      </c>
      <c r="S42" s="141">
        <v>2.3803324153841285</v>
      </c>
      <c r="T42" s="141">
        <v>-4.5887631964474238</v>
      </c>
      <c r="U42" s="141">
        <v>-10.207243904075485</v>
      </c>
      <c r="V42" s="146" t="s">
        <v>208</v>
      </c>
      <c r="W42" s="147"/>
      <c r="X42" s="238">
        <f t="shared" si="1"/>
        <v>9.2863919960904617</v>
      </c>
      <c r="Y42" s="238">
        <f t="shared" si="1"/>
        <v>9.6345056845817822</v>
      </c>
      <c r="Z42" s="238">
        <f t="shared" si="1"/>
        <v>9.7350233415219982</v>
      </c>
      <c r="AA42" s="239">
        <f t="shared" si="1"/>
        <v>9.5226091662882872</v>
      </c>
      <c r="AB42" s="239">
        <f t="shared" si="1"/>
        <v>9.2163253616374341</v>
      </c>
      <c r="AC42" s="239">
        <f t="shared" si="1"/>
        <v>6.5646833241498488</v>
      </c>
      <c r="AD42" s="239">
        <f t="shared" si="1"/>
        <v>6.2634376189515155</v>
      </c>
      <c r="AE42" s="239">
        <f t="shared" si="1"/>
        <v>5.7200893185662514</v>
      </c>
    </row>
    <row r="43" spans="1:31" ht="14.1" customHeight="1" x14ac:dyDescent="0.2">
      <c r="A43" s="150" t="s">
        <v>209</v>
      </c>
      <c r="B43" s="151">
        <v>-2.0699999999999998</v>
      </c>
      <c r="C43" s="151">
        <v>-13.65</v>
      </c>
      <c r="D43" s="151">
        <v>6.55</v>
      </c>
      <c r="E43" s="151">
        <v>-2.5499999999999998</v>
      </c>
      <c r="F43" s="151">
        <v>-0.08</v>
      </c>
      <c r="G43" s="151">
        <v>-0.66</v>
      </c>
      <c r="H43" s="151">
        <v>7.98</v>
      </c>
      <c r="I43" s="151">
        <v>-0.37</v>
      </c>
      <c r="J43" s="151">
        <v>-2.85</v>
      </c>
      <c r="K43" s="151">
        <v>-5.42</v>
      </c>
      <c r="L43" s="151">
        <v>-4.7868070348509715</v>
      </c>
      <c r="M43" s="151">
        <v>-2.5166655005057024</v>
      </c>
      <c r="N43" s="151">
        <v>-1.6211051987107268</v>
      </c>
      <c r="O43" s="151">
        <v>6.5188697329632284</v>
      </c>
      <c r="P43" s="151">
        <v>3.9936607469446384</v>
      </c>
      <c r="Q43" s="151">
        <v>-8.4067808017835972</v>
      </c>
      <c r="R43" s="151">
        <v>-5.6369524030950373</v>
      </c>
      <c r="S43" s="151">
        <v>1.3315408978812031</v>
      </c>
      <c r="T43" s="151">
        <v>-0.47134749105287821</v>
      </c>
      <c r="U43" s="151">
        <v>0.37779984030124009</v>
      </c>
      <c r="V43" s="156" t="s">
        <v>210</v>
      </c>
      <c r="W43" s="147"/>
      <c r="X43" s="240">
        <f t="shared" si="1"/>
        <v>4.2676807034850963</v>
      </c>
      <c r="Y43" s="240">
        <f t="shared" si="1"/>
        <v>3.1922778028285341</v>
      </c>
      <c r="Z43" s="240">
        <f t="shared" si="1"/>
        <v>2.4039662187253921</v>
      </c>
      <c r="AA43" s="241">
        <f t="shared" si="1"/>
        <v>3.1142305866809799</v>
      </c>
      <c r="AB43" s="241">
        <f t="shared" si="1"/>
        <v>3.6824289312311449</v>
      </c>
      <c r="AC43" s="241">
        <f t="shared" si="1"/>
        <v>4.2228123404570237</v>
      </c>
      <c r="AD43" s="241">
        <f t="shared" si="1"/>
        <v>3.3919474929624811</v>
      </c>
      <c r="AE43" s="241">
        <f t="shared" si="1"/>
        <v>3.5961324007082256</v>
      </c>
    </row>
    <row r="44" spans="1:31" ht="14.1" customHeight="1" x14ac:dyDescent="0.2">
      <c r="A44" s="140" t="s">
        <v>211</v>
      </c>
      <c r="B44" s="141">
        <v>-1.89</v>
      </c>
      <c r="C44" s="141">
        <v>-7.65</v>
      </c>
      <c r="D44" s="141">
        <v>-3.9</v>
      </c>
      <c r="E44" s="141">
        <v>-0.44</v>
      </c>
      <c r="F44" s="141">
        <v>12.22</v>
      </c>
      <c r="G44" s="141">
        <v>13.39</v>
      </c>
      <c r="H44" s="141">
        <v>8.4499999999999993</v>
      </c>
      <c r="I44" s="141">
        <v>6.15</v>
      </c>
      <c r="J44" s="141">
        <v>3.27</v>
      </c>
      <c r="K44" s="141">
        <v>-3.08</v>
      </c>
      <c r="L44" s="141">
        <v>0.57843834393081028</v>
      </c>
      <c r="M44" s="141">
        <v>2.3445288738589376</v>
      </c>
      <c r="N44" s="141">
        <v>1.5646863671856772</v>
      </c>
      <c r="O44" s="141">
        <v>3.0110241125622177</v>
      </c>
      <c r="P44" s="141">
        <v>24.452019182123028</v>
      </c>
      <c r="Q44" s="141">
        <v>5.6835079714134462</v>
      </c>
      <c r="R44" s="141">
        <v>4.1118931338731883</v>
      </c>
      <c r="S44" s="141">
        <v>1.3311467602034159</v>
      </c>
      <c r="T44" s="141">
        <v>-1.0505873340082512</v>
      </c>
      <c r="U44" s="141">
        <v>-0.90844496482749371</v>
      </c>
      <c r="V44" s="146" t="s">
        <v>212</v>
      </c>
      <c r="W44" s="147"/>
      <c r="X44" s="238">
        <f t="shared" si="1"/>
        <v>5.7971561656069195</v>
      </c>
      <c r="Y44" s="238">
        <f t="shared" si="1"/>
        <v>4.9233626225768203</v>
      </c>
      <c r="Z44" s="238">
        <f t="shared" si="1"/>
        <v>4.4861877132019661</v>
      </c>
      <c r="AA44" s="239">
        <f t="shared" si="1"/>
        <v>4.2101057841969887</v>
      </c>
      <c r="AB44" s="239">
        <f t="shared" si="1"/>
        <v>5.6779480860517513</v>
      </c>
      <c r="AC44" s="239">
        <f t="shared" si="1"/>
        <v>4.7531690426213649</v>
      </c>
      <c r="AD44" s="239">
        <f t="shared" si="1"/>
        <v>4.3719395516104562</v>
      </c>
      <c r="AE44" s="239">
        <f t="shared" si="1"/>
        <v>4.2964156409012659</v>
      </c>
    </row>
    <row r="45" spans="1:31" ht="14.1" customHeight="1" x14ac:dyDescent="0.2">
      <c r="A45" s="150" t="s">
        <v>213</v>
      </c>
      <c r="B45" s="151">
        <v>7.92</v>
      </c>
      <c r="C45" s="151">
        <v>11.1</v>
      </c>
      <c r="D45" s="151">
        <v>-0.27</v>
      </c>
      <c r="E45" s="151">
        <v>11.74</v>
      </c>
      <c r="F45" s="151">
        <v>7.84</v>
      </c>
      <c r="G45" s="151">
        <v>1.02</v>
      </c>
      <c r="H45" s="151">
        <v>-6.06</v>
      </c>
      <c r="I45" s="151">
        <v>-7.53</v>
      </c>
      <c r="J45" s="151">
        <v>-17.5</v>
      </c>
      <c r="K45" s="151">
        <v>-18.55</v>
      </c>
      <c r="L45" s="151">
        <v>-16.711336088733269</v>
      </c>
      <c r="M45" s="151">
        <v>-6.9510610809364461</v>
      </c>
      <c r="N45" s="151">
        <v>-5.3625741091639023</v>
      </c>
      <c r="O45" s="151">
        <v>0.30458614475702672</v>
      </c>
      <c r="P45" s="151">
        <v>0.2335822031506222</v>
      </c>
      <c r="Q45" s="151">
        <v>-2.3089808687437432</v>
      </c>
      <c r="R45" s="151">
        <v>-6.5474054022998125</v>
      </c>
      <c r="S45" s="151">
        <v>-4.8402055445727656</v>
      </c>
      <c r="T45" s="151">
        <v>-6.6421166665311322</v>
      </c>
      <c r="U45" s="151">
        <v>-4.0842786163160438</v>
      </c>
      <c r="V45" s="156" t="s">
        <v>214</v>
      </c>
      <c r="W45" s="147"/>
      <c r="X45" s="240">
        <f t="shared" si="1"/>
        <v>9.7781336088733273</v>
      </c>
      <c r="Y45" s="240">
        <f t="shared" si="1"/>
        <v>8.3037917735735771</v>
      </c>
      <c r="Z45" s="240">
        <f t="shared" si="1"/>
        <v>7.6926828804739076</v>
      </c>
      <c r="AA45" s="241">
        <f t="shared" si="1"/>
        <v>6.4984409205262832</v>
      </c>
      <c r="AB45" s="241">
        <f t="shared" si="1"/>
        <v>5.9258590418910968</v>
      </c>
      <c r="AC45" s="241">
        <f t="shared" si="1"/>
        <v>5.7261201897664709</v>
      </c>
      <c r="AD45" s="241">
        <f t="shared" si="1"/>
        <v>5.696875865628483</v>
      </c>
      <c r="AE45" s="241">
        <f t="shared" si="1"/>
        <v>5.8582635329541173</v>
      </c>
    </row>
    <row r="46" spans="1:31" ht="14.1" customHeight="1" x14ac:dyDescent="0.2">
      <c r="A46" s="140" t="s">
        <v>215</v>
      </c>
      <c r="B46" s="141">
        <v>2.11</v>
      </c>
      <c r="C46" s="141">
        <v>0.98</v>
      </c>
      <c r="D46" s="141">
        <v>8.4499999999999993</v>
      </c>
      <c r="E46" s="141">
        <v>-2.88</v>
      </c>
      <c r="F46" s="141">
        <v>-3.86</v>
      </c>
      <c r="G46" s="141">
        <v>-4.2699999999999996</v>
      </c>
      <c r="H46" s="141">
        <v>-11.65</v>
      </c>
      <c r="I46" s="141">
        <v>-11.66</v>
      </c>
      <c r="J46" s="141">
        <v>18.03</v>
      </c>
      <c r="K46" s="141">
        <v>-10.130000000000001</v>
      </c>
      <c r="L46" s="141">
        <v>-4.645601178164581</v>
      </c>
      <c r="M46" s="141">
        <v>7.6059478010250956</v>
      </c>
      <c r="N46" s="141">
        <v>-7.6284858248057281</v>
      </c>
      <c r="O46" s="141">
        <v>21.375188438912609</v>
      </c>
      <c r="P46" s="141">
        <v>4.0507868047811462</v>
      </c>
      <c r="Q46" s="141">
        <v>3.8866152662808342</v>
      </c>
      <c r="R46" s="141">
        <v>-5.7816221949645374</v>
      </c>
      <c r="S46" s="141">
        <v>-4.4575936237131897</v>
      </c>
      <c r="T46" s="141">
        <v>-5.9666299023261766</v>
      </c>
      <c r="U46" s="141">
        <v>-6.5803968849486596</v>
      </c>
      <c r="V46" s="146" t="s">
        <v>216</v>
      </c>
      <c r="W46" s="147"/>
      <c r="X46" s="238">
        <f t="shared" si="1"/>
        <v>6.7901360706898739</v>
      </c>
      <c r="Y46" s="238">
        <f t="shared" si="1"/>
        <v>7.7177687628333889</v>
      </c>
      <c r="Z46" s="238">
        <f t="shared" si="1"/>
        <v>6.4164779123217315</v>
      </c>
      <c r="AA46" s="239">
        <f t="shared" si="1"/>
        <v>9.8122042937694989</v>
      </c>
      <c r="AB46" s="239">
        <f t="shared" si="1"/>
        <v>10.126157725603887</v>
      </c>
      <c r="AC46" s="239">
        <f t="shared" si="1"/>
        <v>10.066262531396999</v>
      </c>
      <c r="AD46" s="239">
        <f t="shared" si="1"/>
        <v>9.4794247508934539</v>
      </c>
      <c r="AE46" s="239">
        <f t="shared" si="1"/>
        <v>8.7591841132647748</v>
      </c>
    </row>
    <row r="47" spans="1:31" s="108" customFormat="1" ht="14.1" customHeight="1" x14ac:dyDescent="0.2">
      <c r="A47" s="150" t="s">
        <v>24</v>
      </c>
      <c r="B47" s="151">
        <v>2.42</v>
      </c>
      <c r="C47" s="151">
        <v>1.64</v>
      </c>
      <c r="D47" s="151">
        <v>0.54</v>
      </c>
      <c r="E47" s="151">
        <v>-1.35</v>
      </c>
      <c r="F47" s="151">
        <v>2.91</v>
      </c>
      <c r="G47" s="151">
        <v>7.29</v>
      </c>
      <c r="H47" s="151">
        <v>4.49</v>
      </c>
      <c r="I47" s="151">
        <v>0.16</v>
      </c>
      <c r="J47" s="151">
        <v>-3.29</v>
      </c>
      <c r="K47" s="151">
        <v>-1.46</v>
      </c>
      <c r="L47" s="151">
        <v>0.77201984529893042</v>
      </c>
      <c r="M47" s="151">
        <v>-0.38056755307879847</v>
      </c>
      <c r="N47" s="151">
        <v>-0.1716503577060966</v>
      </c>
      <c r="O47" s="151">
        <v>-1.3171674082985747</v>
      </c>
      <c r="P47" s="151">
        <v>14.100802145549574</v>
      </c>
      <c r="Q47" s="151">
        <v>0.16899763713050356</v>
      </c>
      <c r="R47" s="151">
        <v>-0.41508336075956792</v>
      </c>
      <c r="S47" s="151">
        <v>4.5321154484863948</v>
      </c>
      <c r="T47" s="151">
        <v>3.4861199543843466</v>
      </c>
      <c r="U47" s="151">
        <v>2.1679021156463829</v>
      </c>
      <c r="V47" s="156" t="s">
        <v>217</v>
      </c>
      <c r="W47" s="147"/>
      <c r="X47" s="240">
        <f t="shared" si="1"/>
        <v>2.3298384123760854</v>
      </c>
      <c r="Y47" s="240">
        <f t="shared" si="1"/>
        <v>2.3571128624667921</v>
      </c>
      <c r="Z47" s="240">
        <f t="shared" si="1"/>
        <v>2.399811883929158</v>
      </c>
      <c r="AA47" s="241">
        <f t="shared" si="1"/>
        <v>2.3978419284270727</v>
      </c>
      <c r="AB47" s="241">
        <f t="shared" si="1"/>
        <v>3.9645542288040128</v>
      </c>
      <c r="AC47" s="241">
        <f t="shared" si="1"/>
        <v>3.1952630567540932</v>
      </c>
      <c r="AD47" s="241">
        <f t="shared" si="1"/>
        <v>2.6568134101471954</v>
      </c>
      <c r="AE47" s="241">
        <f t="shared" si="1"/>
        <v>3.2250048629422992</v>
      </c>
    </row>
    <row r="48" spans="1:31" s="108" customFormat="1" ht="14.1" customHeight="1" x14ac:dyDescent="0.2">
      <c r="A48" s="140" t="s">
        <v>22</v>
      </c>
      <c r="B48" s="141">
        <v>0.99</v>
      </c>
      <c r="C48" s="141">
        <v>52.88</v>
      </c>
      <c r="D48" s="141">
        <v>1.64</v>
      </c>
      <c r="E48" s="141">
        <v>0.7</v>
      </c>
      <c r="F48" s="141">
        <v>9.6</v>
      </c>
      <c r="G48" s="141">
        <v>6.08</v>
      </c>
      <c r="H48" s="141">
        <v>3.59</v>
      </c>
      <c r="I48" s="141">
        <v>-1.61</v>
      </c>
      <c r="J48" s="141">
        <v>-11.27</v>
      </c>
      <c r="K48" s="141">
        <v>-13.96</v>
      </c>
      <c r="L48" s="141">
        <v>-3.0154188354943292</v>
      </c>
      <c r="M48" s="141">
        <v>-8.1865698601196149E-2</v>
      </c>
      <c r="N48" s="141">
        <v>2.1937162825782761</v>
      </c>
      <c r="O48" s="141">
        <v>8.8535585102256835</v>
      </c>
      <c r="P48" s="141">
        <v>-7.0528974479242678E-3</v>
      </c>
      <c r="Q48" s="141">
        <v>1.6730909614206986</v>
      </c>
      <c r="R48" s="141">
        <v>0.29074127378767856</v>
      </c>
      <c r="S48" s="141">
        <v>-2.35127455220085</v>
      </c>
      <c r="T48" s="141">
        <v>-5.641097634543344E-2</v>
      </c>
      <c r="U48" s="141">
        <v>-3.4514625396393726</v>
      </c>
      <c r="V48" s="146" t="s">
        <v>218</v>
      </c>
      <c r="W48" s="147"/>
      <c r="X48" s="238">
        <f t="shared" si="1"/>
        <v>11.03392513012966</v>
      </c>
      <c r="Y48" s="238">
        <f t="shared" si="1"/>
        <v>5.3049010043712244</v>
      </c>
      <c r="Z48" s="238">
        <f t="shared" si="1"/>
        <v>5.3491983069774856</v>
      </c>
      <c r="AA48" s="239">
        <f t="shared" si="1"/>
        <v>6.0254559326899493</v>
      </c>
      <c r="AB48" s="239">
        <f t="shared" si="1"/>
        <v>5.2329187559997079</v>
      </c>
      <c r="AC48" s="239">
        <f t="shared" si="1"/>
        <v>4.8803660329133631</v>
      </c>
      <c r="AD48" s="239">
        <f t="shared" si="1"/>
        <v>4.6330899428869987</v>
      </c>
      <c r="AE48" s="239">
        <f t="shared" si="1"/>
        <v>4.7053782810804794</v>
      </c>
    </row>
    <row r="49" spans="1:31" s="108" customFormat="1" ht="14.1" customHeight="1" x14ac:dyDescent="0.2">
      <c r="A49" s="150" t="s">
        <v>219</v>
      </c>
      <c r="B49" s="151">
        <v>0.75</v>
      </c>
      <c r="C49" s="151">
        <v>6.33</v>
      </c>
      <c r="D49" s="151">
        <v>4.09</v>
      </c>
      <c r="E49" s="151">
        <v>1.51</v>
      </c>
      <c r="F49" s="151">
        <v>3.73</v>
      </c>
      <c r="G49" s="151">
        <v>-17.350000000000001</v>
      </c>
      <c r="H49" s="151">
        <v>-4.92</v>
      </c>
      <c r="I49" s="151">
        <v>3.6</v>
      </c>
      <c r="J49" s="151">
        <v>1.1200000000000001</v>
      </c>
      <c r="K49" s="151">
        <v>0</v>
      </c>
      <c r="L49" s="151">
        <v>2.6905206836209445</v>
      </c>
      <c r="M49" s="151">
        <v>1.787040225129181</v>
      </c>
      <c r="N49" s="151">
        <v>2.1243022620677685</v>
      </c>
      <c r="O49" s="151">
        <v>1.3168934676965811</v>
      </c>
      <c r="P49" s="151">
        <v>6.9339061545469347</v>
      </c>
      <c r="Q49" s="151">
        <v>-0.11981135829516386</v>
      </c>
      <c r="R49" s="151">
        <v>-2.8639266027895993</v>
      </c>
      <c r="S49" s="151">
        <v>0.58976424800919725</v>
      </c>
      <c r="T49" s="151">
        <v>5.4065154123878338</v>
      </c>
      <c r="U49" s="151">
        <v>5.8961661410318849</v>
      </c>
      <c r="V49" s="156" t="s">
        <v>220</v>
      </c>
      <c r="W49" s="147"/>
      <c r="X49" s="240">
        <f t="shared" si="1"/>
        <v>4.5020312410172574</v>
      </c>
      <c r="Y49" s="240">
        <f t="shared" si="1"/>
        <v>4.3043024363500049</v>
      </c>
      <c r="Z49" s="240">
        <f t="shared" si="1"/>
        <v>4.2256745268327158</v>
      </c>
      <c r="AA49" s="241">
        <f t="shared" si="1"/>
        <v>4.2179502655405789</v>
      </c>
      <c r="AB49" s="241">
        <f t="shared" si="1"/>
        <v>4.3461065117224562</v>
      </c>
      <c r="AC49" s="241">
        <f t="shared" si="1"/>
        <v>1.9738687215963413</v>
      </c>
      <c r="AD49" s="241">
        <f t="shared" si="1"/>
        <v>1.7682613818753012</v>
      </c>
      <c r="AE49" s="241">
        <f t="shared" si="1"/>
        <v>1.620858738674098</v>
      </c>
    </row>
    <row r="50" spans="1:31" s="108" customFormat="1" ht="14.1" customHeight="1" x14ac:dyDescent="0.2">
      <c r="A50" s="225" t="s">
        <v>16</v>
      </c>
      <c r="B50" s="226">
        <v>-26.88</v>
      </c>
      <c r="C50" s="226">
        <v>-14.66</v>
      </c>
      <c r="D50" s="226">
        <v>-18.12</v>
      </c>
      <c r="E50" s="226">
        <v>-8.36</v>
      </c>
      <c r="F50" s="226">
        <v>-8.5</v>
      </c>
      <c r="G50" s="226">
        <v>-17.350000000000001</v>
      </c>
      <c r="H50" s="226">
        <v>-11.65</v>
      </c>
      <c r="I50" s="226">
        <v>-25.14</v>
      </c>
      <c r="J50" s="226">
        <v>-25.41</v>
      </c>
      <c r="K50" s="226">
        <v>-35.93</v>
      </c>
      <c r="L50" s="226">
        <v>-21.042495768198584</v>
      </c>
      <c r="M50" s="226">
        <v>-14.768617417723199</v>
      </c>
      <c r="N50" s="227">
        <v>-22.703361255302994</v>
      </c>
      <c r="O50" s="227">
        <v>-2.1186557877668957</v>
      </c>
      <c r="P50" s="227">
        <v>-2.9419938665117877</v>
      </c>
      <c r="Q50" s="227">
        <v>-12.62159341179464</v>
      </c>
      <c r="R50" s="227">
        <v>-12.421671156070422</v>
      </c>
      <c r="S50" s="227">
        <v>-9.8455650065273304</v>
      </c>
      <c r="T50" s="227">
        <v>-16.679891862515177</v>
      </c>
      <c r="U50" s="227">
        <v>-13.86290553305551</v>
      </c>
      <c r="V50" s="228" t="str">
        <f>+A50</f>
        <v>Minimum</v>
      </c>
      <c r="W50" s="147"/>
      <c r="X50" s="229">
        <f t="shared" si="1"/>
        <v>6.6114994921838299</v>
      </c>
      <c r="Y50" s="229">
        <f t="shared" si="1"/>
        <v>6.6028100987659739</v>
      </c>
      <c r="Z50" s="229">
        <f t="shared" si="1"/>
        <v>6.9597239605778372</v>
      </c>
      <c r="AA50" s="229">
        <f t="shared" si="1"/>
        <v>7.5838583818011482</v>
      </c>
      <c r="AB50" s="270">
        <f t="shared" si="1"/>
        <v>8.1396589951499685</v>
      </c>
      <c r="AC50" s="270">
        <f t="shared" si="1"/>
        <v>8.6124996539705059</v>
      </c>
      <c r="AD50" s="230">
        <f t="shared" si="1"/>
        <v>8.5353325383634644</v>
      </c>
      <c r="AE50" s="230">
        <f t="shared" si="1"/>
        <v>8.2328551111086483</v>
      </c>
    </row>
    <row r="51" spans="1:31" s="108" customFormat="1" ht="14.1" customHeight="1" x14ac:dyDescent="0.2">
      <c r="A51" s="219" t="s">
        <v>17</v>
      </c>
      <c r="B51" s="220">
        <v>23.21</v>
      </c>
      <c r="C51" s="220">
        <v>52.88</v>
      </c>
      <c r="D51" s="220">
        <v>8.4499999999999993</v>
      </c>
      <c r="E51" s="220">
        <v>14.15</v>
      </c>
      <c r="F51" s="220">
        <v>12.22</v>
      </c>
      <c r="G51" s="220">
        <v>23.36</v>
      </c>
      <c r="H51" s="220">
        <v>8.4499999999999993</v>
      </c>
      <c r="I51" s="220">
        <v>6.15</v>
      </c>
      <c r="J51" s="220">
        <v>25.22</v>
      </c>
      <c r="K51" s="220">
        <v>7.89</v>
      </c>
      <c r="L51" s="220">
        <v>3.2364411554943446</v>
      </c>
      <c r="M51" s="220">
        <v>7.6059478010250956</v>
      </c>
      <c r="N51" s="221">
        <v>12.216263661136541</v>
      </c>
      <c r="O51" s="221">
        <v>21.375188438912609</v>
      </c>
      <c r="P51" s="221">
        <v>24.452019182123028</v>
      </c>
      <c r="Q51" s="221">
        <v>33.080717265179942</v>
      </c>
      <c r="R51" s="221">
        <v>23.541916701726173</v>
      </c>
      <c r="S51" s="221">
        <v>10.523019939570167</v>
      </c>
      <c r="T51" s="221">
        <v>8.0853046542260412</v>
      </c>
      <c r="U51" s="221">
        <v>12.556602206060303</v>
      </c>
      <c r="V51" s="222" t="str">
        <f>+A51</f>
        <v>Maximum</v>
      </c>
      <c r="W51" s="147"/>
      <c r="X51" s="223">
        <f t="shared" si="1"/>
        <v>10.571613530670337</v>
      </c>
      <c r="Y51" s="223">
        <f t="shared" si="1"/>
        <v>5.6514088834784459</v>
      </c>
      <c r="Z51" s="223">
        <f t="shared" si="1"/>
        <v>5.3833874704617113</v>
      </c>
      <c r="AA51" s="223">
        <f t="shared" si="1"/>
        <v>6.3276072243884069</v>
      </c>
      <c r="AB51" s="271">
        <f t="shared" si="1"/>
        <v>7.6849727051117984</v>
      </c>
      <c r="AC51" s="271">
        <f t="shared" si="1"/>
        <v>8.8514587769333932</v>
      </c>
      <c r="AD51" s="224">
        <f t="shared" si="1"/>
        <v>9.0571188970285785</v>
      </c>
      <c r="AE51" s="224">
        <f t="shared" si="1"/>
        <v>8.6198169030715608</v>
      </c>
    </row>
    <row r="52" spans="1:31" s="108" customFormat="1" ht="14.1" customHeight="1" x14ac:dyDescent="0.2">
      <c r="A52" s="159" t="s">
        <v>221</v>
      </c>
      <c r="B52" s="160">
        <v>0.63</v>
      </c>
      <c r="C52" s="160">
        <v>-0.47499999999999998</v>
      </c>
      <c r="D52" s="160">
        <v>-1.8149999999999999</v>
      </c>
      <c r="E52" s="160">
        <v>-0.67</v>
      </c>
      <c r="F52" s="160">
        <v>3.415</v>
      </c>
      <c r="G52" s="160">
        <v>-0.43000000000000005</v>
      </c>
      <c r="H52" s="160">
        <v>-2.4900000000000002</v>
      </c>
      <c r="I52" s="160">
        <v>-3.6749999999999998</v>
      </c>
      <c r="J52" s="160">
        <v>-5.2549999999999999</v>
      </c>
      <c r="K52" s="160">
        <v>-6.0449999999999999</v>
      </c>
      <c r="L52" s="160">
        <v>-2.3664321808457336</v>
      </c>
      <c r="M52" s="160">
        <v>-0.12771272643772646</v>
      </c>
      <c r="N52" s="209">
        <v>0.9172195048453009</v>
      </c>
      <c r="O52" s="209">
        <v>4.9102779754137202</v>
      </c>
      <c r="P52" s="172">
        <v>2.1228142504162952</v>
      </c>
      <c r="Q52" s="160">
        <v>1.1100437963598933</v>
      </c>
      <c r="R52" s="209">
        <v>-0.32797905673066502</v>
      </c>
      <c r="S52" s="209">
        <v>1.5936448557897716</v>
      </c>
      <c r="T52" s="209">
        <v>-1.6951616526088893</v>
      </c>
      <c r="U52" s="209">
        <v>-1.262337874521384</v>
      </c>
      <c r="V52" s="173" t="str">
        <f>+A52</f>
        <v>Médiane</v>
      </c>
      <c r="X52" s="166">
        <f t="shared" si="1"/>
        <v>1.9856432180845736</v>
      </c>
      <c r="Y52" s="166">
        <f t="shared" si="1"/>
        <v>2.0203719454408011</v>
      </c>
      <c r="Z52" s="166">
        <f t="shared" si="1"/>
        <v>2.2935938959253312</v>
      </c>
      <c r="AA52" s="166">
        <f t="shared" si="1"/>
        <v>2.8516216934667029</v>
      </c>
      <c r="AB52" s="169">
        <f t="shared" si="1"/>
        <v>2.7224031185083324</v>
      </c>
      <c r="AC52" s="169">
        <f t="shared" si="1"/>
        <v>2.8764074981443213</v>
      </c>
      <c r="AD52" s="168">
        <f t="shared" si="1"/>
        <v>2.7693449612108334</v>
      </c>
      <c r="AE52" s="168">
        <f t="shared" si="1"/>
        <v>2.5251990212977979</v>
      </c>
    </row>
    <row r="53" spans="1:31" s="108" customFormat="1" ht="14.1" customHeight="1" x14ac:dyDescent="0.2">
      <c r="A53" s="159" t="s">
        <v>237</v>
      </c>
      <c r="B53" s="160">
        <v>0.34346153846153865</v>
      </c>
      <c r="C53" s="160">
        <v>1.5499999999999998</v>
      </c>
      <c r="D53" s="160">
        <v>-2.5707692307692303</v>
      </c>
      <c r="E53" s="160">
        <v>0.16192307692307695</v>
      </c>
      <c r="F53" s="160">
        <v>2.6469230769230765</v>
      </c>
      <c r="G53" s="160">
        <v>0.68269230769230771</v>
      </c>
      <c r="H53" s="160">
        <v>-1.1692307692307689</v>
      </c>
      <c r="I53" s="160">
        <v>-5.1180769230769236</v>
      </c>
      <c r="J53" s="160">
        <v>-4.8742307692307687</v>
      </c>
      <c r="K53" s="160">
        <v>-7.8823076923076947</v>
      </c>
      <c r="L53" s="160">
        <v>-3.5848593196020055</v>
      </c>
      <c r="M53" s="160">
        <v>-1.2524801482192722</v>
      </c>
      <c r="N53" s="209">
        <v>0.23049909746287797</v>
      </c>
      <c r="O53" s="209">
        <v>5.0967283415700626</v>
      </c>
      <c r="P53" s="172">
        <v>4.0849310372293646</v>
      </c>
      <c r="Q53" s="160">
        <v>2.8135675492706795</v>
      </c>
      <c r="R53" s="209">
        <v>1.3399873388422956</v>
      </c>
      <c r="S53" s="209">
        <v>1.2178263748513962</v>
      </c>
      <c r="T53" s="209">
        <v>-1.9061167053138137</v>
      </c>
      <c r="U53" s="209">
        <v>-1.9106795289212424</v>
      </c>
      <c r="V53" s="173" t="str">
        <f>+A53</f>
        <v>Moyenne</v>
      </c>
      <c r="X53" s="166">
        <f t="shared" si="1"/>
        <v>2.7902551627294314</v>
      </c>
      <c r="Y53" s="166">
        <f t="shared" si="1"/>
        <v>2.5100071479075039</v>
      </c>
      <c r="Z53" s="166">
        <f t="shared" si="1"/>
        <v>2.6791630958301913</v>
      </c>
      <c r="AA53" s="166">
        <f t="shared" si="1"/>
        <v>3.0739475170019497</v>
      </c>
      <c r="AB53" s="169">
        <f t="shared" si="1"/>
        <v>3.1889881538264531</v>
      </c>
      <c r="AC53" s="169">
        <f t="shared" si="1"/>
        <v>3.3775819727973526</v>
      </c>
      <c r="AD53" s="168">
        <f t="shared" si="1"/>
        <v>3.627766821681194</v>
      </c>
      <c r="AE53" s="168">
        <f t="shared" si="1"/>
        <v>3.2939485306613028</v>
      </c>
    </row>
    <row r="54" spans="1:31" s="108" customFormat="1" ht="14.1" customHeight="1" thickBot="1" x14ac:dyDescent="0.25">
      <c r="A54" s="159" t="s">
        <v>222</v>
      </c>
      <c r="B54" s="174">
        <v>0.11</v>
      </c>
      <c r="C54" s="175">
        <v>6.5</v>
      </c>
      <c r="D54" s="175">
        <v>-2.81</v>
      </c>
      <c r="E54" s="175">
        <v>-0.06</v>
      </c>
      <c r="F54" s="175">
        <v>2.64</v>
      </c>
      <c r="G54" s="175">
        <v>2.81</v>
      </c>
      <c r="H54" s="175">
        <v>-1.17</v>
      </c>
      <c r="I54" s="175">
        <v>-4.79</v>
      </c>
      <c r="J54" s="175">
        <v>-5.41</v>
      </c>
      <c r="K54" s="175">
        <v>-6.58</v>
      </c>
      <c r="L54" s="175">
        <v>-4.0199999999999996</v>
      </c>
      <c r="M54" s="175">
        <v>-1.92</v>
      </c>
      <c r="N54" s="174">
        <v>2</v>
      </c>
      <c r="O54" s="178">
        <v>4.08</v>
      </c>
      <c r="P54" s="177">
        <v>2.37</v>
      </c>
      <c r="Q54" s="178">
        <v>2.6218439104028968</v>
      </c>
      <c r="R54" s="179">
        <v>3.2161502004422764</v>
      </c>
      <c r="S54" s="179">
        <v>-0.61930965249085845</v>
      </c>
      <c r="T54" s="179">
        <v>-2.4300000000000002</v>
      </c>
      <c r="U54" s="179">
        <v>-2.80903659330929</v>
      </c>
      <c r="V54" s="164" t="s">
        <v>222</v>
      </c>
      <c r="X54" s="166">
        <f t="shared" si="1"/>
        <v>3.4329999999999998</v>
      </c>
      <c r="Y54" s="166">
        <f t="shared" si="1"/>
        <v>2.5910000000000002</v>
      </c>
      <c r="Z54" s="166">
        <f t="shared" si="1"/>
        <v>2.8940000000000001</v>
      </c>
      <c r="AA54" s="166">
        <f t="shared" si="1"/>
        <v>3.3079999999999998</v>
      </c>
      <c r="AB54" s="169">
        <f t="shared" si="1"/>
        <v>3.2810000000000001</v>
      </c>
      <c r="AC54" s="169">
        <f t="shared" si="1"/>
        <v>3.2621843910402903</v>
      </c>
      <c r="AD54" s="168">
        <f t="shared" si="1"/>
        <v>3.7007994110845175</v>
      </c>
      <c r="AE54" s="168">
        <f t="shared" si="1"/>
        <v>3.2837303763336032</v>
      </c>
    </row>
    <row r="55" spans="1:31" s="108" customFormat="1" ht="14.1" customHeight="1" thickBot="1" x14ac:dyDescent="0.25">
      <c r="A55" s="180" t="s">
        <v>223</v>
      </c>
      <c r="B55" s="181">
        <v>8.4700000000000006</v>
      </c>
      <c r="C55" s="182">
        <v>16.13</v>
      </c>
      <c r="D55" s="182">
        <v>16.07</v>
      </c>
      <c r="E55" s="182">
        <v>14.23</v>
      </c>
      <c r="F55" s="182">
        <v>6.41</v>
      </c>
      <c r="G55" s="182">
        <v>4.43</v>
      </c>
      <c r="H55" s="182">
        <v>-2.64</v>
      </c>
      <c r="I55" s="182">
        <v>-12.1</v>
      </c>
      <c r="J55" s="182">
        <v>-7.21</v>
      </c>
      <c r="K55" s="182">
        <v>4.54</v>
      </c>
      <c r="L55" s="182">
        <v>-20.13</v>
      </c>
      <c r="M55" s="182">
        <v>-6.0570092351736848</v>
      </c>
      <c r="N55" s="182">
        <v>-2.004142368651205</v>
      </c>
      <c r="O55" s="182">
        <v>-1.7620027658593298</v>
      </c>
      <c r="P55" s="182">
        <v>-1.2063782581097982</v>
      </c>
      <c r="Q55" s="182">
        <v>0.13744905021958531</v>
      </c>
      <c r="R55" s="182">
        <v>-2.743498902135038</v>
      </c>
      <c r="S55" s="182">
        <v>20.11692424637052</v>
      </c>
      <c r="T55" s="182">
        <v>-9.1999999999999993</v>
      </c>
      <c r="U55" s="182">
        <v>-4.0097567824911726</v>
      </c>
      <c r="V55" s="184" t="s">
        <v>224</v>
      </c>
      <c r="X55" s="185">
        <f t="shared" si="1"/>
        <v>9.9944000000000006</v>
      </c>
      <c r="Y55" s="185">
        <f t="shared" si="1"/>
        <v>9.3817009235173696</v>
      </c>
      <c r="Z55" s="185">
        <f t="shared" si="1"/>
        <v>7.5742866866522478</v>
      </c>
      <c r="AA55" s="185">
        <f t="shared" si="1"/>
        <v>6.1775494974599985</v>
      </c>
      <c r="AB55" s="169">
        <f t="shared" si="1"/>
        <v>5.5682392368112144</v>
      </c>
      <c r="AC55" s="169">
        <f t="shared" si="1"/>
        <v>5.224835160828782</v>
      </c>
      <c r="AD55" s="231">
        <f t="shared" si="1"/>
        <v>5.2165552486579791</v>
      </c>
      <c r="AE55" s="168">
        <f t="shared" ref="AE55" si="2">AVEDEV(J55:S55)</f>
        <v>6.0230916663631771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K3/I3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Zusätzliche Nettoverpflichtungen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 xml:space="preserve">Nettoverpflichtungen in % der laufenden Ausgaben 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+[1]Gewichtung_Pondération!$D$6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Engagements nets supplémentaires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 xml:space="preserve">Engagements net en % des dépenses courantes 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+[1]Gewichtung_Pondération!$D$6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U68" si="3">(SUM(B24:D24)/3)</f>
        <v>-9.81</v>
      </c>
      <c r="E68" s="141">
        <f t="shared" si="3"/>
        <v>-8.923333333333332</v>
      </c>
      <c r="F68" s="141">
        <f t="shared" si="3"/>
        <v>-3.3066666666666662</v>
      </c>
      <c r="G68" s="141">
        <f t="shared" si="3"/>
        <v>1.2700000000000002</v>
      </c>
      <c r="H68" s="141">
        <f t="shared" si="3"/>
        <v>4.0200000000000005</v>
      </c>
      <c r="I68" s="141">
        <f t="shared" si="3"/>
        <v>2.44</v>
      </c>
      <c r="J68" s="141">
        <f t="shared" si="3"/>
        <v>-0.9900000000000001</v>
      </c>
      <c r="K68" s="141">
        <f t="shared" si="3"/>
        <v>-2.8233333333333337</v>
      </c>
      <c r="L68" s="141">
        <f t="shared" si="3"/>
        <v>-3.2032837156416396</v>
      </c>
      <c r="M68" s="141">
        <f t="shared" si="3"/>
        <v>-2.6485817338562634</v>
      </c>
      <c r="N68" s="141">
        <f t="shared" si="3"/>
        <v>2.2468394865225836</v>
      </c>
      <c r="O68" s="142">
        <f t="shared" si="3"/>
        <v>1.8639046062419242</v>
      </c>
      <c r="P68" s="246">
        <f t="shared" si="3"/>
        <v>3.4602412599383676</v>
      </c>
      <c r="Q68" s="195">
        <f t="shared" si="3"/>
        <v>-0.87306764165143858</v>
      </c>
      <c r="R68" s="142">
        <f t="shared" si="3"/>
        <v>0.85148993813924923</v>
      </c>
      <c r="S68" s="246">
        <f t="shared" si="3"/>
        <v>-0.66815173274303985</v>
      </c>
      <c r="T68" s="246">
        <f t="shared" si="3"/>
        <v>-0.61107569940886231</v>
      </c>
      <c r="U68" s="246">
        <f t="shared" si="3"/>
        <v>-2.0277280892963305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ref="D69:D93" si="4">(SUM(B25:D25)/3)</f>
        <v>6.3533333333333344</v>
      </c>
      <c r="E69" s="151">
        <f t="shared" ref="E69:T84" si="5">(SUM(C25:E25)/3)</f>
        <v>5.5966666666666676</v>
      </c>
      <c r="F69" s="151">
        <f t="shared" si="5"/>
        <v>-4.0266666666666664</v>
      </c>
      <c r="G69" s="151">
        <f t="shared" si="5"/>
        <v>-4.4066666666666663</v>
      </c>
      <c r="H69" s="151">
        <f t="shared" si="5"/>
        <v>-5.3666666666666671</v>
      </c>
      <c r="I69" s="151">
        <f t="shared" si="5"/>
        <v>-3.3699999999999997</v>
      </c>
      <c r="J69" s="151">
        <f t="shared" si="5"/>
        <v>-2.9833333333333329</v>
      </c>
      <c r="K69" s="151">
        <f t="shared" si="5"/>
        <v>-3.5666666666666664</v>
      </c>
      <c r="L69" s="151">
        <f t="shared" si="5"/>
        <v>-3.4964472714168315</v>
      </c>
      <c r="M69" s="151">
        <f t="shared" si="5"/>
        <v>-3.3108288246701005</v>
      </c>
      <c r="N69" s="151">
        <f t="shared" si="5"/>
        <v>-0.70346724551812034</v>
      </c>
      <c r="O69" s="197">
        <f t="shared" si="5"/>
        <v>2.14082915689354</v>
      </c>
      <c r="P69" s="247">
        <f t="shared" si="5"/>
        <v>2.3247954158728903</v>
      </c>
      <c r="Q69" s="197">
        <f t="shared" si="5"/>
        <v>1.561033025601275</v>
      </c>
      <c r="R69" s="198">
        <f t="shared" si="5"/>
        <v>6.091430426437463</v>
      </c>
      <c r="S69" s="151">
        <f t="shared" si="5"/>
        <v>5.7938607759095637</v>
      </c>
      <c r="T69" s="151">
        <f t="shared" si="5"/>
        <v>5.5028517290908168</v>
      </c>
      <c r="U69" s="151">
        <f t="shared" ref="U69:U83" si="6">(SUM(S25:U25)/3)</f>
        <v>-2.0256716832792963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4"/>
        <v>2.5066666666666664</v>
      </c>
      <c r="E70" s="141">
        <f t="shared" si="5"/>
        <v>2.3799999999999994</v>
      </c>
      <c r="F70" s="141">
        <f t="shared" si="5"/>
        <v>-6.5733333333333341</v>
      </c>
      <c r="G70" s="141">
        <f t="shared" si="5"/>
        <v>-1.07</v>
      </c>
      <c r="H70" s="141">
        <f t="shared" si="5"/>
        <v>-1.1700000000000002</v>
      </c>
      <c r="I70" s="141">
        <f t="shared" si="5"/>
        <v>-3.7866666666666666</v>
      </c>
      <c r="J70" s="141">
        <f t="shared" si="5"/>
        <v>-5.9866666666666672</v>
      </c>
      <c r="K70" s="141">
        <f t="shared" si="5"/>
        <v>-6.126666666666666</v>
      </c>
      <c r="L70" s="141">
        <f t="shared" si="5"/>
        <v>-5.2044517661987086</v>
      </c>
      <c r="M70" s="141">
        <f t="shared" si="5"/>
        <v>-3.07849481315316</v>
      </c>
      <c r="N70" s="141">
        <f t="shared" si="5"/>
        <v>-1.6862881068541402</v>
      </c>
      <c r="O70" s="194">
        <f t="shared" si="5"/>
        <v>-0.29646949328451133</v>
      </c>
      <c r="P70" s="246">
        <f t="shared" si="5"/>
        <v>0.19958353598950643</v>
      </c>
      <c r="Q70" s="194">
        <f t="shared" si="5"/>
        <v>0.47316810407337506</v>
      </c>
      <c r="R70" s="195">
        <f t="shared" si="5"/>
        <v>-1.0913241462177667</v>
      </c>
      <c r="S70" s="199">
        <f t="shared" si="5"/>
        <v>-0.27937768854770351</v>
      </c>
      <c r="T70" s="199">
        <f t="shared" si="5"/>
        <v>-1.3040629515942375</v>
      </c>
      <c r="U70" s="199">
        <f t="shared" si="6"/>
        <v>-2.1008741058140497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4"/>
        <v>4.45</v>
      </c>
      <c r="E71" s="151">
        <f t="shared" si="5"/>
        <v>1.8100000000000003</v>
      </c>
      <c r="F71" s="151">
        <f t="shared" si="5"/>
        <v>1.9266666666666667</v>
      </c>
      <c r="G71" s="151">
        <f t="shared" si="5"/>
        <v>3.2800000000000007</v>
      </c>
      <c r="H71" s="151">
        <f t="shared" si="5"/>
        <v>2.8166666666666664</v>
      </c>
      <c r="I71" s="151">
        <f t="shared" si="5"/>
        <v>-1.1100000000000001</v>
      </c>
      <c r="J71" s="151">
        <f t="shared" si="5"/>
        <v>-3.41</v>
      </c>
      <c r="K71" s="151">
        <f t="shared" si="5"/>
        <v>-7.9899999999999993</v>
      </c>
      <c r="L71" s="151">
        <f t="shared" si="5"/>
        <v>-5.9772937114369284</v>
      </c>
      <c r="M71" s="151">
        <f t="shared" si="5"/>
        <v>-3.8339603781035958</v>
      </c>
      <c r="N71" s="151">
        <f t="shared" si="5"/>
        <v>0.49349104597462495</v>
      </c>
      <c r="O71" s="197">
        <f t="shared" si="5"/>
        <v>0.61338473501145296</v>
      </c>
      <c r="P71" s="247">
        <f t="shared" si="5"/>
        <v>6.3598130120620031E-2</v>
      </c>
      <c r="Q71" s="198">
        <f t="shared" si="5"/>
        <v>-0.48545234995818703</v>
      </c>
      <c r="R71" s="152">
        <f t="shared" si="5"/>
        <v>-2.2394742923737447</v>
      </c>
      <c r="S71" s="201">
        <f t="shared" si="5"/>
        <v>-0.36547150590822541</v>
      </c>
      <c r="T71" s="201">
        <f t="shared" si="5"/>
        <v>2.6512291015010416</v>
      </c>
      <c r="U71" s="201">
        <f t="shared" si="6"/>
        <v>5.9150114242151766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4"/>
        <v>-17.463333333333335</v>
      </c>
      <c r="E72" s="141">
        <f t="shared" si="5"/>
        <v>-8.1233333333333331</v>
      </c>
      <c r="F72" s="141">
        <f t="shared" si="5"/>
        <v>0.38666666666666671</v>
      </c>
      <c r="G72" s="141">
        <f t="shared" si="5"/>
        <v>7.9866666666666672</v>
      </c>
      <c r="H72" s="141">
        <f t="shared" si="5"/>
        <v>8.9766666666666666</v>
      </c>
      <c r="I72" s="141">
        <f t="shared" si="5"/>
        <v>4.55</v>
      </c>
      <c r="J72" s="141">
        <f t="shared" si="5"/>
        <v>-5.21</v>
      </c>
      <c r="K72" s="141">
        <f t="shared" si="5"/>
        <v>-10.136666666666665</v>
      </c>
      <c r="L72" s="141">
        <f t="shared" si="5"/>
        <v>-9.2214798539384653</v>
      </c>
      <c r="M72" s="141">
        <f t="shared" si="5"/>
        <v>-1.1332652923625146</v>
      </c>
      <c r="N72" s="141">
        <f t="shared" si="5"/>
        <v>3.9850222123555894</v>
      </c>
      <c r="O72" s="194">
        <f t="shared" si="5"/>
        <v>6.2949582517820772</v>
      </c>
      <c r="P72" s="246">
        <f t="shared" si="5"/>
        <v>7.3368682734253783</v>
      </c>
      <c r="Q72" s="195">
        <f t="shared" si="5"/>
        <v>12.363842614574159</v>
      </c>
      <c r="R72" s="142">
        <f t="shared" si="5"/>
        <v>9.9211043387897373</v>
      </c>
      <c r="S72" s="202">
        <f t="shared" si="5"/>
        <v>5.510979755570486</v>
      </c>
      <c r="T72" s="202">
        <f t="shared" si="5"/>
        <v>-4.1709487569630639</v>
      </c>
      <c r="U72" s="202">
        <f t="shared" si="6"/>
        <v>-7.4188678485689321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4"/>
        <v>-1.33</v>
      </c>
      <c r="E73" s="151">
        <f t="shared" si="5"/>
        <v>-4.5666666666666664</v>
      </c>
      <c r="F73" s="151">
        <f t="shared" si="5"/>
        <v>-5.9566666666666661</v>
      </c>
      <c r="G73" s="151">
        <f t="shared" si="5"/>
        <v>-8.11</v>
      </c>
      <c r="H73" s="151">
        <f t="shared" si="5"/>
        <v>-8.61</v>
      </c>
      <c r="I73" s="151">
        <f t="shared" si="5"/>
        <v>-8.293333333333333</v>
      </c>
      <c r="J73" s="151">
        <f t="shared" si="5"/>
        <v>-8.0066666666666659</v>
      </c>
      <c r="K73" s="151">
        <f t="shared" si="5"/>
        <v>-9.7633333333333336</v>
      </c>
      <c r="L73" s="151">
        <f t="shared" si="5"/>
        <v>-9.2860297866289301</v>
      </c>
      <c r="M73" s="151">
        <f t="shared" si="5"/>
        <v>-4.6511917674437226</v>
      </c>
      <c r="N73" s="151">
        <f t="shared" si="5"/>
        <v>1.819981670176207</v>
      </c>
      <c r="O73" s="197">
        <f t="shared" si="5"/>
        <v>5.3221966705778767</v>
      </c>
      <c r="P73" s="247">
        <f t="shared" si="5"/>
        <v>7.2045615427408123</v>
      </c>
      <c r="Q73" s="198">
        <f t="shared" si="5"/>
        <v>9.2450315370854188</v>
      </c>
      <c r="R73" s="203">
        <f t="shared" si="5"/>
        <v>2.8760387316237606</v>
      </c>
      <c r="S73" s="151">
        <f t="shared" si="5"/>
        <v>1.6557050011246208</v>
      </c>
      <c r="T73" s="151">
        <f t="shared" si="5"/>
        <v>-0.18971102619894462</v>
      </c>
      <c r="U73" s="151">
        <f t="shared" si="6"/>
        <v>7.5752973008434097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4"/>
        <v>-4.76</v>
      </c>
      <c r="E74" s="141">
        <f t="shared" si="5"/>
        <v>-5.68</v>
      </c>
      <c r="F74" s="141">
        <f t="shared" si="5"/>
        <v>-5.5133333333333328</v>
      </c>
      <c r="G74" s="141">
        <f t="shared" si="5"/>
        <v>-3.7099999999999995</v>
      </c>
      <c r="H74" s="141">
        <f t="shared" si="5"/>
        <v>-1.54</v>
      </c>
      <c r="I74" s="141">
        <f t="shared" si="5"/>
        <v>-4.5633333333333335</v>
      </c>
      <c r="J74" s="141">
        <f t="shared" si="5"/>
        <v>-5.6633333333333331</v>
      </c>
      <c r="K74" s="141">
        <f t="shared" si="5"/>
        <v>-8.6833333333333318</v>
      </c>
      <c r="L74" s="141">
        <f t="shared" si="5"/>
        <v>-5.9621905221906486</v>
      </c>
      <c r="M74" s="141">
        <f t="shared" si="5"/>
        <v>-3.5237063406176983</v>
      </c>
      <c r="N74" s="141">
        <f t="shared" si="5"/>
        <v>2.0534899345834488</v>
      </c>
      <c r="O74" s="194">
        <f t="shared" si="5"/>
        <v>5.1925573301847194</v>
      </c>
      <c r="P74" s="246">
        <f t="shared" si="5"/>
        <v>6.9988842689308912</v>
      </c>
      <c r="Q74" s="195">
        <f t="shared" si="5"/>
        <v>4.8081052344692274</v>
      </c>
      <c r="R74" s="195">
        <f t="shared" si="5"/>
        <v>-1.2926620242982019</v>
      </c>
      <c r="S74" s="195">
        <f t="shared" si="5"/>
        <v>-2.9892048426026077</v>
      </c>
      <c r="T74" s="195">
        <f t="shared" si="5"/>
        <v>-3.2095137637014708</v>
      </c>
      <c r="U74" s="195">
        <f t="shared" si="6"/>
        <v>1.6473345568699866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4"/>
        <v>1.9666666666666668</v>
      </c>
      <c r="E75" s="151">
        <f t="shared" si="5"/>
        <v>6.1833333333333336</v>
      </c>
      <c r="F75" s="151">
        <f t="shared" si="5"/>
        <v>8.92</v>
      </c>
      <c r="G75" s="151">
        <f t="shared" si="5"/>
        <v>9.7666666666666675</v>
      </c>
      <c r="H75" s="151">
        <f t="shared" si="5"/>
        <v>7.1966666666666663</v>
      </c>
      <c r="I75" s="151">
        <f t="shared" si="5"/>
        <v>4.9366666666666665</v>
      </c>
      <c r="J75" s="151">
        <f t="shared" si="5"/>
        <v>1.4933333333333334</v>
      </c>
      <c r="K75" s="151">
        <f t="shared" si="5"/>
        <v>-12.63</v>
      </c>
      <c r="L75" s="151">
        <f t="shared" si="5"/>
        <v>-15.731756353688489</v>
      </c>
      <c r="M75" s="151">
        <f t="shared" si="5"/>
        <v>-18.954634709264898</v>
      </c>
      <c r="N75" s="151">
        <f t="shared" si="5"/>
        <v>-14.545755127699229</v>
      </c>
      <c r="O75" s="197">
        <f t="shared" si="5"/>
        <v>-11.749430626308438</v>
      </c>
      <c r="P75" s="247">
        <f t="shared" si="5"/>
        <v>-7.9269507291711134</v>
      </c>
      <c r="Q75" s="198">
        <f t="shared" si="5"/>
        <v>-4.3369022127469092</v>
      </c>
      <c r="R75" s="203">
        <f t="shared" si="5"/>
        <v>-0.68514514844488572</v>
      </c>
      <c r="S75" s="151">
        <f t="shared" si="5"/>
        <v>-0.3026354846632936</v>
      </c>
      <c r="T75" s="151">
        <f t="shared" si="5"/>
        <v>1.9208765416722622</v>
      </c>
      <c r="U75" s="151">
        <f t="shared" si="6"/>
        <v>-0.38065303348585466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4"/>
        <v>-1.04</v>
      </c>
      <c r="E76" s="141">
        <f t="shared" si="5"/>
        <v>-2.84</v>
      </c>
      <c r="F76" s="141">
        <f t="shared" si="5"/>
        <v>0.91000000000000014</v>
      </c>
      <c r="G76" s="141">
        <f t="shared" si="5"/>
        <v>3.7766666666666668</v>
      </c>
      <c r="H76" s="141">
        <f t="shared" si="5"/>
        <v>1.5066666666666666</v>
      </c>
      <c r="I76" s="141">
        <f t="shared" si="5"/>
        <v>-9.06</v>
      </c>
      <c r="J76" s="141">
        <f t="shared" si="5"/>
        <v>-16.636666666666667</v>
      </c>
      <c r="K76" s="141">
        <f t="shared" si="5"/>
        <v>-23.516666666666666</v>
      </c>
      <c r="L76" s="141">
        <f t="shared" si="5"/>
        <v>-18.566515969361891</v>
      </c>
      <c r="M76" s="141">
        <f t="shared" si="5"/>
        <v>-11.157702554119977</v>
      </c>
      <c r="N76" s="141">
        <f t="shared" si="5"/>
        <v>-4.7783596091625142</v>
      </c>
      <c r="O76" s="194">
        <f t="shared" si="5"/>
        <v>-1.7010029691575077</v>
      </c>
      <c r="P76" s="246">
        <f t="shared" si="5"/>
        <v>0.11685980017848034</v>
      </c>
      <c r="Q76" s="195">
        <f t="shared" si="5"/>
        <v>5.7525026122908409</v>
      </c>
      <c r="R76" s="204">
        <f t="shared" si="5"/>
        <v>9.0332796474446706</v>
      </c>
      <c r="S76" s="141">
        <f t="shared" si="5"/>
        <v>9.8711906510069998</v>
      </c>
      <c r="T76" s="141">
        <f t="shared" si="5"/>
        <v>8.1349707449295483</v>
      </c>
      <c r="U76" s="141">
        <f t="shared" si="6"/>
        <v>2.4628125325923462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4"/>
        <v>0.21666666666666667</v>
      </c>
      <c r="E77" s="151">
        <f t="shared" si="5"/>
        <v>-0.42333333333333334</v>
      </c>
      <c r="F77" s="151">
        <f t="shared" si="5"/>
        <v>-1.71</v>
      </c>
      <c r="G77" s="151">
        <f t="shared" si="5"/>
        <v>-2.5433333333333334</v>
      </c>
      <c r="H77" s="151">
        <f t="shared" si="5"/>
        <v>-2.8200000000000003</v>
      </c>
      <c r="I77" s="151">
        <f t="shared" si="5"/>
        <v>-3.53</v>
      </c>
      <c r="J77" s="151">
        <f t="shared" si="5"/>
        <v>-3.2899999999999996</v>
      </c>
      <c r="K77" s="151">
        <f t="shared" si="5"/>
        <v>-3.5066666666666664</v>
      </c>
      <c r="L77" s="151">
        <f t="shared" si="5"/>
        <v>-1.5135682109085966</v>
      </c>
      <c r="M77" s="151">
        <f t="shared" si="5"/>
        <v>-0.40685636557561972</v>
      </c>
      <c r="N77" s="151">
        <f t="shared" si="5"/>
        <v>-2.0982920290221205</v>
      </c>
      <c r="O77" s="197">
        <f t="shared" si="5"/>
        <v>-2.2164632554085859</v>
      </c>
      <c r="P77" s="247">
        <f t="shared" si="5"/>
        <v>-2.2132448036936276</v>
      </c>
      <c r="Q77" s="198">
        <f t="shared" si="5"/>
        <v>0.45385640351923584</v>
      </c>
      <c r="R77" s="203">
        <f t="shared" si="5"/>
        <v>0.34197092324704381</v>
      </c>
      <c r="S77" s="151">
        <f t="shared" si="5"/>
        <v>0.72062356409855521</v>
      </c>
      <c r="T77" s="151">
        <f t="shared" si="5"/>
        <v>-0.2257262941577074</v>
      </c>
      <c r="U77" s="151">
        <f t="shared" si="6"/>
        <v>0.35392669614733191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4"/>
        <v>-0.31666666666666665</v>
      </c>
      <c r="E78" s="141">
        <f t="shared" si="5"/>
        <v>-1.5366666666666668</v>
      </c>
      <c r="F78" s="141">
        <f t="shared" si="5"/>
        <v>-2.5966666666666671</v>
      </c>
      <c r="G78" s="141">
        <f t="shared" si="5"/>
        <v>-3.2266666666666666</v>
      </c>
      <c r="H78" s="141">
        <f t="shared" si="5"/>
        <v>-4.1900000000000004</v>
      </c>
      <c r="I78" s="141">
        <f t="shared" si="5"/>
        <v>-4.4733333333333336</v>
      </c>
      <c r="J78" s="141">
        <f t="shared" si="5"/>
        <v>-6.0799999999999992</v>
      </c>
      <c r="K78" s="141">
        <f t="shared" si="5"/>
        <v>-6.3666666666666663</v>
      </c>
      <c r="L78" s="141">
        <f t="shared" si="5"/>
        <v>-8.6010520326382984</v>
      </c>
      <c r="M78" s="141">
        <f t="shared" si="5"/>
        <v>-6.4271867932571238</v>
      </c>
      <c r="N78" s="141">
        <f t="shared" si="5"/>
        <v>-3.4620991655450948</v>
      </c>
      <c r="O78" s="194">
        <f t="shared" si="5"/>
        <v>3.3730654371200295</v>
      </c>
      <c r="P78" s="246">
        <f t="shared" si="5"/>
        <v>7.1012430670429945</v>
      </c>
      <c r="Q78" s="195">
        <f t="shared" si="5"/>
        <v>9.2177635112819587</v>
      </c>
      <c r="R78" s="204">
        <f t="shared" si="5"/>
        <v>13.087564596464555</v>
      </c>
      <c r="S78" s="141">
        <f t="shared" si="5"/>
        <v>10.741420838356349</v>
      </c>
      <c r="T78" s="141">
        <f t="shared" si="5"/>
        <v>7.3026906611638642</v>
      </c>
      <c r="U78" s="141">
        <f t="shared" si="6"/>
        <v>-0.16045387140563053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4"/>
        <v>-1.9933333333333334</v>
      </c>
      <c r="E79" s="151">
        <f t="shared" si="5"/>
        <v>-2.7966666666666664</v>
      </c>
      <c r="F79" s="151">
        <f t="shared" si="5"/>
        <v>-1.4166666666666667</v>
      </c>
      <c r="G79" s="151">
        <f t="shared" si="5"/>
        <v>-1.6633333333333333</v>
      </c>
      <c r="H79" s="151">
        <f t="shared" si="5"/>
        <v>-2.4566666666666666</v>
      </c>
      <c r="I79" s="151">
        <f t="shared" si="5"/>
        <v>-10.366666666666667</v>
      </c>
      <c r="J79" s="151">
        <f t="shared" si="5"/>
        <v>-14.933333333333335</v>
      </c>
      <c r="K79" s="151">
        <f t="shared" si="5"/>
        <v>-14.716666666666669</v>
      </c>
      <c r="L79" s="151">
        <f t="shared" si="5"/>
        <v>-8.037033931372342</v>
      </c>
      <c r="M79" s="151">
        <f t="shared" si="5"/>
        <v>-5.1751553700304145</v>
      </c>
      <c r="N79" s="151">
        <f t="shared" si="5"/>
        <v>-4.9656534889782931</v>
      </c>
      <c r="O79" s="197">
        <f t="shared" si="5"/>
        <v>-1.5933897347244921</v>
      </c>
      <c r="P79" s="247">
        <f t="shared" si="5"/>
        <v>0.52745284974857887</v>
      </c>
      <c r="Q79" s="198">
        <f t="shared" si="5"/>
        <v>0.74861773948663279</v>
      </c>
      <c r="R79" s="203">
        <f t="shared" si="5"/>
        <v>-1.9878471640347299</v>
      </c>
      <c r="S79" s="151">
        <f t="shared" si="5"/>
        <v>-0.71910765859871717</v>
      </c>
      <c r="T79" s="151">
        <f t="shared" si="5"/>
        <v>-0.44616537141724605</v>
      </c>
      <c r="U79" s="151">
        <f t="shared" si="6"/>
        <v>-1.07151063533907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4"/>
        <v>-0.71999999999999986</v>
      </c>
      <c r="E80" s="141">
        <f t="shared" si="5"/>
        <v>-0.18000000000000002</v>
      </c>
      <c r="F80" s="141">
        <f t="shared" si="5"/>
        <v>1.37</v>
      </c>
      <c r="G80" s="141">
        <f t="shared" si="5"/>
        <v>2.6133333333333333</v>
      </c>
      <c r="H80" s="141">
        <f t="shared" si="5"/>
        <v>2.2000000000000002</v>
      </c>
      <c r="I80" s="141">
        <f t="shared" si="5"/>
        <v>0.3666666666666667</v>
      </c>
      <c r="J80" s="141">
        <f t="shared" si="5"/>
        <v>-1.0533333333333335</v>
      </c>
      <c r="K80" s="141">
        <f t="shared" si="5"/>
        <v>-1.82</v>
      </c>
      <c r="L80" s="141">
        <f t="shared" si="5"/>
        <v>-3.1186281501885144E-2</v>
      </c>
      <c r="M80" s="141">
        <f t="shared" si="5"/>
        <v>1.0424431243702721</v>
      </c>
      <c r="N80" s="141">
        <f t="shared" si="5"/>
        <v>5.9347961549613162</v>
      </c>
      <c r="O80" s="194">
        <f t="shared" si="5"/>
        <v>7.6482422746762841</v>
      </c>
      <c r="P80" s="246">
        <f t="shared" si="5"/>
        <v>5.7872815799668649</v>
      </c>
      <c r="Q80" s="195">
        <f t="shared" si="5"/>
        <v>12.838500971102468</v>
      </c>
      <c r="R80" s="204">
        <f t="shared" si="5"/>
        <v>11.050564037432608</v>
      </c>
      <c r="S80" s="141">
        <f t="shared" si="5"/>
        <v>15.53890197279326</v>
      </c>
      <c r="T80" s="141">
        <f t="shared" si="5"/>
        <v>0.70832813257296989</v>
      </c>
      <c r="U80" s="141">
        <f t="shared" si="6"/>
        <v>-0.73923994896543055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4"/>
        <v>-3.4333333333333336</v>
      </c>
      <c r="E81" s="151">
        <f t="shared" si="5"/>
        <v>-4.1566666666666663</v>
      </c>
      <c r="F81" s="151">
        <f t="shared" si="5"/>
        <v>-1.63</v>
      </c>
      <c r="G81" s="151">
        <f t="shared" si="5"/>
        <v>-2.9333333333333336</v>
      </c>
      <c r="H81" s="151">
        <f t="shared" si="5"/>
        <v>-2.8800000000000003</v>
      </c>
      <c r="I81" s="151">
        <f t="shared" si="5"/>
        <v>-7.2833333333333341</v>
      </c>
      <c r="J81" s="151">
        <f t="shared" si="5"/>
        <v>-5.6033333333333344</v>
      </c>
      <c r="K81" s="151">
        <f t="shared" si="5"/>
        <v>-5.9233333333333329</v>
      </c>
      <c r="L81" s="151">
        <f t="shared" si="5"/>
        <v>-3.4845075158136574</v>
      </c>
      <c r="M81" s="151">
        <f t="shared" si="5"/>
        <v>-1.0985376708130268</v>
      </c>
      <c r="N81" s="151">
        <f t="shared" si="5"/>
        <v>1.6805245021302984</v>
      </c>
      <c r="O81" s="197">
        <f t="shared" si="5"/>
        <v>5.333360492332285</v>
      </c>
      <c r="P81" s="247">
        <f t="shared" si="5"/>
        <v>5.8523428792947074</v>
      </c>
      <c r="Q81" s="198">
        <f t="shared" si="5"/>
        <v>5.2597560370682084</v>
      </c>
      <c r="R81" s="203">
        <f t="shared" si="5"/>
        <v>1.9692762029664479</v>
      </c>
      <c r="S81" s="151">
        <f t="shared" si="5"/>
        <v>-2.7708643645057172</v>
      </c>
      <c r="T81" s="151">
        <f t="shared" si="5"/>
        <v>-9.2906369827276016</v>
      </c>
      <c r="U81" s="151">
        <f t="shared" si="6"/>
        <v>-12.332520683303921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4"/>
        <v>-6.5233333333333334</v>
      </c>
      <c r="E82" s="141">
        <f t="shared" si="5"/>
        <v>-4.4766666666666666</v>
      </c>
      <c r="F82" s="141">
        <f t="shared" si="5"/>
        <v>-2.1366666666666667</v>
      </c>
      <c r="G82" s="141">
        <f t="shared" si="5"/>
        <v>-0.22999999999999998</v>
      </c>
      <c r="H82" s="141">
        <f t="shared" si="5"/>
        <v>-1.8866666666666667</v>
      </c>
      <c r="I82" s="141">
        <f t="shared" si="5"/>
        <v>-1.0233333333333334</v>
      </c>
      <c r="J82" s="141">
        <f t="shared" si="5"/>
        <v>1.28</v>
      </c>
      <c r="K82" s="141">
        <f t="shared" si="5"/>
        <v>2.7666666666666671</v>
      </c>
      <c r="L82" s="141">
        <f t="shared" si="5"/>
        <v>1.589767563471324</v>
      </c>
      <c r="M82" s="141">
        <f t="shared" si="5"/>
        <v>-0.10042125242939977</v>
      </c>
      <c r="N82" s="141">
        <f t="shared" si="5"/>
        <v>2.396045747108138</v>
      </c>
      <c r="O82" s="194">
        <f t="shared" si="5"/>
        <v>8.5627230389246947</v>
      </c>
      <c r="P82" s="246">
        <f t="shared" si="5"/>
        <v>10.961061511119254</v>
      </c>
      <c r="Q82" s="195">
        <f t="shared" si="5"/>
        <v>10.038487663148091</v>
      </c>
      <c r="R82" s="204">
        <f t="shared" si="5"/>
        <v>4.757315243663939</v>
      </c>
      <c r="S82" s="141">
        <f t="shared" si="5"/>
        <v>4.0537373271055905</v>
      </c>
      <c r="T82" s="141">
        <f t="shared" si="5"/>
        <v>3.4821798226881278</v>
      </c>
      <c r="U82" s="141">
        <f t="shared" si="6"/>
        <v>-1.4673944574674387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4"/>
        <v>-1.47</v>
      </c>
      <c r="E83" s="151">
        <f t="shared" si="5"/>
        <v>0.80333333333333334</v>
      </c>
      <c r="F83" s="151">
        <f t="shared" si="5"/>
        <v>2.72</v>
      </c>
      <c r="G83" s="151">
        <f t="shared" si="5"/>
        <v>3.3466666666666662</v>
      </c>
      <c r="H83" s="151">
        <f t="shared" si="5"/>
        <v>3.3566666666666669</v>
      </c>
      <c r="I83" s="151">
        <f t="shared" si="5"/>
        <v>1.9433333333333334</v>
      </c>
      <c r="J83" s="151">
        <f t="shared" si="5"/>
        <v>1.2466666666666668</v>
      </c>
      <c r="K83" s="151">
        <f t="shared" si="5"/>
        <v>0.1466666666666667</v>
      </c>
      <c r="L83" s="151">
        <f t="shared" si="5"/>
        <v>0.21101778175576022</v>
      </c>
      <c r="M83" s="151">
        <f t="shared" si="5"/>
        <v>-4.6051880241519729</v>
      </c>
      <c r="N83" s="151">
        <f t="shared" si="5"/>
        <v>-4.4169139921110441</v>
      </c>
      <c r="O83" s="197">
        <f t="shared" si="5"/>
        <v>-4.7796455153598369</v>
      </c>
      <c r="P83" s="247">
        <f t="shared" si="5"/>
        <v>3.8959793789633802E-2</v>
      </c>
      <c r="Q83" s="198">
        <f t="shared" si="5"/>
        <v>-4.0798453755161761</v>
      </c>
      <c r="R83" s="203">
        <f t="shared" si="5"/>
        <v>-5.6746879721507595</v>
      </c>
      <c r="S83" s="151">
        <f t="shared" si="5"/>
        <v>-4.1829369425705423</v>
      </c>
      <c r="T83" s="151">
        <f t="shared" si="5"/>
        <v>-1.4432884650092437</v>
      </c>
      <c r="U83" s="151">
        <f t="shared" si="6"/>
        <v>-9.9541268895639592E-2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41</v>
      </c>
      <c r="B84" s="141"/>
      <c r="C84" s="193"/>
      <c r="D84" s="141">
        <f t="shared" si="4"/>
        <v>-5.8433333333333337</v>
      </c>
      <c r="E84" s="141">
        <f t="shared" si="5"/>
        <v>-3.8666666666666658</v>
      </c>
      <c r="F84" s="141">
        <f t="shared" si="5"/>
        <v>2.6066666666666669</v>
      </c>
      <c r="G84" s="141">
        <f t="shared" si="5"/>
        <v>3.0866666666666673</v>
      </c>
      <c r="H84" s="141">
        <f t="shared" si="5"/>
        <v>8.0000000000000224E-2</v>
      </c>
      <c r="I84" s="141">
        <f t="shared" si="5"/>
        <v>-3.2666666666666671</v>
      </c>
      <c r="J84" s="141">
        <f t="shared" si="5"/>
        <v>-5.0999999999999996</v>
      </c>
      <c r="K84" s="141">
        <f t="shared" si="5"/>
        <v>-6.6233333333333322</v>
      </c>
      <c r="L84" s="141">
        <f t="shared" si="5"/>
        <v>-5.0059203143409059</v>
      </c>
      <c r="M84" s="141">
        <f t="shared" si="5"/>
        <v>-0.74521440607661449</v>
      </c>
      <c r="N84" s="141">
        <f t="shared" si="5"/>
        <v>4.5010643691704564</v>
      </c>
      <c r="O84" s="194">
        <f t="shared" si="5"/>
        <v>7.1498315657499241</v>
      </c>
      <c r="P84" s="246">
        <f t="shared" si="5"/>
        <v>5.696622912156176</v>
      </c>
      <c r="Q84" s="195">
        <f t="shared" si="5"/>
        <v>5.9235746583744584</v>
      </c>
      <c r="R84" s="204">
        <f t="shared" si="5"/>
        <v>2.4617683181457601</v>
      </c>
      <c r="S84" s="141">
        <f t="shared" si="5"/>
        <v>1.9463143663729607</v>
      </c>
      <c r="T84" s="141">
        <f t="shared" ref="T84:U93" si="7">(SUM(R40:T40)/3)</f>
        <v>-1.273235151590157</v>
      </c>
      <c r="U84" s="141">
        <f t="shared" si="7"/>
        <v>-0.26281284229810797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si="4"/>
        <v>7.3333333333333348</v>
      </c>
      <c r="E85" s="151">
        <f t="shared" ref="E85:S93" si="8">(SUM(C41:E41)/3)</f>
        <v>0.47333333333333333</v>
      </c>
      <c r="F85" s="151">
        <f t="shared" si="8"/>
        <v>2.1533333333333333</v>
      </c>
      <c r="G85" s="151">
        <f t="shared" si="8"/>
        <v>2.0033333333333334</v>
      </c>
      <c r="H85" s="151">
        <f t="shared" si="8"/>
        <v>0.34999999999999992</v>
      </c>
      <c r="I85" s="151">
        <f t="shared" si="8"/>
        <v>-6.419999999999999</v>
      </c>
      <c r="J85" s="151">
        <f t="shared" si="8"/>
        <v>-14.166666666666666</v>
      </c>
      <c r="K85" s="151">
        <f t="shared" si="8"/>
        <v>-17.346666666666668</v>
      </c>
      <c r="L85" s="151">
        <f t="shared" si="8"/>
        <v>-19.440831922732862</v>
      </c>
      <c r="M85" s="151">
        <f t="shared" si="8"/>
        <v>-13.700929347162665</v>
      </c>
      <c r="N85" s="151">
        <f t="shared" si="8"/>
        <v>-11.864045078501769</v>
      </c>
      <c r="O85" s="197">
        <f t="shared" si="8"/>
        <v>-3.2482576617078869</v>
      </c>
      <c r="P85" s="247">
        <f t="shared" si="8"/>
        <v>0.20547257049472392</v>
      </c>
      <c r="Q85" s="198">
        <f t="shared" si="8"/>
        <v>1.2739696126199787</v>
      </c>
      <c r="R85" s="203">
        <f t="shared" si="8"/>
        <v>7.5196530191343465</v>
      </c>
      <c r="S85" s="151">
        <f t="shared" si="8"/>
        <v>7.6926263590567823</v>
      </c>
      <c r="T85" s="151">
        <f t="shared" si="7"/>
        <v>7.3464746558122345</v>
      </c>
      <c r="U85" s="151">
        <f t="shared" si="7"/>
        <v>-1.0057351694438983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4"/>
        <v>-0.31333333333333319</v>
      </c>
      <c r="E86" s="141">
        <f t="shared" si="8"/>
        <v>-2.2733333333333334</v>
      </c>
      <c r="F86" s="141">
        <f t="shared" si="8"/>
        <v>-2.793333333333333</v>
      </c>
      <c r="G86" s="141">
        <f t="shared" si="8"/>
        <v>6.16</v>
      </c>
      <c r="H86" s="141">
        <f t="shared" si="8"/>
        <v>5.8933333333333335</v>
      </c>
      <c r="I86" s="141">
        <f t="shared" si="8"/>
        <v>5.03</v>
      </c>
      <c r="J86" s="141">
        <f t="shared" si="8"/>
        <v>5.6499999999999995</v>
      </c>
      <c r="K86" s="141">
        <f t="shared" si="8"/>
        <v>9.1633333333333322</v>
      </c>
      <c r="L86" s="141">
        <f t="shared" si="8"/>
        <v>9.4067111328307593</v>
      </c>
      <c r="M86" s="141">
        <f t="shared" si="8"/>
        <v>-1.4239204698987882</v>
      </c>
      <c r="N86" s="141">
        <f t="shared" si="8"/>
        <v>-5.7790185640111034</v>
      </c>
      <c r="O86" s="194">
        <f t="shared" si="8"/>
        <v>-3.5856509455434575</v>
      </c>
      <c r="P86" s="246">
        <f t="shared" si="8"/>
        <v>-0.47010931697585018</v>
      </c>
      <c r="Q86" s="195">
        <f t="shared" si="8"/>
        <v>2.3099258498217297</v>
      </c>
      <c r="R86" s="204">
        <f t="shared" si="8"/>
        <v>1.9125674800563555</v>
      </c>
      <c r="S86" s="141">
        <f t="shared" si="8"/>
        <v>2.0144349260130063</v>
      </c>
      <c r="T86" s="141">
        <f t="shared" si="7"/>
        <v>-0.57008987882139994</v>
      </c>
      <c r="U86" s="141">
        <f t="shared" si="7"/>
        <v>-4.1385582283795932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4"/>
        <v>-3.0566666666666671</v>
      </c>
      <c r="E87" s="151">
        <f t="shared" si="8"/>
        <v>-3.2166666666666668</v>
      </c>
      <c r="F87" s="151">
        <f t="shared" si="8"/>
        <v>1.3066666666666666</v>
      </c>
      <c r="G87" s="151">
        <f t="shared" si="8"/>
        <v>-1.0966666666666667</v>
      </c>
      <c r="H87" s="151">
        <f t="shared" si="8"/>
        <v>2.4133333333333336</v>
      </c>
      <c r="I87" s="151">
        <f t="shared" si="8"/>
        <v>2.3166666666666669</v>
      </c>
      <c r="J87" s="151">
        <f t="shared" si="8"/>
        <v>1.5866666666666667</v>
      </c>
      <c r="K87" s="151">
        <f t="shared" si="8"/>
        <v>-2.8800000000000003</v>
      </c>
      <c r="L87" s="151">
        <f t="shared" si="8"/>
        <v>-4.3522690116169906</v>
      </c>
      <c r="M87" s="151">
        <f t="shared" si="8"/>
        <v>-4.2411575117855582</v>
      </c>
      <c r="N87" s="151">
        <f t="shared" si="8"/>
        <v>-2.9748592446891333</v>
      </c>
      <c r="O87" s="197">
        <f t="shared" si="8"/>
        <v>0.7936996779155997</v>
      </c>
      <c r="P87" s="247">
        <f t="shared" si="8"/>
        <v>2.9638084270657132</v>
      </c>
      <c r="Q87" s="198">
        <f t="shared" si="8"/>
        <v>0.70191655937475639</v>
      </c>
      <c r="R87" s="203">
        <f t="shared" si="8"/>
        <v>-3.3500241526446657</v>
      </c>
      <c r="S87" s="151">
        <f t="shared" si="8"/>
        <v>-4.2373974356658106</v>
      </c>
      <c r="T87" s="151">
        <f t="shared" si="7"/>
        <v>-1.5922529987555709</v>
      </c>
      <c r="U87" s="151">
        <f t="shared" si="7"/>
        <v>0.41266441570985496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4"/>
        <v>-4.4800000000000004</v>
      </c>
      <c r="E88" s="141">
        <f t="shared" si="8"/>
        <v>-3.9966666666666666</v>
      </c>
      <c r="F88" s="141">
        <f t="shared" si="8"/>
        <v>2.6266666666666669</v>
      </c>
      <c r="G88" s="141">
        <f t="shared" si="8"/>
        <v>8.39</v>
      </c>
      <c r="H88" s="141">
        <f t="shared" si="8"/>
        <v>11.353333333333333</v>
      </c>
      <c r="I88" s="141">
        <f t="shared" si="8"/>
        <v>9.33</v>
      </c>
      <c r="J88" s="141">
        <f t="shared" si="8"/>
        <v>5.956666666666667</v>
      </c>
      <c r="K88" s="141">
        <f t="shared" si="8"/>
        <v>2.1133333333333333</v>
      </c>
      <c r="L88" s="141">
        <f t="shared" si="8"/>
        <v>0.25614611464360343</v>
      </c>
      <c r="M88" s="141">
        <f t="shared" si="8"/>
        <v>-5.2344260736750726E-2</v>
      </c>
      <c r="N88" s="141">
        <f t="shared" si="8"/>
        <v>1.4958845283251418</v>
      </c>
      <c r="O88" s="194">
        <f t="shared" si="8"/>
        <v>2.3067464512022777</v>
      </c>
      <c r="P88" s="246">
        <f t="shared" si="8"/>
        <v>9.6759098872903078</v>
      </c>
      <c r="Q88" s="195">
        <f t="shared" si="8"/>
        <v>11.048850422032897</v>
      </c>
      <c r="R88" s="204">
        <f t="shared" si="8"/>
        <v>11.415806762469886</v>
      </c>
      <c r="S88" s="141">
        <f t="shared" si="8"/>
        <v>3.7088492884966833</v>
      </c>
      <c r="T88" s="141">
        <f t="shared" si="7"/>
        <v>1.4641508533561176</v>
      </c>
      <c r="U88" s="141">
        <f t="shared" si="7"/>
        <v>-0.20929517954410967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4"/>
        <v>6.25</v>
      </c>
      <c r="E89" s="151">
        <f t="shared" si="8"/>
        <v>7.5233333333333334</v>
      </c>
      <c r="F89" s="151">
        <f t="shared" si="8"/>
        <v>6.4366666666666674</v>
      </c>
      <c r="G89" s="151">
        <f t="shared" si="8"/>
        <v>6.8666666666666663</v>
      </c>
      <c r="H89" s="151">
        <f t="shared" si="8"/>
        <v>0.93333333333333324</v>
      </c>
      <c r="I89" s="151">
        <f t="shared" si="8"/>
        <v>-4.1900000000000004</v>
      </c>
      <c r="J89" s="151">
        <f t="shared" si="8"/>
        <v>-10.363333333333333</v>
      </c>
      <c r="K89" s="151">
        <f t="shared" si="8"/>
        <v>-14.526666666666666</v>
      </c>
      <c r="L89" s="151">
        <f t="shared" si="8"/>
        <v>-17.587112029577757</v>
      </c>
      <c r="M89" s="151">
        <f t="shared" si="8"/>
        <v>-14.070799056556574</v>
      </c>
      <c r="N89" s="151">
        <f t="shared" si="8"/>
        <v>-9.6749904262778728</v>
      </c>
      <c r="O89" s="197">
        <f t="shared" si="8"/>
        <v>-4.0030163484477743</v>
      </c>
      <c r="P89" s="247">
        <f t="shared" si="8"/>
        <v>-1.6081352537520848</v>
      </c>
      <c r="Q89" s="198">
        <f t="shared" si="8"/>
        <v>-0.59027084027869814</v>
      </c>
      <c r="R89" s="203">
        <f t="shared" si="8"/>
        <v>-2.8742680226309774</v>
      </c>
      <c r="S89" s="151">
        <f t="shared" si="8"/>
        <v>-4.5655306052054412</v>
      </c>
      <c r="T89" s="151">
        <f t="shared" si="7"/>
        <v>-6.0099092044679026</v>
      </c>
      <c r="U89" s="151">
        <f t="shared" si="7"/>
        <v>-5.1888669424733145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4"/>
        <v>3.8466666666666662</v>
      </c>
      <c r="E90" s="141">
        <f t="shared" si="8"/>
        <v>2.1833333333333331</v>
      </c>
      <c r="F90" s="141">
        <f t="shared" si="8"/>
        <v>0.56999999999999984</v>
      </c>
      <c r="G90" s="141">
        <f t="shared" si="8"/>
        <v>-3.67</v>
      </c>
      <c r="H90" s="141">
        <f t="shared" si="8"/>
        <v>-6.5933333333333337</v>
      </c>
      <c r="I90" s="141">
        <f t="shared" si="8"/>
        <v>-9.1933333333333334</v>
      </c>
      <c r="J90" s="141">
        <f t="shared" si="8"/>
        <v>-1.7600000000000005</v>
      </c>
      <c r="K90" s="141">
        <f t="shared" si="8"/>
        <v>-1.2533333333333332</v>
      </c>
      <c r="L90" s="141">
        <f t="shared" si="8"/>
        <v>1.0847996072784731</v>
      </c>
      <c r="M90" s="141">
        <f t="shared" si="8"/>
        <v>-2.3898844590464954</v>
      </c>
      <c r="N90" s="141">
        <f t="shared" si="8"/>
        <v>-1.5560464006484045</v>
      </c>
      <c r="O90" s="194">
        <f t="shared" si="8"/>
        <v>7.1175501383773252</v>
      </c>
      <c r="P90" s="246">
        <f t="shared" si="8"/>
        <v>5.9324964729626757</v>
      </c>
      <c r="Q90" s="195">
        <f t="shared" si="8"/>
        <v>9.770863503324863</v>
      </c>
      <c r="R90" s="204">
        <f t="shared" si="8"/>
        <v>0.71859329203248079</v>
      </c>
      <c r="S90" s="141">
        <f t="shared" si="8"/>
        <v>-2.1175335174656311</v>
      </c>
      <c r="T90" s="141">
        <f t="shared" si="7"/>
        <v>-5.4019485736679682</v>
      </c>
      <c r="U90" s="141">
        <f t="shared" si="7"/>
        <v>-5.6682068036626747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4"/>
        <v>1.5333333333333332</v>
      </c>
      <c r="E91" s="151">
        <f t="shared" si="8"/>
        <v>0.27666666666666656</v>
      </c>
      <c r="F91" s="151">
        <f t="shared" si="8"/>
        <v>0.70000000000000007</v>
      </c>
      <c r="G91" s="151">
        <f t="shared" si="8"/>
        <v>2.9499999999999997</v>
      </c>
      <c r="H91" s="151">
        <f t="shared" si="8"/>
        <v>4.8966666666666665</v>
      </c>
      <c r="I91" s="151">
        <f t="shared" si="8"/>
        <v>3.9800000000000004</v>
      </c>
      <c r="J91" s="151">
        <f t="shared" si="8"/>
        <v>0.45333333333333342</v>
      </c>
      <c r="K91" s="151">
        <f t="shared" si="8"/>
        <v>-1.53</v>
      </c>
      <c r="L91" s="151">
        <f t="shared" si="8"/>
        <v>-1.3259933849003565</v>
      </c>
      <c r="M91" s="151">
        <f t="shared" si="8"/>
        <v>-0.35618256925995601</v>
      </c>
      <c r="N91" s="151">
        <f t="shared" si="8"/>
        <v>7.3267311504678453E-2</v>
      </c>
      <c r="O91" s="197">
        <f t="shared" si="8"/>
        <v>-0.62312843969448994</v>
      </c>
      <c r="P91" s="247">
        <f t="shared" si="8"/>
        <v>4.2039947931816348</v>
      </c>
      <c r="Q91" s="198">
        <f t="shared" si="8"/>
        <v>4.3175441247938346</v>
      </c>
      <c r="R91" s="203">
        <f t="shared" si="8"/>
        <v>4.6182388073068372</v>
      </c>
      <c r="S91" s="151">
        <f t="shared" si="8"/>
        <v>1.4286765749524435</v>
      </c>
      <c r="T91" s="151">
        <f t="shared" si="7"/>
        <v>2.5343840140370575</v>
      </c>
      <c r="U91" s="151">
        <f t="shared" si="7"/>
        <v>3.3953791728390414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4"/>
        <v>18.503333333333334</v>
      </c>
      <c r="E92" s="141">
        <f t="shared" si="8"/>
        <v>18.40666666666667</v>
      </c>
      <c r="F92" s="141">
        <f t="shared" si="8"/>
        <v>3.98</v>
      </c>
      <c r="G92" s="141">
        <f t="shared" si="8"/>
        <v>5.46</v>
      </c>
      <c r="H92" s="141">
        <f t="shared" si="8"/>
        <v>6.4233333333333329</v>
      </c>
      <c r="I92" s="141">
        <f t="shared" si="8"/>
        <v>2.686666666666667</v>
      </c>
      <c r="J92" s="141">
        <f t="shared" si="8"/>
        <v>-3.0966666666666662</v>
      </c>
      <c r="K92" s="141">
        <f t="shared" si="8"/>
        <v>-8.9466666666666672</v>
      </c>
      <c r="L92" s="141">
        <f t="shared" si="8"/>
        <v>-9.4151396118314441</v>
      </c>
      <c r="M92" s="141">
        <f t="shared" si="8"/>
        <v>-5.6857615113651754</v>
      </c>
      <c r="N92" s="141">
        <f t="shared" si="8"/>
        <v>-0.30118941717241637</v>
      </c>
      <c r="O92" s="194">
        <f t="shared" si="8"/>
        <v>3.6551363647342545</v>
      </c>
      <c r="P92" s="246">
        <f t="shared" si="8"/>
        <v>3.6800739651186785</v>
      </c>
      <c r="Q92" s="195">
        <f t="shared" si="8"/>
        <v>3.506532191399486</v>
      </c>
      <c r="R92" s="204">
        <f t="shared" si="8"/>
        <v>0.65225977925348433</v>
      </c>
      <c r="S92" s="141">
        <f t="shared" si="8"/>
        <v>-0.12914743899749093</v>
      </c>
      <c r="T92" s="141">
        <f t="shared" si="7"/>
        <v>-0.70564808491953501</v>
      </c>
      <c r="U92" s="141">
        <f t="shared" si="7"/>
        <v>-1.9530493560618851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4"/>
        <v>3.7233333333333332</v>
      </c>
      <c r="E93" s="151">
        <f t="shared" si="8"/>
        <v>3.9766666666666666</v>
      </c>
      <c r="F93" s="151">
        <f t="shared" si="8"/>
        <v>3.11</v>
      </c>
      <c r="G93" s="151">
        <f t="shared" si="8"/>
        <v>-4.0366666666666671</v>
      </c>
      <c r="H93" s="151">
        <f t="shared" si="8"/>
        <v>-6.18</v>
      </c>
      <c r="I93" s="151">
        <f t="shared" si="8"/>
        <v>-6.2233333333333336</v>
      </c>
      <c r="J93" s="151">
        <f t="shared" si="8"/>
        <v>-6.6666666666666582E-2</v>
      </c>
      <c r="K93" s="151">
        <f t="shared" si="8"/>
        <v>1.5733333333333335</v>
      </c>
      <c r="L93" s="151">
        <f t="shared" si="8"/>
        <v>1.2701735612069815</v>
      </c>
      <c r="M93" s="151">
        <f t="shared" si="8"/>
        <v>1.4925203029167085</v>
      </c>
      <c r="N93" s="151">
        <f t="shared" si="8"/>
        <v>2.2006210569392981</v>
      </c>
      <c r="O93" s="197">
        <f t="shared" si="8"/>
        <v>1.7427453182978436</v>
      </c>
      <c r="P93" s="247">
        <f t="shared" si="8"/>
        <v>3.458367294770428</v>
      </c>
      <c r="Q93" s="198">
        <f t="shared" si="8"/>
        <v>2.7103294213161173</v>
      </c>
      <c r="R93" s="203">
        <f t="shared" si="8"/>
        <v>1.3167227311540572</v>
      </c>
      <c r="S93" s="151">
        <f t="shared" si="8"/>
        <v>-0.7979912376918552</v>
      </c>
      <c r="T93" s="151">
        <f t="shared" si="7"/>
        <v>1.0441176858691439</v>
      </c>
      <c r="U93" s="151">
        <f t="shared" si="7"/>
        <v>3.9641486004763054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25" t="s">
        <v>16</v>
      </c>
      <c r="B94" s="226"/>
      <c r="C94" s="226"/>
      <c r="D94" s="226">
        <f>MIN(D68:D93)</f>
        <v>-17.463333333333335</v>
      </c>
      <c r="E94" s="226">
        <f t="shared" ref="E94:S94" si="9">MIN(E68:E93)</f>
        <v>-8.923333333333332</v>
      </c>
      <c r="F94" s="226">
        <f t="shared" si="9"/>
        <v>-6.5733333333333341</v>
      </c>
      <c r="G94" s="226">
        <f t="shared" si="9"/>
        <v>-8.11</v>
      </c>
      <c r="H94" s="226">
        <f t="shared" si="9"/>
        <v>-8.61</v>
      </c>
      <c r="I94" s="226">
        <f t="shared" si="9"/>
        <v>-10.366666666666667</v>
      </c>
      <c r="J94" s="226">
        <f t="shared" si="9"/>
        <v>-16.636666666666667</v>
      </c>
      <c r="K94" s="226">
        <f t="shared" si="9"/>
        <v>-23.516666666666666</v>
      </c>
      <c r="L94" s="226">
        <f t="shared" si="9"/>
        <v>-19.440831922732862</v>
      </c>
      <c r="M94" s="226">
        <f t="shared" si="9"/>
        <v>-18.954634709264898</v>
      </c>
      <c r="N94" s="227">
        <f t="shared" si="9"/>
        <v>-14.545755127699229</v>
      </c>
      <c r="O94" s="252">
        <f t="shared" si="9"/>
        <v>-11.749430626308438</v>
      </c>
      <c r="P94" s="253">
        <f t="shared" si="9"/>
        <v>-7.9269507291711134</v>
      </c>
      <c r="Q94" s="254">
        <f t="shared" si="9"/>
        <v>-4.3369022127469092</v>
      </c>
      <c r="R94" s="255">
        <f t="shared" si="9"/>
        <v>-5.6746879721507595</v>
      </c>
      <c r="S94" s="227">
        <f t="shared" si="9"/>
        <v>-4.5655306052054412</v>
      </c>
      <c r="T94" s="227">
        <f>MIN(T68:T93)</f>
        <v>-9.2906369827276016</v>
      </c>
      <c r="U94" s="227">
        <f>MIN(U68:U93)</f>
        <v>-12.332520683303921</v>
      </c>
      <c r="V94" s="228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19" t="s">
        <v>17</v>
      </c>
      <c r="B95" s="220"/>
      <c r="C95" s="220"/>
      <c r="D95" s="220">
        <f>MAX(D68:D93)</f>
        <v>18.503333333333334</v>
      </c>
      <c r="E95" s="220">
        <f t="shared" ref="E95:P95" si="10">MAX(E68:E93)</f>
        <v>18.40666666666667</v>
      </c>
      <c r="F95" s="220">
        <f t="shared" si="10"/>
        <v>8.92</v>
      </c>
      <c r="G95" s="220">
        <f t="shared" si="10"/>
        <v>9.7666666666666675</v>
      </c>
      <c r="H95" s="220">
        <f t="shared" si="10"/>
        <v>11.353333333333333</v>
      </c>
      <c r="I95" s="220">
        <f t="shared" si="10"/>
        <v>9.33</v>
      </c>
      <c r="J95" s="220">
        <f t="shared" si="10"/>
        <v>5.956666666666667</v>
      </c>
      <c r="K95" s="220">
        <f t="shared" si="10"/>
        <v>9.1633333333333322</v>
      </c>
      <c r="L95" s="220">
        <f t="shared" si="10"/>
        <v>9.4067111328307593</v>
      </c>
      <c r="M95" s="220">
        <f t="shared" si="10"/>
        <v>1.4925203029167085</v>
      </c>
      <c r="N95" s="221">
        <f t="shared" si="10"/>
        <v>5.9347961549613162</v>
      </c>
      <c r="O95" s="248">
        <f t="shared" si="10"/>
        <v>8.5627230389246947</v>
      </c>
      <c r="P95" s="249">
        <f t="shared" si="10"/>
        <v>10.961061511119254</v>
      </c>
      <c r="Q95" s="250">
        <f>MAX(Q68:Q93)</f>
        <v>12.838500971102468</v>
      </c>
      <c r="R95" s="251">
        <f>MAX(R68:R93)</f>
        <v>13.087564596464555</v>
      </c>
      <c r="S95" s="221">
        <f>MAX(S68:S93)</f>
        <v>15.53890197279326</v>
      </c>
      <c r="T95" s="221">
        <f>MAX(T68:T93)</f>
        <v>8.1349707449295483</v>
      </c>
      <c r="U95" s="221">
        <f>MAX(U68:U93)</f>
        <v>7.5752973008434097</v>
      </c>
      <c r="V95" s="222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-0.51833333333333331</v>
      </c>
      <c r="E96" s="160">
        <f t="shared" ref="E96:Q96" si="11">MEDIAN(E68:E93)</f>
        <v>-0.98000000000000009</v>
      </c>
      <c r="F96" s="160">
        <f t="shared" si="11"/>
        <v>0.63500000000000001</v>
      </c>
      <c r="G96" s="160">
        <f t="shared" si="11"/>
        <v>1.6366666666666667</v>
      </c>
      <c r="H96" s="160">
        <f t="shared" si="11"/>
        <v>0.64166666666666661</v>
      </c>
      <c r="I96" s="160">
        <f t="shared" si="11"/>
        <v>-3.3183333333333334</v>
      </c>
      <c r="J96" s="160">
        <f t="shared" si="11"/>
        <v>-3.1933333333333329</v>
      </c>
      <c r="K96" s="160">
        <f t="shared" si="11"/>
        <v>-6.0249999999999995</v>
      </c>
      <c r="L96" s="160">
        <f t="shared" si="11"/>
        <v>-4.6790946629789483</v>
      </c>
      <c r="M96" s="160">
        <f t="shared" si="11"/>
        <v>-3.19466181891163</v>
      </c>
      <c r="N96" s="209">
        <f t="shared" si="11"/>
        <v>-0.50232833134526833</v>
      </c>
      <c r="O96" s="172">
        <f t="shared" si="11"/>
        <v>1.8033249622698839</v>
      </c>
      <c r="P96" s="256">
        <f t="shared" si="11"/>
        <v>3.4593042773543976</v>
      </c>
      <c r="Q96" s="208">
        <f t="shared" si="11"/>
        <v>3.1084308063578017</v>
      </c>
      <c r="R96" s="209">
        <f>MEDIAN(R68:R93)</f>
        <v>1.6146451056052062</v>
      </c>
      <c r="S96" s="209">
        <f>MEDIAN(S68:S93)</f>
        <v>0.29573806255053214</v>
      </c>
      <c r="T96" s="209">
        <f>MEDIAN(T68:T93)</f>
        <v>-0.33594583278747669</v>
      </c>
      <c r="U96" s="209">
        <f>MEDIAN(U68:U93)</f>
        <v>-0.55994649122564266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-0.22576923076923039</v>
      </c>
      <c r="E97" s="160">
        <f t="shared" ref="E97:T97" si="12">AVERAGE(E68:E93)</f>
        <v>-0.2862820512820512</v>
      </c>
      <c r="F97" s="160">
        <f t="shared" si="12"/>
        <v>7.9358974358974363E-2</v>
      </c>
      <c r="G97" s="160">
        <f t="shared" si="12"/>
        <v>1.163846153846154</v>
      </c>
      <c r="H97" s="160">
        <f t="shared" si="12"/>
        <v>0.72012820512820497</v>
      </c>
      <c r="I97" s="160">
        <f t="shared" si="12"/>
        <v>-1.8682051282051282</v>
      </c>
      <c r="J97" s="160">
        <f t="shared" si="12"/>
        <v>-3.7205128205128193</v>
      </c>
      <c r="K97" s="160">
        <f t="shared" si="12"/>
        <v>-5.9582051282051278</v>
      </c>
      <c r="L97" s="160">
        <f t="shared" si="12"/>
        <v>-5.4471325937134907</v>
      </c>
      <c r="M97" s="160">
        <f t="shared" si="12"/>
        <v>-4.2398823867096569</v>
      </c>
      <c r="N97" s="209">
        <f t="shared" si="12"/>
        <v>-1.5356134567861337</v>
      </c>
      <c r="O97" s="172">
        <f t="shared" si="12"/>
        <v>1.3582490969378895</v>
      </c>
      <c r="P97" s="256">
        <f t="shared" si="12"/>
        <v>3.1373861587541017</v>
      </c>
      <c r="Q97" s="208">
        <f t="shared" si="12"/>
        <v>3.9984089760233692</v>
      </c>
      <c r="R97" s="209">
        <f t="shared" si="12"/>
        <v>2.7461619751141133</v>
      </c>
      <c r="S97" s="209">
        <f t="shared" si="12"/>
        <v>1.7904604209881241</v>
      </c>
      <c r="T97" s="209">
        <f t="shared" si="12"/>
        <v>0.21723233612662607</v>
      </c>
      <c r="U97" s="209">
        <f t="shared" ref="U97" si="13">AVERAGE(U68:U93)</f>
        <v>-0.86632328646122025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4">(SUM(B54:D54)/3)</f>
        <v>1.2666666666666668</v>
      </c>
      <c r="E98" s="175">
        <f t="shared" si="14"/>
        <v>1.21</v>
      </c>
      <c r="F98" s="175">
        <f t="shared" si="14"/>
        <v>-7.6666666666666661E-2</v>
      </c>
      <c r="G98" s="175">
        <f t="shared" si="14"/>
        <v>1.7966666666666669</v>
      </c>
      <c r="H98" s="175">
        <f t="shared" si="14"/>
        <v>1.4266666666666667</v>
      </c>
      <c r="I98" s="175">
        <f t="shared" si="14"/>
        <v>-1.05</v>
      </c>
      <c r="J98" s="175">
        <f t="shared" si="14"/>
        <v>-3.7900000000000005</v>
      </c>
      <c r="K98" s="175">
        <f t="shared" si="14"/>
        <v>-5.5933333333333337</v>
      </c>
      <c r="L98" s="175">
        <f t="shared" si="14"/>
        <v>-5.336666666666666</v>
      </c>
      <c r="M98" s="175">
        <f t="shared" si="14"/>
        <v>-4.1733333333333329</v>
      </c>
      <c r="N98" s="174">
        <f t="shared" ref="N98:U99" si="15">(SUM(L54:N54)/3)</f>
        <v>-1.3133333333333332</v>
      </c>
      <c r="O98" s="178">
        <f t="shared" si="15"/>
        <v>1.3866666666666667</v>
      </c>
      <c r="P98" s="257">
        <f t="shared" si="15"/>
        <v>2.8166666666666664</v>
      </c>
      <c r="Q98" s="179">
        <f t="shared" si="15"/>
        <v>3.0239479701342993</v>
      </c>
      <c r="R98" s="206">
        <f t="shared" si="15"/>
        <v>2.7359980369483914</v>
      </c>
      <c r="S98" s="174">
        <f t="shared" si="15"/>
        <v>1.739561486118105</v>
      </c>
      <c r="T98" s="174">
        <f t="shared" si="15"/>
        <v>5.5613515983805893E-2</v>
      </c>
      <c r="U98" s="174">
        <f t="shared" si="15"/>
        <v>-1.952782081933383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4"/>
        <v>13.556666666666667</v>
      </c>
      <c r="E99" s="182">
        <f t="shared" si="14"/>
        <v>15.476666666666668</v>
      </c>
      <c r="F99" s="182">
        <f t="shared" si="14"/>
        <v>12.236666666666666</v>
      </c>
      <c r="G99" s="182">
        <f t="shared" si="14"/>
        <v>8.3566666666666674</v>
      </c>
      <c r="H99" s="182">
        <f t="shared" si="14"/>
        <v>2.7333333333333329</v>
      </c>
      <c r="I99" s="182">
        <f t="shared" si="14"/>
        <v>-3.436666666666667</v>
      </c>
      <c r="J99" s="182">
        <f t="shared" si="14"/>
        <v>-7.3166666666666664</v>
      </c>
      <c r="K99" s="182">
        <f t="shared" si="14"/>
        <v>-4.9233333333333329</v>
      </c>
      <c r="L99" s="182">
        <f t="shared" si="14"/>
        <v>-7.5999999999999988</v>
      </c>
      <c r="M99" s="182">
        <f t="shared" si="14"/>
        <v>-7.2156697450578946</v>
      </c>
      <c r="N99" s="181">
        <f t="shared" si="15"/>
        <v>-9.3970505346082955</v>
      </c>
      <c r="O99" s="213">
        <f t="shared" si="15"/>
        <v>-3.2743847898947398</v>
      </c>
      <c r="P99" s="258">
        <f t="shared" si="15"/>
        <v>-1.6575077975401111</v>
      </c>
      <c r="Q99" s="211">
        <f t="shared" si="15"/>
        <v>-0.94364399124984766</v>
      </c>
      <c r="R99" s="212">
        <f t="shared" si="15"/>
        <v>-1.2708093700084169</v>
      </c>
      <c r="S99" s="181">
        <f t="shared" si="15"/>
        <v>5.8369581314850221</v>
      </c>
      <c r="T99" s="181">
        <f t="shared" si="15"/>
        <v>2.7244751147451609</v>
      </c>
      <c r="U99" s="181">
        <f t="shared" si="15"/>
        <v>2.3023891546264492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K3/I3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Zusätzliche Nettoverpflichtungen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 xml:space="preserve">Nettoverpflichtungen in % der laufenden Ausgaben 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+[1]Gewichtung_Pondération!$D$6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Engagements nets supplémentaires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10"/>
      <c r="AA106" s="110"/>
      <c r="AB106" s="110"/>
    </row>
    <row r="107" spans="1:28" s="108" customFormat="1" ht="14.1" customHeight="1" thickBot="1" x14ac:dyDescent="0.25">
      <c r="A107" s="289" t="str">
        <f>+$A$5</f>
        <v xml:space="preserve">Engagements net en % des dépenses courantes 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+[1]Gewichtung_Pondération!$D$6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214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6">(SUM(B24:K24)/10)</f>
        <v>-3.1059999999999994</v>
      </c>
      <c r="L112" s="143">
        <f t="shared" si="16"/>
        <v>-2.4149851146924908</v>
      </c>
      <c r="M112" s="143">
        <f t="shared" si="16"/>
        <v>-1.671574520156879</v>
      </c>
      <c r="N112" s="202">
        <f t="shared" si="16"/>
        <v>0.511051845956775</v>
      </c>
      <c r="O112" s="143">
        <f t="shared" si="16"/>
        <v>0.82118626718008547</v>
      </c>
      <c r="P112" s="194">
        <f t="shared" si="16"/>
        <v>0.35849785782463134</v>
      </c>
      <c r="Q112" s="195">
        <f t="shared" si="16"/>
        <v>-0.13186844653865645</v>
      </c>
      <c r="R112" s="204">
        <f t="shared" si="16"/>
        <v>-0.12936675137813985</v>
      </c>
      <c r="S112" s="142">
        <f t="shared" si="16"/>
        <v>-0.57394766199828084</v>
      </c>
      <c r="T112" s="142">
        <f t="shared" si="16"/>
        <v>-1.8191156361315252E-2</v>
      </c>
      <c r="U112" s="142">
        <f t="shared" si="16"/>
        <v>0.10931482183296104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6"/>
        <v>-0.97799999999999954</v>
      </c>
      <c r="L113" s="153">
        <f t="shared" si="16"/>
        <v>-1.2309341814250492</v>
      </c>
      <c r="M113" s="153">
        <f t="shared" si="16"/>
        <v>-3.3642486474010296</v>
      </c>
      <c r="N113" s="153">
        <f t="shared" si="16"/>
        <v>-3.0950401736554358</v>
      </c>
      <c r="O113" s="197">
        <f t="shared" si="16"/>
        <v>-2.267685434356987</v>
      </c>
      <c r="P113" s="197">
        <f t="shared" si="16"/>
        <v>-1.4588100226391629</v>
      </c>
      <c r="Q113" s="198">
        <f t="shared" si="16"/>
        <v>-1.3047302659750539</v>
      </c>
      <c r="R113" s="203">
        <f t="shared" si="16"/>
        <v>1.169743693574252</v>
      </c>
      <c r="S113" s="152">
        <f t="shared" si="16"/>
        <v>1.2903482101337063</v>
      </c>
      <c r="T113" s="152">
        <f t="shared" si="16"/>
        <v>1.241125252752191</v>
      </c>
      <c r="U113" s="152">
        <f t="shared" si="16"/>
        <v>1.6320421885904626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6"/>
        <v>-1.8510000000000002</v>
      </c>
      <c r="L114" s="143">
        <f t="shared" si="16"/>
        <v>-1.7293355298596129</v>
      </c>
      <c r="M114" s="143">
        <f t="shared" si="16"/>
        <v>-4.852548443945949</v>
      </c>
      <c r="N114" s="143">
        <f t="shared" si="16"/>
        <v>-3.1088864320562424</v>
      </c>
      <c r="O114" s="194">
        <f t="shared" si="16"/>
        <v>-2.532276377844966</v>
      </c>
      <c r="P114" s="194">
        <f t="shared" si="16"/>
        <v>-2.8206733831490962</v>
      </c>
      <c r="Q114" s="195">
        <f t="shared" si="16"/>
        <v>-2.6459360008342299</v>
      </c>
      <c r="R114" s="204">
        <f t="shared" si="16"/>
        <v>-2.5086736217102961</v>
      </c>
      <c r="S114" s="142">
        <f t="shared" si="16"/>
        <v>-1.7684866897134075</v>
      </c>
      <c r="T114" s="142">
        <f t="shared" si="16"/>
        <v>-1.2411548863125006</v>
      </c>
      <c r="U114" s="142">
        <f t="shared" si="16"/>
        <v>-1.3009358534545108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6"/>
        <v>6.6000000000000017E-2</v>
      </c>
      <c r="L115" s="153">
        <f t="shared" si="16"/>
        <v>-0.92918811343107865</v>
      </c>
      <c r="M115" s="153">
        <f t="shared" si="16"/>
        <v>-1.5481881134310789</v>
      </c>
      <c r="N115" s="153">
        <f t="shared" si="16"/>
        <v>-1.1209526862076125</v>
      </c>
      <c r="O115" s="197">
        <f t="shared" si="16"/>
        <v>-1.2881726929276429</v>
      </c>
      <c r="P115" s="197">
        <f t="shared" si="16"/>
        <v>-2.1071086743948926</v>
      </c>
      <c r="Q115" s="198">
        <f t="shared" si="16"/>
        <v>-2.2505883911950684</v>
      </c>
      <c r="R115" s="203">
        <f t="shared" si="16"/>
        <v>-2.8050149806397657</v>
      </c>
      <c r="S115" s="152">
        <f t="shared" si="16"/>
        <v>-1.8837501261673602</v>
      </c>
      <c r="T115" s="152">
        <f t="shared" si="16"/>
        <v>-0.43221966074475643</v>
      </c>
      <c r="U115" s="152">
        <f t="shared" si="16"/>
        <v>1.3664884466247869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6"/>
        <v>-5.4730000000000008</v>
      </c>
      <c r="L116" s="143">
        <f t="shared" si="16"/>
        <v>-2.7514439561815389</v>
      </c>
      <c r="M116" s="143">
        <f t="shared" si="16"/>
        <v>-0.59197958770875436</v>
      </c>
      <c r="N116" s="143">
        <f t="shared" si="16"/>
        <v>0.96150666370667681</v>
      </c>
      <c r="O116" s="194">
        <f t="shared" si="16"/>
        <v>1.5740435193530842</v>
      </c>
      <c r="P116" s="194">
        <f t="shared" si="16"/>
        <v>1.4930808943188594</v>
      </c>
      <c r="Q116" s="195">
        <f t="shared" si="16"/>
        <v>2.274659448078924</v>
      </c>
      <c r="R116" s="204">
        <f t="shared" si="16"/>
        <v>1.8573748209900049</v>
      </c>
      <c r="S116" s="142">
        <f t="shared" si="16"/>
        <v>1.7813748209900049</v>
      </c>
      <c r="T116" s="142">
        <f t="shared" si="16"/>
        <v>2.586374820990005</v>
      </c>
      <c r="U116" s="142">
        <f t="shared" si="16"/>
        <v>2.6727144664193245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6"/>
        <v>-6.7469999999999981</v>
      </c>
      <c r="L117" s="153">
        <f t="shared" si="16"/>
        <v>-7.0958089359886785</v>
      </c>
      <c r="M117" s="153">
        <f t="shared" si="16"/>
        <v>-6.7293575302331146</v>
      </c>
      <c r="N117" s="153">
        <f t="shared" si="16"/>
        <v>-5.8020054989471381</v>
      </c>
      <c r="O117" s="197">
        <f t="shared" si="16"/>
        <v>-4.1291499348153158</v>
      </c>
      <c r="P117" s="197">
        <f t="shared" si="16"/>
        <v>-2.7809890674108728</v>
      </c>
      <c r="Q117" s="198">
        <f t="shared" si="16"/>
        <v>-0.59549603782151173</v>
      </c>
      <c r="R117" s="203">
        <f t="shared" si="16"/>
        <v>-0.68333831532818756</v>
      </c>
      <c r="S117" s="152">
        <f t="shared" si="16"/>
        <v>0.20372243292651379</v>
      </c>
      <c r="T117" s="152">
        <f t="shared" si="16"/>
        <v>1.7495906543188045</v>
      </c>
      <c r="U117" s="152">
        <f t="shared" si="16"/>
        <v>4.5182508749248349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6"/>
        <v>-4.9999999999999991</v>
      </c>
      <c r="L118" s="143">
        <f t="shared" si="16"/>
        <v>-5.1246571566571948</v>
      </c>
      <c r="M118" s="143">
        <f t="shared" si="16"/>
        <v>-4.755111902185309</v>
      </c>
      <c r="N118" s="143">
        <f t="shared" si="16"/>
        <v>-2.9559530196249648</v>
      </c>
      <c r="O118" s="194">
        <f t="shared" si="16"/>
        <v>-1.8628899576017788</v>
      </c>
      <c r="P118" s="194">
        <f t="shared" si="16"/>
        <v>-1.001446621506042</v>
      </c>
      <c r="Q118" s="195">
        <f t="shared" si="16"/>
        <v>-0.40052144928419686</v>
      </c>
      <c r="R118" s="204">
        <f t="shared" si="16"/>
        <v>-1.788688564891239</v>
      </c>
      <c r="S118" s="142">
        <f t="shared" si="16"/>
        <v>-0.52920807428682448</v>
      </c>
      <c r="T118" s="142">
        <f t="shared" si="16"/>
        <v>0.33562442160536149</v>
      </c>
      <c r="U118" s="142">
        <f t="shared" si="16"/>
        <v>1.3105118021697566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6"/>
        <v>0.375</v>
      </c>
      <c r="L119" s="153">
        <f t="shared" si="16"/>
        <v>-0.6225269061065466</v>
      </c>
      <c r="M119" s="153">
        <f t="shared" si="16"/>
        <v>-1.8083904127794697</v>
      </c>
      <c r="N119" s="153">
        <f t="shared" si="16"/>
        <v>-4.5787265383097679</v>
      </c>
      <c r="O119" s="197">
        <f t="shared" si="16"/>
        <v>-6.0023560939990777</v>
      </c>
      <c r="P119" s="197">
        <f t="shared" si="16"/>
        <v>-6.8624756315308018</v>
      </c>
      <c r="Q119" s="198">
        <f t="shared" si="16"/>
        <v>-8.80979720213384</v>
      </c>
      <c r="R119" s="203">
        <f t="shared" si="16"/>
        <v>-8.3668996385325425</v>
      </c>
      <c r="S119" s="152">
        <f t="shared" si="16"/>
        <v>-8.4342662769297903</v>
      </c>
      <c r="T119" s="152">
        <f t="shared" si="16"/>
        <v>-8.6815342396321622</v>
      </c>
      <c r="U119" s="152">
        <f t="shared" si="16"/>
        <v>-4.6920955485783002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6"/>
        <v>-6.5849999999999991</v>
      </c>
      <c r="L120" s="143">
        <f t="shared" si="16"/>
        <v>-8.369954790808567</v>
      </c>
      <c r="M120" s="143">
        <f t="shared" si="16"/>
        <v>-8.0323107662359927</v>
      </c>
      <c r="N120" s="143">
        <f t="shared" si="16"/>
        <v>-7.7065078827487525</v>
      </c>
      <c r="O120" s="194">
        <f t="shared" si="16"/>
        <v>-8.0282556815558195</v>
      </c>
      <c r="P120" s="194">
        <f t="shared" si="16"/>
        <v>-8.2702528261824479</v>
      </c>
      <c r="Q120" s="195">
        <f t="shared" si="16"/>
        <v>-7.1137570990615018</v>
      </c>
      <c r="R120" s="204">
        <f t="shared" si="16"/>
        <v>-5.7702717873224172</v>
      </c>
      <c r="S120" s="142">
        <f t="shared" si="16"/>
        <v>-2.5908956308803508</v>
      </c>
      <c r="T120" s="142">
        <f t="shared" si="16"/>
        <v>0.31773412441736293</v>
      </c>
      <c r="U120" s="142">
        <f t="shared" si="16"/>
        <v>2.0235719724552848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6"/>
        <v>-1.923</v>
      </c>
      <c r="L121" s="153">
        <f t="shared" si="16"/>
        <v>-1.980070463272579</v>
      </c>
      <c r="M121" s="153">
        <f t="shared" si="16"/>
        <v>-1.955056909672686</v>
      </c>
      <c r="N121" s="153">
        <f t="shared" si="16"/>
        <v>-2.6174876087066363</v>
      </c>
      <c r="O121" s="197">
        <f t="shared" si="16"/>
        <v>-2.5180094398951551</v>
      </c>
      <c r="P121" s="197">
        <f t="shared" si="16"/>
        <v>-2.1060303507807743</v>
      </c>
      <c r="Q121" s="198">
        <f t="shared" si="16"/>
        <v>-1.7183306876508655</v>
      </c>
      <c r="R121" s="203">
        <f t="shared" si="16"/>
        <v>-1.5694181629210417</v>
      </c>
      <c r="S121" s="152">
        <f t="shared" si="16"/>
        <v>-0.83084328155120768</v>
      </c>
      <c r="T121" s="152">
        <f t="shared" si="16"/>
        <v>-0.79904857589817768</v>
      </c>
      <c r="U121" s="152">
        <f t="shared" si="16"/>
        <v>-0.41124015407684206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6"/>
        <v>-3.5569999999999999</v>
      </c>
      <c r="L122" s="143">
        <f t="shared" si="16"/>
        <v>-4.67631560979149</v>
      </c>
      <c r="M122" s="143">
        <f t="shared" si="16"/>
        <v>-4.911156037977138</v>
      </c>
      <c r="N122" s="143">
        <f t="shared" si="16"/>
        <v>-4.5006297496635295</v>
      </c>
      <c r="O122" s="194">
        <f t="shared" si="16"/>
        <v>-3.2033959786554802</v>
      </c>
      <c r="P122" s="194">
        <f t="shared" si="16"/>
        <v>-2.001783117864238</v>
      </c>
      <c r="Q122" s="195">
        <f t="shared" si="16"/>
        <v>-0.76730069627894104</v>
      </c>
      <c r="R122" s="204">
        <f t="shared" si="16"/>
        <v>1.9798734002838863</v>
      </c>
      <c r="S122" s="142">
        <f t="shared" si="16"/>
        <v>2.5626431336426658</v>
      </c>
      <c r="T122" s="142">
        <f t="shared" si="16"/>
        <v>3.2475065020702187</v>
      </c>
      <c r="U122" s="142">
        <f t="shared" si="16"/>
        <v>3.8417372388621969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6"/>
        <v>-5.9359999999999999</v>
      </c>
      <c r="L123" s="153">
        <f t="shared" si="16"/>
        <v>-6.5011101794117021</v>
      </c>
      <c r="M123" s="153">
        <f t="shared" si="16"/>
        <v>-6.6295466110091237</v>
      </c>
      <c r="N123" s="153">
        <f t="shared" si="16"/>
        <v>-6.8276960466934877</v>
      </c>
      <c r="O123" s="197">
        <f t="shared" si="16"/>
        <v>-6.1401270998290505</v>
      </c>
      <c r="P123" s="197">
        <f t="shared" si="16"/>
        <v>-6.0463107560845515</v>
      </c>
      <c r="Q123" s="198">
        <f t="shared" si="16"/>
        <v>-6.1041107248474979</v>
      </c>
      <c r="R123" s="203">
        <f t="shared" si="16"/>
        <v>-5.9994812490394702</v>
      </c>
      <c r="S123" s="152">
        <f t="shared" si="16"/>
        <v>-3.1520430536641659</v>
      </c>
      <c r="T123" s="152">
        <f t="shared" si="16"/>
        <v>-1.7579603362726715</v>
      </c>
      <c r="U123" s="152">
        <f t="shared" si="16"/>
        <v>-1.9059344396411901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6"/>
        <v>-2.2999999999999955E-2</v>
      </c>
      <c r="L124" s="143">
        <f t="shared" si="16"/>
        <v>0.38364411554943445</v>
      </c>
      <c r="M124" s="143">
        <f t="shared" si="16"/>
        <v>0.77573293731108173</v>
      </c>
      <c r="N124" s="143">
        <f t="shared" si="16"/>
        <v>1.973438846488395</v>
      </c>
      <c r="O124" s="194">
        <f t="shared" si="16"/>
        <v>2.7321167979523198</v>
      </c>
      <c r="P124" s="194">
        <f t="shared" si="16"/>
        <v>2.1009174113011411</v>
      </c>
      <c r="Q124" s="195">
        <f t="shared" si="16"/>
        <v>5.0409891378191354</v>
      </c>
      <c r="R124" s="204">
        <f t="shared" si="16"/>
        <v>5.3872860091821018</v>
      </c>
      <c r="S124" s="142">
        <f t="shared" si="16"/>
        <v>6.652588003139118</v>
      </c>
      <c r="T124" s="142">
        <f t="shared" si="16"/>
        <v>5.5694875775910253</v>
      </c>
      <c r="U124" s="142">
        <f t="shared" si="16"/>
        <v>5.7115140244924723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6"/>
        <v>-3.9589999999999996</v>
      </c>
      <c r="L125" s="153">
        <f t="shared" si="16"/>
        <v>-4.1313522547440975</v>
      </c>
      <c r="M125" s="153">
        <f t="shared" si="16"/>
        <v>-3.4375613012439077</v>
      </c>
      <c r="N125" s="153">
        <f t="shared" si="16"/>
        <v>-2.4248426493609108</v>
      </c>
      <c r="O125" s="197">
        <f t="shared" si="16"/>
        <v>-1.2843441070444122</v>
      </c>
      <c r="P125" s="197">
        <f t="shared" si="16"/>
        <v>-1.1928584374554958</v>
      </c>
      <c r="Q125" s="198">
        <f t="shared" si="16"/>
        <v>3.3084161759552089E-2</v>
      </c>
      <c r="R125" s="203">
        <f t="shared" si="16"/>
        <v>0.17043875384552221</v>
      </c>
      <c r="S125" s="152">
        <f t="shared" si="16"/>
        <v>0.16088225319278954</v>
      </c>
      <c r="T125" s="152">
        <f t="shared" si="16"/>
        <v>-1.0731069330587286</v>
      </c>
      <c r="U125" s="152">
        <f t="shared" si="16"/>
        <v>-1.7523174511456545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6"/>
        <v>-1.669</v>
      </c>
      <c r="L126" s="143">
        <f t="shared" si="16"/>
        <v>-1.2460697309586029</v>
      </c>
      <c r="M126" s="143">
        <f t="shared" si="16"/>
        <v>-0.30712637572882001</v>
      </c>
      <c r="N126" s="143">
        <f t="shared" si="16"/>
        <v>1.0068137241324415</v>
      </c>
      <c r="O126" s="194">
        <f t="shared" si="16"/>
        <v>2.6657471807188058</v>
      </c>
      <c r="P126" s="194">
        <f t="shared" si="16"/>
        <v>3.6221920776069565</v>
      </c>
      <c r="Q126" s="195">
        <f t="shared" si="16"/>
        <v>4.0873600230768687</v>
      </c>
      <c r="R126" s="204">
        <f t="shared" si="16"/>
        <v>4.6589417538179871</v>
      </c>
      <c r="S126" s="142">
        <f t="shared" si="16"/>
        <v>5.1453132757386335</v>
      </c>
      <c r="T126" s="142">
        <f t="shared" si="16"/>
        <v>4.7480139698833064</v>
      </c>
      <c r="U126" s="142">
        <f t="shared" si="16"/>
        <v>3.3887234165777556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6"/>
        <v>0.85399999999999987</v>
      </c>
      <c r="L127" s="153">
        <f t="shared" si="16"/>
        <v>1.4703053345267281</v>
      </c>
      <c r="M127" s="153">
        <f t="shared" si="16"/>
        <v>-1.4556407245591884E-2</v>
      </c>
      <c r="N127" s="153">
        <f t="shared" si="16"/>
        <v>-3.0074197633313138E-2</v>
      </c>
      <c r="O127" s="197">
        <f t="shared" si="16"/>
        <v>-0.20458832008122299</v>
      </c>
      <c r="P127" s="197">
        <f t="shared" si="16"/>
        <v>-0.81886846910870192</v>
      </c>
      <c r="Q127" s="198">
        <f t="shared" si="16"/>
        <v>-2.2580278102881657</v>
      </c>
      <c r="R127" s="203">
        <f t="shared" si="16"/>
        <v>-2.9139947117264504</v>
      </c>
      <c r="S127" s="152">
        <f t="shared" si="16"/>
        <v>-2.6567495518798649</v>
      </c>
      <c r="T127" s="152">
        <f t="shared" si="16"/>
        <v>-3.065014349790939</v>
      </c>
      <c r="U127" s="152">
        <f t="shared" si="16"/>
        <v>-2.9878570923951431</v>
      </c>
      <c r="V127" s="156" t="s">
        <v>203</v>
      </c>
      <c r="W127" s="147"/>
    </row>
    <row r="128" spans="1:28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U137" si="17">(SUM(B40:K40)/10)</f>
        <v>-3.1950000000000003</v>
      </c>
      <c r="L128" s="143">
        <f t="shared" si="17"/>
        <v>-3.1187760943022713</v>
      </c>
      <c r="M128" s="143">
        <f t="shared" si="17"/>
        <v>-1.0895643218229842</v>
      </c>
      <c r="N128" s="143">
        <f t="shared" si="17"/>
        <v>-9.1680689248862995E-2</v>
      </c>
      <c r="O128" s="194">
        <f t="shared" si="17"/>
        <v>0.18617337542270568</v>
      </c>
      <c r="P128" s="194">
        <f t="shared" si="17"/>
        <v>-0.16257744817613146</v>
      </c>
      <c r="Q128" s="195">
        <f t="shared" si="17"/>
        <v>0.75939170826347424</v>
      </c>
      <c r="R128" s="204">
        <f t="shared" si="17"/>
        <v>0.90070387086643411</v>
      </c>
      <c r="S128" s="142">
        <f t="shared" si="17"/>
        <v>1.401316861735757</v>
      </c>
      <c r="T128" s="142">
        <f t="shared" si="17"/>
        <v>1.9074211627864273</v>
      </c>
      <c r="U128" s="142">
        <f t="shared" si="17"/>
        <v>2.8088600181770014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7"/>
        <v>-2.6359999999999992</v>
      </c>
      <c r="L129" s="153">
        <f t="shared" si="17"/>
        <v>-7.0612495768198587</v>
      </c>
      <c r="M129" s="153">
        <f t="shared" si="17"/>
        <v>-7.9312788041487989</v>
      </c>
      <c r="N129" s="153">
        <f t="shared" si="17"/>
        <v>-8.3952135235505292</v>
      </c>
      <c r="O129" s="197">
        <f t="shared" si="17"/>
        <v>-8.1777268753322225</v>
      </c>
      <c r="P129" s="197">
        <f t="shared" si="17"/>
        <v>-8.515637033000381</v>
      </c>
      <c r="Q129" s="198">
        <f t="shared" si="17"/>
        <v>-8.614022639764535</v>
      </c>
      <c r="R129" s="203">
        <f t="shared" si="17"/>
        <v>-6.0268309695919182</v>
      </c>
      <c r="S129" s="152">
        <f t="shared" si="17"/>
        <v>-4.2818491252833466</v>
      </c>
      <c r="T129" s="152">
        <f t="shared" si="17"/>
        <v>-2.1600802430208672</v>
      </c>
      <c r="U129" s="152">
        <f t="shared" si="17"/>
        <v>-1.1245515204250895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7"/>
        <v>4.2379999999999995</v>
      </c>
      <c r="L130" s="143">
        <f t="shared" si="17"/>
        <v>3.3460133398492276</v>
      </c>
      <c r="M130" s="143">
        <f t="shared" si="17"/>
        <v>2.7658238590303634</v>
      </c>
      <c r="N130" s="143">
        <f t="shared" si="17"/>
        <v>2.5982944307966691</v>
      </c>
      <c r="O130" s="194">
        <f t="shared" si="17"/>
        <v>2.9523180561861908</v>
      </c>
      <c r="P130" s="194">
        <f t="shared" si="17"/>
        <v>3.4627910639376083</v>
      </c>
      <c r="Q130" s="195">
        <f t="shared" si="17"/>
        <v>1.4432721857431883</v>
      </c>
      <c r="R130" s="204">
        <f t="shared" si="17"/>
        <v>1.7580883002030976</v>
      </c>
      <c r="S130" s="142">
        <f t="shared" si="17"/>
        <v>2.5581215417415097</v>
      </c>
      <c r="T130" s="142">
        <f t="shared" si="17"/>
        <v>-0.42275477790323207</v>
      </c>
      <c r="U130" s="142">
        <f t="shared" si="17"/>
        <v>-2.2324791683107805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7"/>
        <v>-1.3120000000000003</v>
      </c>
      <c r="L131" s="153">
        <f t="shared" si="17"/>
        <v>-1.5836807034850973</v>
      </c>
      <c r="M131" s="153">
        <f t="shared" si="17"/>
        <v>-0.47034725353566725</v>
      </c>
      <c r="N131" s="153">
        <f t="shared" si="17"/>
        <v>-1.2874577734067398</v>
      </c>
      <c r="O131" s="197">
        <f t="shared" si="17"/>
        <v>-0.38057080011041722</v>
      </c>
      <c r="P131" s="197">
        <f t="shared" si="17"/>
        <v>2.6795274584046645E-2</v>
      </c>
      <c r="Q131" s="198">
        <f t="shared" si="17"/>
        <v>-0.74788280559431308</v>
      </c>
      <c r="R131" s="203">
        <f t="shared" si="17"/>
        <v>-2.1095780459038171</v>
      </c>
      <c r="S131" s="152">
        <f t="shared" si="17"/>
        <v>-1.9394239561156965</v>
      </c>
      <c r="T131" s="152">
        <f t="shared" si="17"/>
        <v>-1.7015587052209842</v>
      </c>
      <c r="U131" s="152">
        <f t="shared" si="17"/>
        <v>-1.1217787211908603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7"/>
        <v>2.6519999999999997</v>
      </c>
      <c r="L132" s="143">
        <f t="shared" si="17"/>
        <v>2.8988438343930807</v>
      </c>
      <c r="M132" s="143">
        <f t="shared" si="17"/>
        <v>3.8982967217789763</v>
      </c>
      <c r="N132" s="143">
        <f t="shared" si="17"/>
        <v>4.4447653584975431</v>
      </c>
      <c r="O132" s="194">
        <f t="shared" si="17"/>
        <v>4.7898677697537648</v>
      </c>
      <c r="P132" s="194">
        <f t="shared" si="17"/>
        <v>6.0130696879660679</v>
      </c>
      <c r="Q132" s="195">
        <f t="shared" si="17"/>
        <v>5.2424204851074121</v>
      </c>
      <c r="R132" s="204">
        <f t="shared" si="17"/>
        <v>4.8086097984947305</v>
      </c>
      <c r="S132" s="142">
        <f t="shared" si="17"/>
        <v>4.3267244745150721</v>
      </c>
      <c r="T132" s="142">
        <f t="shared" si="17"/>
        <v>3.8946657411142476</v>
      </c>
      <c r="U132" s="142">
        <f t="shared" si="17"/>
        <v>4.1118212446314981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7"/>
        <v>-1.0290000000000004</v>
      </c>
      <c r="L133" s="153">
        <f t="shared" si="17"/>
        <v>-3.4921336088733268</v>
      </c>
      <c r="M133" s="153">
        <f t="shared" si="17"/>
        <v>-5.2972397169669714</v>
      </c>
      <c r="N133" s="153">
        <f t="shared" si="17"/>
        <v>-5.8064971278833619</v>
      </c>
      <c r="O133" s="197">
        <f t="shared" si="17"/>
        <v>-6.9500385134076597</v>
      </c>
      <c r="P133" s="197">
        <f t="shared" si="17"/>
        <v>-7.7106802930925982</v>
      </c>
      <c r="Q133" s="198">
        <f t="shared" si="17"/>
        <v>-8.04357837996697</v>
      </c>
      <c r="R133" s="203">
        <f t="shared" si="17"/>
        <v>-8.0923189201969539</v>
      </c>
      <c r="S133" s="152">
        <f t="shared" si="17"/>
        <v>-7.8233394746542304</v>
      </c>
      <c r="T133" s="152">
        <f t="shared" si="17"/>
        <v>-6.7375511413073443</v>
      </c>
      <c r="U133" s="152">
        <f t="shared" si="17"/>
        <v>-5.2909790029389461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7"/>
        <v>-1.488</v>
      </c>
      <c r="L134" s="143">
        <f t="shared" si="17"/>
        <v>-2.1635601178164583</v>
      </c>
      <c r="M134" s="143">
        <f t="shared" si="17"/>
        <v>-1.5009653377139487</v>
      </c>
      <c r="N134" s="143">
        <f t="shared" si="17"/>
        <v>-3.108813920194522</v>
      </c>
      <c r="O134" s="194">
        <f t="shared" si="17"/>
        <v>-0.68329507630326058</v>
      </c>
      <c r="P134" s="194">
        <f t="shared" si="17"/>
        <v>0.10778360417485393</v>
      </c>
      <c r="Q134" s="195">
        <f t="shared" si="17"/>
        <v>0.92344513080293722</v>
      </c>
      <c r="R134" s="204">
        <f t="shared" si="17"/>
        <v>1.510282911306484</v>
      </c>
      <c r="S134" s="142">
        <f t="shared" si="17"/>
        <v>2.2305235489351647</v>
      </c>
      <c r="T134" s="142">
        <f t="shared" si="17"/>
        <v>-0.16913944129745281</v>
      </c>
      <c r="U134" s="142">
        <f t="shared" si="17"/>
        <v>0.18582087020768148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7"/>
        <v>1.3349999999999997</v>
      </c>
      <c r="L135" s="153">
        <f t="shared" si="17"/>
        <v>1.170201984529893</v>
      </c>
      <c r="M135" s="153">
        <f t="shared" si="17"/>
        <v>0.96814522922201307</v>
      </c>
      <c r="N135" s="153">
        <f t="shared" si="17"/>
        <v>0.89698019345140345</v>
      </c>
      <c r="O135" s="197">
        <f t="shared" si="17"/>
        <v>0.90026345262154572</v>
      </c>
      <c r="P135" s="197">
        <f t="shared" si="17"/>
        <v>2.0193436671765035</v>
      </c>
      <c r="Q135" s="198">
        <f t="shared" si="17"/>
        <v>1.307243430889554</v>
      </c>
      <c r="R135" s="203">
        <f t="shared" si="17"/>
        <v>0.81673509481359707</v>
      </c>
      <c r="S135" s="152">
        <f t="shared" si="17"/>
        <v>1.2539466396622365</v>
      </c>
      <c r="T135" s="152">
        <f t="shared" si="17"/>
        <v>1.9315586351006711</v>
      </c>
      <c r="U135" s="152">
        <f t="shared" si="17"/>
        <v>2.2943488466653092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7"/>
        <v>4.8640000000000008</v>
      </c>
      <c r="L136" s="143">
        <f t="shared" si="17"/>
        <v>4.4634581164505684</v>
      </c>
      <c r="M136" s="143">
        <f t="shared" si="17"/>
        <v>-0.8327284534095527</v>
      </c>
      <c r="N136" s="143">
        <f t="shared" si="17"/>
        <v>-0.77735682515172522</v>
      </c>
      <c r="O136" s="194">
        <f t="shared" si="17"/>
        <v>3.7999025870843181E-2</v>
      </c>
      <c r="P136" s="194">
        <f t="shared" si="17"/>
        <v>-0.92270626387394916</v>
      </c>
      <c r="Q136" s="195">
        <f t="shared" si="17"/>
        <v>-1.3633971677318792</v>
      </c>
      <c r="R136" s="204">
        <f t="shared" si="17"/>
        <v>-1.6933230403531112</v>
      </c>
      <c r="S136" s="142">
        <f t="shared" si="17"/>
        <v>-1.7674504955731962</v>
      </c>
      <c r="T136" s="142">
        <f t="shared" si="17"/>
        <v>-0.64609159320773979</v>
      </c>
      <c r="U136" s="142">
        <f t="shared" si="17"/>
        <v>0.40476215282832306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7"/>
        <v>-0.1140000000000001</v>
      </c>
      <c r="L137" s="153">
        <f t="shared" si="17"/>
        <v>8.0052068362094359E-2</v>
      </c>
      <c r="M137" s="153">
        <f t="shared" si="17"/>
        <v>-0.37424390912498773</v>
      </c>
      <c r="N137" s="153">
        <f t="shared" si="17"/>
        <v>-0.57081368291821089</v>
      </c>
      <c r="O137" s="197">
        <f t="shared" si="17"/>
        <v>-0.59012433614855264</v>
      </c>
      <c r="P137" s="197">
        <f t="shared" si="17"/>
        <v>-0.26973372069385926</v>
      </c>
      <c r="Q137" s="198">
        <f t="shared" si="17"/>
        <v>1.4532851434766245</v>
      </c>
      <c r="R137" s="203">
        <f t="shared" si="17"/>
        <v>1.6588924831976644</v>
      </c>
      <c r="S137" s="152">
        <f t="shared" si="17"/>
        <v>1.3578689079985844</v>
      </c>
      <c r="T137" s="152">
        <f t="shared" si="17"/>
        <v>1.7865204492373679</v>
      </c>
      <c r="U137" s="152">
        <f t="shared" si="17"/>
        <v>2.3761370633405563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18">MIN(K112:K137)</f>
        <v>-6.7469999999999981</v>
      </c>
      <c r="L138" s="226">
        <f t="shared" si="18"/>
        <v>-8.369954790808567</v>
      </c>
      <c r="M138" s="265">
        <f t="shared" si="18"/>
        <v>-8.0323107662359927</v>
      </c>
      <c r="N138" s="266">
        <f t="shared" si="18"/>
        <v>-8.3952135235505292</v>
      </c>
      <c r="O138" s="267">
        <f t="shared" si="18"/>
        <v>-8.1777268753322225</v>
      </c>
      <c r="P138" s="268">
        <f t="shared" si="18"/>
        <v>-8.515637033000381</v>
      </c>
      <c r="Q138" s="254">
        <f>MIN(Q112:Q137)</f>
        <v>-8.80979720213384</v>
      </c>
      <c r="R138" s="255">
        <f>MIN(R112:R137)</f>
        <v>-8.3668996385325425</v>
      </c>
      <c r="S138" s="252">
        <f>MIN(S112:S137)</f>
        <v>-8.4342662769297903</v>
      </c>
      <c r="T138" s="252">
        <f>MIN(T112:T137)</f>
        <v>-8.6815342396321622</v>
      </c>
      <c r="U138" s="252">
        <f>MIN(U112:U137)</f>
        <v>-5.2909790029389461</v>
      </c>
      <c r="V138" s="228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19">MAX(K112:K137)</f>
        <v>4.8640000000000008</v>
      </c>
      <c r="L139" s="220">
        <f t="shared" si="19"/>
        <v>4.4634581164505684</v>
      </c>
      <c r="M139" s="261">
        <f t="shared" si="19"/>
        <v>3.8982967217789763</v>
      </c>
      <c r="N139" s="262">
        <f t="shared" si="19"/>
        <v>4.4447653584975431</v>
      </c>
      <c r="O139" s="263">
        <f t="shared" si="19"/>
        <v>4.7898677697537648</v>
      </c>
      <c r="P139" s="264">
        <f t="shared" si="19"/>
        <v>6.0130696879660679</v>
      </c>
      <c r="Q139" s="250">
        <f>MAX(Q112:Q137)</f>
        <v>5.2424204851074121</v>
      </c>
      <c r="R139" s="251">
        <f>MAX(R112:R137)</f>
        <v>5.3872860091821018</v>
      </c>
      <c r="S139" s="248">
        <f>MAX(S112:S137)</f>
        <v>6.652588003139118</v>
      </c>
      <c r="T139" s="248">
        <f>MAX(T112:T137)</f>
        <v>5.5694875775910253</v>
      </c>
      <c r="U139" s="248">
        <f>MAX(U112:U137)</f>
        <v>5.7115140244924723</v>
      </c>
      <c r="V139" s="222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0">MEDIAN(K112:K137)</f>
        <v>-1.5785</v>
      </c>
      <c r="L140" s="160">
        <f t="shared" si="20"/>
        <v>-1.8547029965660959</v>
      </c>
      <c r="M140" s="161">
        <f t="shared" si="20"/>
        <v>-1.6098813167939789</v>
      </c>
      <c r="N140" s="234">
        <f t="shared" si="20"/>
        <v>-1.8561502113838253</v>
      </c>
      <c r="O140" s="161">
        <f t="shared" si="20"/>
        <v>-0.98381959167383637</v>
      </c>
      <c r="P140" s="207">
        <f t="shared" si="20"/>
        <v>-0.96207644268999559</v>
      </c>
      <c r="Q140" s="208">
        <f>MEDIAN(Q112:Q137)</f>
        <v>-0.67168942170791235</v>
      </c>
      <c r="R140" s="209">
        <f>MEDIAN(R112:R137)</f>
        <v>-0.40635253335316368</v>
      </c>
      <c r="S140" s="172">
        <f>MEDIAN(S112:S137)</f>
        <v>-0.1841629105470175</v>
      </c>
      <c r="T140" s="172">
        <f>MEDIAN(T112:T137)</f>
        <v>-9.3665298829384028E-2</v>
      </c>
      <c r="U140" s="172">
        <f>MEDIAN(U112:U137)</f>
        <v>0.85763697749903978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-1.6229615384615383</v>
      </c>
      <c r="L141" s="160">
        <f t="shared" ref="L141:T141" si="21">AVERAGE(L112:L137)</f>
        <v>-2.0157936242678924</v>
      </c>
      <c r="M141" s="161">
        <f t="shared" si="21"/>
        <v>-2.29604163908982</v>
      </c>
      <c r="N141" s="234">
        <f t="shared" si="21"/>
        <v>-2.0159148062666095</v>
      </c>
      <c r="O141" s="161">
        <f t="shared" si="21"/>
        <v>-1.5224342798019104</v>
      </c>
      <c r="P141" s="207">
        <f t="shared" si="21"/>
        <v>-1.3786334837712824</v>
      </c>
      <c r="Q141" s="208">
        <f t="shared" si="21"/>
        <v>-1.1655459596134441</v>
      </c>
      <c r="R141" s="209">
        <f t="shared" si="21"/>
        <v>-0.91462414880613774</v>
      </c>
      <c r="S141" s="172">
        <f t="shared" si="21"/>
        <v>-0.28103381901330632</v>
      </c>
      <c r="T141" s="172">
        <f t="shared" si="21"/>
        <v>1.5777587378389087E-2</v>
      </c>
      <c r="U141" s="172">
        <f t="shared" ref="U141" si="22">AVERAGE(U112:U137)</f>
        <v>0.61294040371703418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3">(SUM(B54:K54)/10)</f>
        <v>-0.87599999999999978</v>
      </c>
      <c r="L142" s="175">
        <f t="shared" si="23"/>
        <v>-1.2890000000000001</v>
      </c>
      <c r="M142" s="176">
        <f t="shared" si="23"/>
        <v>-2.1310000000000002</v>
      </c>
      <c r="N142" s="177">
        <f t="shared" si="23"/>
        <v>-1.65</v>
      </c>
      <c r="O142" s="176">
        <f t="shared" si="23"/>
        <v>-1.2359999999999998</v>
      </c>
      <c r="P142" s="205">
        <f t="shared" si="23"/>
        <v>-1.2629999999999999</v>
      </c>
      <c r="Q142" s="179">
        <f t="shared" si="23"/>
        <v>-1.2818156089597106</v>
      </c>
      <c r="R142" s="206">
        <f t="shared" si="23"/>
        <v>-0.84320058891548266</v>
      </c>
      <c r="S142" s="178">
        <f t="shared" si="23"/>
        <v>-0.4261315541645686</v>
      </c>
      <c r="T142" s="178">
        <f t="shared" si="23"/>
        <v>-0.12813155416456851</v>
      </c>
      <c r="U142" s="178">
        <f t="shared" si="23"/>
        <v>0.2489647865045026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3"/>
        <v>4.8330000000000002</v>
      </c>
      <c r="L143" s="182">
        <f t="shared" si="23"/>
        <v>1.9730000000000001</v>
      </c>
      <c r="M143" s="183">
        <f t="shared" si="23"/>
        <v>-0.24570092351736869</v>
      </c>
      <c r="N143" s="269">
        <f t="shared" si="23"/>
        <v>-2.0531151603824886</v>
      </c>
      <c r="O143" s="183">
        <f t="shared" si="23"/>
        <v>-3.6523154369684212</v>
      </c>
      <c r="P143" s="210">
        <f t="shared" si="23"/>
        <v>-4.413953262779402</v>
      </c>
      <c r="Q143" s="211">
        <f t="shared" si="23"/>
        <v>-4.843208357757443</v>
      </c>
      <c r="R143" s="212">
        <f t="shared" si="23"/>
        <v>-4.8535582479709465</v>
      </c>
      <c r="S143" s="213">
        <f t="shared" si="23"/>
        <v>-1.6318658233338947</v>
      </c>
      <c r="T143" s="213">
        <f t="shared" si="23"/>
        <v>-1.8308658233338946</v>
      </c>
      <c r="U143" s="213">
        <f t="shared" si="23"/>
        <v>-2.6858415015830119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317" priority="33" stopIfTrue="1" operator="equal">
      <formula>B$50</formula>
    </cfRule>
    <cfRule type="cellIs" dxfId="316" priority="34" stopIfTrue="1" operator="equal">
      <formula>B$51</formula>
    </cfRule>
  </conditionalFormatting>
  <conditionalFormatting sqref="E68:P93">
    <cfRule type="cellIs" dxfId="315" priority="35" stopIfTrue="1" operator="equal">
      <formula>E$95</formula>
    </cfRule>
    <cfRule type="cellIs" dxfId="314" priority="36" stopIfTrue="1" operator="equal">
      <formula>E$94</formula>
    </cfRule>
  </conditionalFormatting>
  <conditionalFormatting sqref="I112:P137">
    <cfRule type="cellIs" dxfId="313" priority="37" stopIfTrue="1" operator="equal">
      <formula>I$139</formula>
    </cfRule>
    <cfRule type="cellIs" dxfId="312" priority="38" stopIfTrue="1" operator="equal">
      <formula>I$138</formula>
    </cfRule>
  </conditionalFormatting>
  <conditionalFormatting sqref="D68:D93">
    <cfRule type="cellIs" dxfId="311" priority="25" stopIfTrue="1" operator="equal">
      <formula>D$95</formula>
    </cfRule>
    <cfRule type="cellIs" dxfId="310" priority="26" stopIfTrue="1" operator="equal">
      <formula>D$94</formula>
    </cfRule>
  </conditionalFormatting>
  <conditionalFormatting sqref="Q112:S137">
    <cfRule type="cellIs" dxfId="309" priority="21" stopIfTrue="1" operator="equal">
      <formula>Q$139</formula>
    </cfRule>
    <cfRule type="cellIs" dxfId="308" priority="22" stopIfTrue="1" operator="equal">
      <formula>Q$138</formula>
    </cfRule>
  </conditionalFormatting>
  <conditionalFormatting sqref="Q68:S93">
    <cfRule type="cellIs" dxfId="307" priority="19" stopIfTrue="1" operator="equal">
      <formula>Q$95</formula>
    </cfRule>
    <cfRule type="cellIs" dxfId="306" priority="20" stopIfTrue="1" operator="equal">
      <formula>Q$94</formula>
    </cfRule>
  </conditionalFormatting>
  <conditionalFormatting sqref="T24:T49">
    <cfRule type="cellIs" dxfId="305" priority="17" stopIfTrue="1" operator="equal">
      <formula>T$50</formula>
    </cfRule>
    <cfRule type="cellIs" dxfId="304" priority="18" stopIfTrue="1" operator="equal">
      <formula>T$51</formula>
    </cfRule>
  </conditionalFormatting>
  <conditionalFormatting sqref="T112:T137">
    <cfRule type="cellIs" dxfId="303" priority="9" stopIfTrue="1" operator="equal">
      <formula>T$139</formula>
    </cfRule>
    <cfRule type="cellIs" dxfId="302" priority="10" stopIfTrue="1" operator="equal">
      <formula>T$138</formula>
    </cfRule>
  </conditionalFormatting>
  <conditionalFormatting sqref="T68:T93">
    <cfRule type="cellIs" dxfId="301" priority="7" stopIfTrue="1" operator="equal">
      <formula>T$95</formula>
    </cfRule>
    <cfRule type="cellIs" dxfId="300" priority="8" stopIfTrue="1" operator="equal">
      <formula>T$94</formula>
    </cfRule>
  </conditionalFormatting>
  <conditionalFormatting sqref="U24:U49">
    <cfRule type="cellIs" dxfId="299" priority="5" stopIfTrue="1" operator="equal">
      <formula>U$50</formula>
    </cfRule>
    <cfRule type="cellIs" dxfId="298" priority="6" stopIfTrue="1" operator="equal">
      <formula>U$51</formula>
    </cfRule>
  </conditionalFormatting>
  <conditionalFormatting sqref="U112:U137">
    <cfRule type="cellIs" dxfId="297" priority="3" stopIfTrue="1" operator="equal">
      <formula>U$139</formula>
    </cfRule>
    <cfRule type="cellIs" dxfId="296" priority="4" stopIfTrue="1" operator="equal">
      <formula>U$138</formula>
    </cfRule>
  </conditionalFormatting>
  <conditionalFormatting sqref="U68:U93">
    <cfRule type="cellIs" dxfId="295" priority="1" stopIfTrue="1" operator="equal">
      <formula>U$95</formula>
    </cfRule>
    <cfRule type="cellIs" dxfId="294" priority="2" stopIfTrue="1" operator="equal">
      <formula>U$94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3_I3!M54" display="&gt;&gt;&gt; Jährlicher Wert der Kennzahl - Valeur annuelle de l'indicateur"/>
    <hyperlink ref="B8:I8" location="K3_I3!M97" display="&gt;&gt;&gt; Gleitender Mittelwert über 3 Jahre - Moyenne mobile sur 3 années"/>
    <hyperlink ref="B9:I9" location="K3_I3!M140" display="&gt;&gt;&gt; Gleitender Mittelwert über 10 Jahre - Moyenne mobile sur 10 années"/>
    <hyperlink ref="V56" location="K3_I3!A1" display=" &gt;&gt;&gt; Top"/>
    <hyperlink ref="V100" location="K3_I3!A1" display=" &gt;&gt;&gt; Top"/>
    <hyperlink ref="V144" location="K3_I3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horizontalDpi="300" verticalDpi="300" r:id="rId5"/>
  <headerFooter alignWithMargins="0"/>
  <rowBreaks count="2" manualBreakCount="2">
    <brk id="58" max="14" man="1"/>
    <brk id="10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'!E14</f>
        <v>K4/I4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'!C14</f>
        <v>Nettozinsbelastung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243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+[1]Gewichtung_Pondération!$D$7</f>
        <v>1</v>
      </c>
    </row>
    <row r="4" spans="1:28" ht="14.1" customHeight="1" thickTop="1" x14ac:dyDescent="0.2">
      <c r="A4" s="290" t="str">
        <f>'Intro '!D14</f>
        <v>Poids des intérêts nets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242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+[1]Gewichtung_Pondération!$D$7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3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3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K4/I4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Nettozinsbelastung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Nettozinsen in % der Steuererträge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+[1]Gewichtung_Pondération!$D$7</f>
        <v>1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Poids des intérêts nets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Intérêts nets en % des revenus fiscaux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+[1]Gewichtung_Pondération!$D$7</f>
        <v>1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125" t="s">
        <v>32</v>
      </c>
      <c r="Y21" s="125" t="s">
        <v>32</v>
      </c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8.49</v>
      </c>
      <c r="C24" s="141">
        <v>6.16</v>
      </c>
      <c r="D24" s="141">
        <v>4.97</v>
      </c>
      <c r="E24" s="141">
        <v>4.87</v>
      </c>
      <c r="F24" s="141">
        <v>5.0999999999999996</v>
      </c>
      <c r="G24" s="141">
        <v>4.55</v>
      </c>
      <c r="H24" s="141">
        <v>4.3099999999999996</v>
      </c>
      <c r="I24" s="141">
        <v>3.1</v>
      </c>
      <c r="J24" s="141">
        <v>2.35</v>
      </c>
      <c r="K24" s="141">
        <v>1.85</v>
      </c>
      <c r="L24" s="141">
        <v>0.8033728407829559</v>
      </c>
      <c r="M24" s="141">
        <v>0.28904675416656839</v>
      </c>
      <c r="N24" s="141">
        <v>0.20576360954877318</v>
      </c>
      <c r="O24" s="141">
        <v>-0.22172170681620104</v>
      </c>
      <c r="P24" s="141">
        <v>-1.9415210178621137E-2</v>
      </c>
      <c r="Q24" s="141">
        <v>-0.42249261811721861</v>
      </c>
      <c r="R24" s="141">
        <v>-8.1040560244441631E-2</v>
      </c>
      <c r="S24" s="141">
        <v>-1.0499894898798048</v>
      </c>
      <c r="T24" s="141">
        <v>-0.98374348254008159</v>
      </c>
      <c r="U24" s="141">
        <v>-1.3403935382220293</v>
      </c>
      <c r="V24" s="146" t="s">
        <v>177</v>
      </c>
      <c r="W24" s="147"/>
      <c r="X24" s="238">
        <f t="shared" ref="X24:AE55" si="1">AVEDEV(C24:L24)</f>
        <v>1.4243952591060451</v>
      </c>
      <c r="Y24" s="238">
        <f t="shared" si="1"/>
        <v>1.5407580405050474</v>
      </c>
      <c r="Z24" s="238">
        <f t="shared" si="1"/>
        <v>1.6431816795501704</v>
      </c>
      <c r="AA24" s="238">
        <f t="shared" si="1"/>
        <v>1.6483538502317898</v>
      </c>
      <c r="AB24" s="239">
        <f t="shared" si="1"/>
        <v>1.5102953712496523</v>
      </c>
      <c r="AC24" s="239">
        <f t="shared" si="1"/>
        <v>1.3424357064490993</v>
      </c>
      <c r="AD24" s="239">
        <f t="shared" si="1"/>
        <v>0.99239351942524601</v>
      </c>
      <c r="AE24" s="239">
        <f t="shared" si="1"/>
        <v>0.7784631510008706</v>
      </c>
    </row>
    <row r="25" spans="1:31" ht="14.1" customHeight="1" x14ac:dyDescent="0.2">
      <c r="A25" s="150" t="s">
        <v>20</v>
      </c>
      <c r="B25" s="151">
        <v>11.55</v>
      </c>
      <c r="C25" s="151">
        <v>10.75</v>
      </c>
      <c r="D25" s="151">
        <v>10.28</v>
      </c>
      <c r="E25" s="151">
        <v>6.79</v>
      </c>
      <c r="F25" s="151">
        <v>5.67</v>
      </c>
      <c r="G25" s="151">
        <v>4.67</v>
      </c>
      <c r="H25" s="151">
        <v>3.13</v>
      </c>
      <c r="I25" s="151">
        <v>1.91</v>
      </c>
      <c r="J25" s="151">
        <v>1.27</v>
      </c>
      <c r="K25" s="151">
        <v>0.75</v>
      </c>
      <c r="L25" s="151">
        <v>0.69240172510589981</v>
      </c>
      <c r="M25" s="151">
        <v>0.68171611311303937</v>
      </c>
      <c r="N25" s="151">
        <v>0.36391986304384089</v>
      </c>
      <c r="O25" s="151">
        <v>1.1626641626253049</v>
      </c>
      <c r="P25" s="151">
        <v>1.0093735727844726</v>
      </c>
      <c r="Q25" s="151">
        <v>0.91163399758770869</v>
      </c>
      <c r="R25" s="151">
        <v>0.90236856162554269</v>
      </c>
      <c r="S25" s="151">
        <v>0.83259627466574593</v>
      </c>
      <c r="T25" s="151">
        <v>1.3977538010628394</v>
      </c>
      <c r="U25" s="151">
        <v>-1.5206820188539361</v>
      </c>
      <c r="V25" s="156" t="s">
        <v>178</v>
      </c>
      <c r="W25" s="147"/>
      <c r="X25" s="240">
        <f t="shared" si="1"/>
        <v>3.0407598274894099</v>
      </c>
      <c r="Y25" s="240">
        <f t="shared" si="1"/>
        <v>2.6144705729424853</v>
      </c>
      <c r="Z25" s="240">
        <f t="shared" si="1"/>
        <v>1.9777569838989777</v>
      </c>
      <c r="AA25" s="241">
        <f t="shared" si="1"/>
        <v>1.4759578881667146</v>
      </c>
      <c r="AB25" s="241">
        <f t="shared" si="1"/>
        <v>1.0035954737996462</v>
      </c>
      <c r="AC25" s="241">
        <f t="shared" si="1"/>
        <v>0.54909743394438404</v>
      </c>
      <c r="AD25" s="241">
        <f t="shared" si="1"/>
        <v>0.29808130741109079</v>
      </c>
      <c r="AE25" s="241">
        <f t="shared" si="1"/>
        <v>0.19354063186945028</v>
      </c>
    </row>
    <row r="26" spans="1:31" ht="14.1" customHeight="1" x14ac:dyDescent="0.2">
      <c r="A26" s="140" t="s">
        <v>23</v>
      </c>
      <c r="B26" s="141">
        <v>10.33</v>
      </c>
      <c r="C26" s="141">
        <v>9.85</v>
      </c>
      <c r="D26" s="141">
        <v>7.59</v>
      </c>
      <c r="E26" s="141">
        <v>5.38</v>
      </c>
      <c r="F26" s="141">
        <v>7.1</v>
      </c>
      <c r="G26" s="141">
        <v>4.09</v>
      </c>
      <c r="H26" s="141">
        <v>3.56</v>
      </c>
      <c r="I26" s="141">
        <v>2.34</v>
      </c>
      <c r="J26" s="141">
        <v>1.81</v>
      </c>
      <c r="K26" s="141">
        <v>1.71</v>
      </c>
      <c r="L26" s="141">
        <v>1.8219922060204452</v>
      </c>
      <c r="M26" s="141">
        <v>1.3942546193123988</v>
      </c>
      <c r="N26" s="141">
        <v>1.3318068977471442</v>
      </c>
      <c r="O26" s="141">
        <v>-9.6350768798702742</v>
      </c>
      <c r="P26" s="141">
        <v>-8.3066616806088795</v>
      </c>
      <c r="Q26" s="141">
        <v>-7.9759563158402909</v>
      </c>
      <c r="R26" s="141">
        <v>-10.065818348122022</v>
      </c>
      <c r="S26" s="141">
        <v>-8.8091198513711984</v>
      </c>
      <c r="T26" s="141">
        <v>-9.0892686492009762</v>
      </c>
      <c r="U26" s="141">
        <v>-8.6463501113629402</v>
      </c>
      <c r="V26" s="146" t="s">
        <v>179</v>
      </c>
      <c r="W26" s="147"/>
      <c r="X26" s="238">
        <f t="shared" si="1"/>
        <v>2.3638406235183647</v>
      </c>
      <c r="Y26" s="238">
        <f t="shared" si="1"/>
        <v>1.8883002539733724</v>
      </c>
      <c r="Z26" s="238">
        <f t="shared" si="1"/>
        <v>1.5829557021536009</v>
      </c>
      <c r="AA26" s="239">
        <f t="shared" si="1"/>
        <v>2.3131816831547289</v>
      </c>
      <c r="AB26" s="239">
        <f t="shared" si="1"/>
        <v>3.5930003185998642</v>
      </c>
      <c r="AC26" s="239">
        <f t="shared" si="1"/>
        <v>4.4665605060695217</v>
      </c>
      <c r="AD26" s="239">
        <f t="shared" si="1"/>
        <v>5.1506658847793751</v>
      </c>
      <c r="AE26" s="239">
        <f t="shared" si="1"/>
        <v>5.2860686798892651</v>
      </c>
    </row>
    <row r="27" spans="1:31" ht="14.1" customHeight="1" x14ac:dyDescent="0.2">
      <c r="A27" s="150" t="s">
        <v>180</v>
      </c>
      <c r="B27" s="151">
        <v>5.61</v>
      </c>
      <c r="C27" s="151">
        <v>6.35</v>
      </c>
      <c r="D27" s="151">
        <v>5.29</v>
      </c>
      <c r="E27" s="151">
        <v>6.16</v>
      </c>
      <c r="F27" s="151">
        <v>6.15</v>
      </c>
      <c r="G27" s="151">
        <v>6.28</v>
      </c>
      <c r="H27" s="151">
        <v>5.33</v>
      </c>
      <c r="I27" s="151">
        <v>4.7300000000000004</v>
      </c>
      <c r="J27" s="151">
        <v>3.09</v>
      </c>
      <c r="K27" s="151">
        <v>2.29</v>
      </c>
      <c r="L27" s="151">
        <v>4.0403773206577807</v>
      </c>
      <c r="M27" s="151">
        <v>3.1290636620655072</v>
      </c>
      <c r="N27" s="151">
        <v>2.2729486597018571</v>
      </c>
      <c r="O27" s="151">
        <v>-2.2651000143442879</v>
      </c>
      <c r="P27" s="151">
        <v>-2.5256024053721937</v>
      </c>
      <c r="Q27" s="151">
        <v>-3.0741552639427216</v>
      </c>
      <c r="R27" s="151">
        <v>-3.2268727102027164</v>
      </c>
      <c r="S27" s="151">
        <v>-3.8545549510328612</v>
      </c>
      <c r="T27" s="151">
        <v>-3.7127042612631693</v>
      </c>
      <c r="U27" s="151">
        <v>-3.6797818956512991</v>
      </c>
      <c r="V27" s="156" t="s">
        <v>181</v>
      </c>
      <c r="W27" s="147"/>
      <c r="X27" s="240">
        <f t="shared" si="1"/>
        <v>1.1467547215210661</v>
      </c>
      <c r="Y27" s="240">
        <f t="shared" si="1"/>
        <v>1.2092670820732057</v>
      </c>
      <c r="Z27" s="240">
        <f t="shared" si="1"/>
        <v>1.3827610357574858</v>
      </c>
      <c r="AA27" s="241">
        <f t="shared" si="1"/>
        <v>1.8013465013234709</v>
      </c>
      <c r="AB27" s="241">
        <f t="shared" si="1"/>
        <v>2.1552857298196182</v>
      </c>
      <c r="AC27" s="241">
        <f t="shared" si="1"/>
        <v>2.5940234542577971</v>
      </c>
      <c r="AD27" s="241">
        <f t="shared" si="1"/>
        <v>2.895198818657442</v>
      </c>
      <c r="AE27" s="241">
        <f t="shared" si="1"/>
        <v>2.9768674987319925</v>
      </c>
    </row>
    <row r="28" spans="1:31" ht="14.1" customHeight="1" x14ac:dyDescent="0.2">
      <c r="A28" s="140" t="s">
        <v>182</v>
      </c>
      <c r="B28" s="141">
        <v>2.96</v>
      </c>
      <c r="C28" s="141">
        <v>0.19</v>
      </c>
      <c r="D28" s="141">
        <v>-1.46</v>
      </c>
      <c r="E28" s="141">
        <v>0.93</v>
      </c>
      <c r="F28" s="141">
        <v>1.95</v>
      </c>
      <c r="G28" s="141">
        <v>2.5499999999999998</v>
      </c>
      <c r="H28" s="141">
        <v>1.46</v>
      </c>
      <c r="I28" s="141">
        <v>-0.03</v>
      </c>
      <c r="J28" s="141">
        <v>-1.39</v>
      </c>
      <c r="K28" s="141">
        <v>-2.96</v>
      </c>
      <c r="L28" s="141">
        <v>-0.95482899904501051</v>
      </c>
      <c r="M28" s="141">
        <v>-0.59650502485098666</v>
      </c>
      <c r="N28" s="141">
        <v>0.23368420907135687</v>
      </c>
      <c r="O28" s="141">
        <v>0.39259877127579113</v>
      </c>
      <c r="P28" s="141">
        <v>0.66206334469335859</v>
      </c>
      <c r="Q28" s="141">
        <v>0.71526361095138891</v>
      </c>
      <c r="R28" s="141">
        <v>0.35686043716415633</v>
      </c>
      <c r="S28" s="141">
        <v>-0.17677074820087071</v>
      </c>
      <c r="T28" s="141">
        <v>-6.5847091360773616E-2</v>
      </c>
      <c r="U28" s="141">
        <v>-0.11247937153013754</v>
      </c>
      <c r="V28" s="146" t="s">
        <v>183</v>
      </c>
      <c r="W28" s="147"/>
      <c r="X28" s="238">
        <f t="shared" si="1"/>
        <v>1.387482899904501</v>
      </c>
      <c r="Y28" s="238">
        <f t="shared" si="1"/>
        <v>1.4221334023895995</v>
      </c>
      <c r="Z28" s="238">
        <f t="shared" si="1"/>
        <v>1.3055018232967355</v>
      </c>
      <c r="AA28" s="239">
        <f t="shared" si="1"/>
        <v>1.2517617004243147</v>
      </c>
      <c r="AB28" s="239">
        <f t="shared" si="1"/>
        <v>1.12962778887076</v>
      </c>
      <c r="AC28" s="239">
        <f t="shared" si="1"/>
        <v>0.98284887774687113</v>
      </c>
      <c r="AD28" s="239">
        <f t="shared" si="1"/>
        <v>0.89459771272000399</v>
      </c>
      <c r="AE28" s="239">
        <f t="shared" si="1"/>
        <v>0.8828560528639342</v>
      </c>
    </row>
    <row r="29" spans="1:31" ht="14.1" customHeight="1" x14ac:dyDescent="0.2">
      <c r="A29" s="150" t="s">
        <v>184</v>
      </c>
      <c r="B29" s="151">
        <v>11.55</v>
      </c>
      <c r="C29" s="151">
        <v>12.13</v>
      </c>
      <c r="D29" s="151">
        <v>10.09</v>
      </c>
      <c r="E29" s="151">
        <v>6.6</v>
      </c>
      <c r="F29" s="151">
        <v>6.08</v>
      </c>
      <c r="G29" s="151">
        <v>5.32</v>
      </c>
      <c r="H29" s="151">
        <v>2.94</v>
      </c>
      <c r="I29" s="151">
        <v>0.31</v>
      </c>
      <c r="J29" s="151">
        <v>-1.43</v>
      </c>
      <c r="K29" s="151">
        <v>-3.82</v>
      </c>
      <c r="L29" s="151">
        <v>-3.2773628588641484</v>
      </c>
      <c r="M29" s="151">
        <v>-4.0756703164163621</v>
      </c>
      <c r="N29" s="151">
        <v>-3.0873072048324808</v>
      </c>
      <c r="O29" s="151">
        <v>-10.050641446045388</v>
      </c>
      <c r="P29" s="151">
        <v>-9.8828638098782893</v>
      </c>
      <c r="Q29" s="151">
        <v>-10.914577768869565</v>
      </c>
      <c r="R29" s="151">
        <v>-9.3426016949615658</v>
      </c>
      <c r="S29" s="151">
        <v>-10.546138211310065</v>
      </c>
      <c r="T29" s="151">
        <v>-7.8663711811750456</v>
      </c>
      <c r="U29" s="151">
        <v>-6.0984526972841859</v>
      </c>
      <c r="V29" s="156" t="s">
        <v>185</v>
      </c>
      <c r="W29" s="147"/>
      <c r="X29" s="240">
        <f t="shared" si="1"/>
        <v>4.5497362858864143</v>
      </c>
      <c r="Y29" s="240">
        <f t="shared" si="1"/>
        <v>4.3323033175280496</v>
      </c>
      <c r="Z29" s="240">
        <f t="shared" si="1"/>
        <v>3.743227230409039</v>
      </c>
      <c r="AA29" s="241">
        <f t="shared" si="1"/>
        <v>3.8172785460926706</v>
      </c>
      <c r="AB29" s="241">
        <f t="shared" si="1"/>
        <v>3.5923076508829332</v>
      </c>
      <c r="AC29" s="241">
        <f t="shared" si="1"/>
        <v>3.5723112006642745</v>
      </c>
      <c r="AD29" s="241">
        <f t="shared" si="1"/>
        <v>3.5924549359615385</v>
      </c>
      <c r="AE29" s="241">
        <f t="shared" si="1"/>
        <v>3.5046482550951881</v>
      </c>
    </row>
    <row r="30" spans="1:31" ht="14.1" customHeight="1" x14ac:dyDescent="0.2">
      <c r="A30" s="140" t="s">
        <v>186</v>
      </c>
      <c r="B30" s="141">
        <v>7.82</v>
      </c>
      <c r="C30" s="141">
        <v>6.81</v>
      </c>
      <c r="D30" s="141">
        <v>5.48</v>
      </c>
      <c r="E30" s="141">
        <v>5.24</v>
      </c>
      <c r="F30" s="141">
        <v>5.23</v>
      </c>
      <c r="G30" s="141">
        <v>4.62</v>
      </c>
      <c r="H30" s="141">
        <v>3.68</v>
      </c>
      <c r="I30" s="141">
        <v>1.94</v>
      </c>
      <c r="J30" s="141">
        <v>0.46</v>
      </c>
      <c r="K30" s="141">
        <v>-0.4</v>
      </c>
      <c r="L30" s="141">
        <v>0.796320897385696</v>
      </c>
      <c r="M30" s="141">
        <v>-3.9524386902597581</v>
      </c>
      <c r="N30" s="141">
        <v>-3.6937812758950574</v>
      </c>
      <c r="O30" s="141">
        <v>-0.86907631338418656</v>
      </c>
      <c r="P30" s="141">
        <v>-0.91738160127159218</v>
      </c>
      <c r="Q30" s="141">
        <v>-1.0254543281649708</v>
      </c>
      <c r="R30" s="141">
        <v>-0.87834299432967089</v>
      </c>
      <c r="S30" s="141">
        <v>-0.67082073915493834</v>
      </c>
      <c r="T30" s="141">
        <v>-0.9825773106207587</v>
      </c>
      <c r="U30" s="141">
        <v>-1.2868970534575936</v>
      </c>
      <c r="V30" s="146" t="s">
        <v>187</v>
      </c>
      <c r="W30" s="147"/>
      <c r="X30" s="238">
        <f t="shared" si="1"/>
        <v>2.1492414923137164</v>
      </c>
      <c r="Y30" s="238">
        <f t="shared" si="1"/>
        <v>2.5406117792874063</v>
      </c>
      <c r="Z30" s="238">
        <f t="shared" si="1"/>
        <v>2.7499899068769116</v>
      </c>
      <c r="AA30" s="239">
        <f t="shared" si="1"/>
        <v>2.4721617176924697</v>
      </c>
      <c r="AB30" s="239">
        <f t="shared" si="1"/>
        <v>2.1328998778196291</v>
      </c>
      <c r="AC30" s="239">
        <f t="shared" si="1"/>
        <v>1.6938090844043288</v>
      </c>
      <c r="AD30" s="239">
        <f t="shared" si="1"/>
        <v>1.2424765239507025</v>
      </c>
      <c r="AE30" s="239">
        <f t="shared" si="1"/>
        <v>1.083204991427984</v>
      </c>
    </row>
    <row r="31" spans="1:31" ht="14.1" customHeight="1" x14ac:dyDescent="0.2">
      <c r="A31" s="150" t="s">
        <v>188</v>
      </c>
      <c r="B31" s="151">
        <v>0.15</v>
      </c>
      <c r="C31" s="151">
        <v>-0.81</v>
      </c>
      <c r="D31" s="151">
        <v>-1.18</v>
      </c>
      <c r="E31" s="151">
        <v>0.41</v>
      </c>
      <c r="F31" s="151">
        <v>0.7</v>
      </c>
      <c r="G31" s="151">
        <v>-0.17</v>
      </c>
      <c r="H31" s="151">
        <v>-0.1</v>
      </c>
      <c r="I31" s="151">
        <v>0.9</v>
      </c>
      <c r="J31" s="151">
        <v>-1.05</v>
      </c>
      <c r="K31" s="151">
        <v>-2.5</v>
      </c>
      <c r="L31" s="151">
        <v>-4.7275814424058993</v>
      </c>
      <c r="M31" s="151">
        <v>-5.9613532548421562</v>
      </c>
      <c r="N31" s="151">
        <v>-6.8372003836425721</v>
      </c>
      <c r="O31" s="151">
        <v>-9.5569523085725567</v>
      </c>
      <c r="P31" s="151">
        <v>-10.763705306973707</v>
      </c>
      <c r="Q31" s="151">
        <v>-10.708170270102759</v>
      </c>
      <c r="R31" s="151">
        <v>-3.7513006733504524</v>
      </c>
      <c r="S31" s="151">
        <v>-16.3910425944783</v>
      </c>
      <c r="T31" s="151">
        <v>-10.154458217381377</v>
      </c>
      <c r="U31" s="151">
        <v>-10.323022149104647</v>
      </c>
      <c r="V31" s="156" t="s">
        <v>189</v>
      </c>
      <c r="W31" s="147"/>
      <c r="X31" s="240">
        <f t="shared" si="1"/>
        <v>1.2093097730887081</v>
      </c>
      <c r="Y31" s="240">
        <f t="shared" si="1"/>
        <v>1.8170508576147277</v>
      </c>
      <c r="Z31" s="240">
        <f t="shared" si="1"/>
        <v>2.4583362097068751</v>
      </c>
      <c r="AA31" s="241">
        <f t="shared" si="1"/>
        <v>3.0723704867355819</v>
      </c>
      <c r="AB31" s="241">
        <f t="shared" si="1"/>
        <v>3.492679269643689</v>
      </c>
      <c r="AC31" s="241">
        <f t="shared" si="1"/>
        <v>3.6349800081727857</v>
      </c>
      <c r="AD31" s="241">
        <f t="shared" si="1"/>
        <v>3.2698499408377399</v>
      </c>
      <c r="AE31" s="241">
        <f t="shared" si="1"/>
        <v>3.7041895972759926</v>
      </c>
    </row>
    <row r="32" spans="1:31" ht="14.1" customHeight="1" x14ac:dyDescent="0.2">
      <c r="A32" s="140" t="s">
        <v>190</v>
      </c>
      <c r="B32" s="141">
        <v>-0.17</v>
      </c>
      <c r="C32" s="141">
        <v>-0.8</v>
      </c>
      <c r="D32" s="141">
        <v>-0.95</v>
      </c>
      <c r="E32" s="141">
        <v>-0.01</v>
      </c>
      <c r="F32" s="141">
        <v>0.73</v>
      </c>
      <c r="G32" s="141">
        <v>0.83</v>
      </c>
      <c r="H32" s="141">
        <v>0.37</v>
      </c>
      <c r="I32" s="141">
        <v>-0.34</v>
      </c>
      <c r="J32" s="141">
        <v>-2.2999999999999998</v>
      </c>
      <c r="K32" s="141">
        <v>-3.22</v>
      </c>
      <c r="L32" s="141">
        <v>-1.6239068929319878</v>
      </c>
      <c r="M32" s="141">
        <v>-0.79669251554023346</v>
      </c>
      <c r="N32" s="141">
        <v>-0.20947560942821516</v>
      </c>
      <c r="O32" s="141">
        <v>-7.5804030015364523</v>
      </c>
      <c r="P32" s="141">
        <v>-7.4082803128302359</v>
      </c>
      <c r="Q32" s="141">
        <v>-7.1474496560040359</v>
      </c>
      <c r="R32" s="141">
        <v>-6.439996757651242</v>
      </c>
      <c r="S32" s="141">
        <v>-5.9481042392502088</v>
      </c>
      <c r="T32" s="141">
        <v>-5.766634443268746</v>
      </c>
      <c r="U32" s="141">
        <v>-5.7479614247982909</v>
      </c>
      <c r="V32" s="146" t="s">
        <v>191</v>
      </c>
      <c r="W32" s="147"/>
      <c r="X32" s="238">
        <f t="shared" si="1"/>
        <v>1.047390689293199</v>
      </c>
      <c r="Y32" s="238">
        <f t="shared" si="1"/>
        <v>1.0470599408472221</v>
      </c>
      <c r="Z32" s="238">
        <f t="shared" si="1"/>
        <v>1.0625138802624092</v>
      </c>
      <c r="AA32" s="239">
        <f t="shared" si="1"/>
        <v>1.8136237373387367</v>
      </c>
      <c r="AB32" s="239">
        <f t="shared" si="1"/>
        <v>2.3194359962919675</v>
      </c>
      <c r="AC32" s="239">
        <f t="shared" si="1"/>
        <v>2.6507299550124523</v>
      </c>
      <c r="AD32" s="239">
        <f t="shared" si="1"/>
        <v>2.7499295659306009</v>
      </c>
      <c r="AE32" s="239">
        <f t="shared" si="1"/>
        <v>2.6374158949371735</v>
      </c>
    </row>
    <row r="33" spans="1:31" ht="14.1" customHeight="1" x14ac:dyDescent="0.2">
      <c r="A33" s="150" t="s">
        <v>21</v>
      </c>
      <c r="B33" s="151">
        <v>4.84</v>
      </c>
      <c r="C33" s="151">
        <v>4.92</v>
      </c>
      <c r="D33" s="151">
        <v>4.95</v>
      </c>
      <c r="E33" s="151">
        <v>4.62</v>
      </c>
      <c r="F33" s="151">
        <v>4.34</v>
      </c>
      <c r="G33" s="151">
        <v>3.66</v>
      </c>
      <c r="H33" s="151">
        <v>1.82</v>
      </c>
      <c r="I33" s="151">
        <v>0.11</v>
      </c>
      <c r="J33" s="151">
        <v>-0.95</v>
      </c>
      <c r="K33" s="151">
        <v>-1.95</v>
      </c>
      <c r="L33" s="151">
        <v>-1.4457510415025456</v>
      </c>
      <c r="M33" s="151">
        <v>-0.85416265971020033</v>
      </c>
      <c r="N33" s="151">
        <v>-2.010325198480885</v>
      </c>
      <c r="O33" s="151">
        <v>-1.6890906913777191</v>
      </c>
      <c r="P33" s="151">
        <v>-1.6080352442559103</v>
      </c>
      <c r="Q33" s="151">
        <v>-1.806286574552457</v>
      </c>
      <c r="R33" s="151">
        <v>-1.5979427184021959</v>
      </c>
      <c r="S33" s="151">
        <v>-1.8684770962544943</v>
      </c>
      <c r="T33" s="151">
        <v>-1.9560985652506877</v>
      </c>
      <c r="U33" s="151">
        <v>-2.0670853067571917</v>
      </c>
      <c r="V33" s="156" t="s">
        <v>192</v>
      </c>
      <c r="W33" s="147"/>
      <c r="X33" s="240">
        <f t="shared" si="1"/>
        <v>2.4905751041502548</v>
      </c>
      <c r="Y33" s="240">
        <f t="shared" si="1"/>
        <v>2.4479913701212745</v>
      </c>
      <c r="Z33" s="240">
        <f t="shared" si="1"/>
        <v>2.3008191119754904</v>
      </c>
      <c r="AA33" s="241">
        <f t="shared" si="1"/>
        <v>1.9035463672857076</v>
      </c>
      <c r="AB33" s="241">
        <f t="shared" si="1"/>
        <v>1.4130418901196355</v>
      </c>
      <c r="AC33" s="241">
        <f t="shared" si="1"/>
        <v>0.85585958084833735</v>
      </c>
      <c r="AD33" s="241">
        <f t="shared" si="1"/>
        <v>0.48926311575487452</v>
      </c>
      <c r="AE33" s="241">
        <f t="shared" si="1"/>
        <v>0.29682153322963511</v>
      </c>
    </row>
    <row r="34" spans="1:31" ht="14.1" customHeight="1" x14ac:dyDescent="0.2">
      <c r="A34" s="140" t="s">
        <v>193</v>
      </c>
      <c r="B34" s="141">
        <v>8.57</v>
      </c>
      <c r="C34" s="141">
        <v>7.73</v>
      </c>
      <c r="D34" s="141">
        <v>7.43</v>
      </c>
      <c r="E34" s="141">
        <v>6.33</v>
      </c>
      <c r="F34" s="141">
        <v>5.67</v>
      </c>
      <c r="G34" s="141">
        <v>5.81</v>
      </c>
      <c r="H34" s="141">
        <v>4.3</v>
      </c>
      <c r="I34" s="141">
        <v>3.17</v>
      </c>
      <c r="J34" s="141">
        <v>2.21</v>
      </c>
      <c r="K34" s="141">
        <v>1.57</v>
      </c>
      <c r="L34" s="141">
        <v>1.3589631600796785</v>
      </c>
      <c r="M34" s="141">
        <v>0.88557421233625555</v>
      </c>
      <c r="N34" s="141">
        <v>0.32792626095979732</v>
      </c>
      <c r="O34" s="141">
        <v>-3.9047096545955653</v>
      </c>
      <c r="P34" s="141">
        <v>-4.5816179555702616</v>
      </c>
      <c r="Q34" s="141">
        <v>-4.159743549566711</v>
      </c>
      <c r="R34" s="141">
        <v>-1.1770272322730895</v>
      </c>
      <c r="S34" s="141">
        <v>-2.0050074060398533</v>
      </c>
      <c r="T34" s="141">
        <v>-0.54544806994944695</v>
      </c>
      <c r="U34" s="141">
        <v>-0.41060905026256422</v>
      </c>
      <c r="V34" s="146" t="s">
        <v>194</v>
      </c>
      <c r="W34" s="147"/>
      <c r="X34" s="238">
        <f t="shared" si="1"/>
        <v>2.0361036839920326</v>
      </c>
      <c r="Y34" s="238">
        <f t="shared" si="1"/>
        <v>2.0345462627584068</v>
      </c>
      <c r="Z34" s="238">
        <f t="shared" si="1"/>
        <v>1.8927536366624271</v>
      </c>
      <c r="AA34" s="239">
        <f t="shared" si="1"/>
        <v>2.0922246021219832</v>
      </c>
      <c r="AB34" s="239">
        <f t="shared" si="1"/>
        <v>2.3462563092307471</v>
      </c>
      <c r="AC34" s="239">
        <f t="shared" si="1"/>
        <v>2.5997977803650989</v>
      </c>
      <c r="AD34" s="239">
        <f t="shared" si="1"/>
        <v>2.4205688977107345</v>
      </c>
      <c r="AE34" s="239">
        <f t="shared" si="1"/>
        <v>2.2180569431421211</v>
      </c>
    </row>
    <row r="35" spans="1:31" ht="14.1" customHeight="1" x14ac:dyDescent="0.2">
      <c r="A35" s="150" t="s">
        <v>195</v>
      </c>
      <c r="B35" s="151">
        <v>6.84</v>
      </c>
      <c r="C35" s="151">
        <v>4.51</v>
      </c>
      <c r="D35" s="151">
        <v>4.28</v>
      </c>
      <c r="E35" s="151">
        <v>2.4900000000000002</v>
      </c>
      <c r="F35" s="151">
        <v>1.82</v>
      </c>
      <c r="G35" s="151">
        <v>2.11</v>
      </c>
      <c r="H35" s="151">
        <v>1.44</v>
      </c>
      <c r="I35" s="151">
        <v>0.6</v>
      </c>
      <c r="J35" s="151">
        <v>-1.95</v>
      </c>
      <c r="K35" s="151">
        <v>-0.17</v>
      </c>
      <c r="L35" s="151">
        <v>-1.2621597499835451</v>
      </c>
      <c r="M35" s="151">
        <v>-1.327001430657321</v>
      </c>
      <c r="N35" s="151">
        <v>-1.8881846181360722</v>
      </c>
      <c r="O35" s="151">
        <v>-2.5246937498986743</v>
      </c>
      <c r="P35" s="151">
        <v>-3.30435904258335</v>
      </c>
      <c r="Q35" s="151">
        <v>-3.0623706337149161</v>
      </c>
      <c r="R35" s="151">
        <v>-5.067085914278004</v>
      </c>
      <c r="S35" s="151">
        <v>-4.4918271996537182</v>
      </c>
      <c r="T35" s="151">
        <v>-3.6867132464192522</v>
      </c>
      <c r="U35" s="151">
        <v>-4.2660136889677442</v>
      </c>
      <c r="V35" s="156" t="s">
        <v>196</v>
      </c>
      <c r="W35" s="147"/>
      <c r="X35" s="240">
        <f t="shared" si="1"/>
        <v>1.6658591699980252</v>
      </c>
      <c r="Y35" s="240">
        <f t="shared" si="1"/>
        <v>1.6249161180640865</v>
      </c>
      <c r="Z35" s="240">
        <f t="shared" si="1"/>
        <v>1.5057345798776938</v>
      </c>
      <c r="AA35" s="241">
        <f t="shared" si="1"/>
        <v>1.4752039548675611</v>
      </c>
      <c r="AB35" s="241">
        <f t="shared" si="1"/>
        <v>1.4581118873007175</v>
      </c>
      <c r="AC35" s="241">
        <f t="shared" si="1"/>
        <v>1.2010446863692146</v>
      </c>
      <c r="AD35" s="241">
        <f t="shared" si="1"/>
        <v>1.1952334569548382</v>
      </c>
      <c r="AE35" s="241">
        <f t="shared" si="1"/>
        <v>1.1852990741351723</v>
      </c>
    </row>
    <row r="36" spans="1:31" ht="14.1" customHeight="1" x14ac:dyDescent="0.2">
      <c r="A36" s="140" t="s">
        <v>197</v>
      </c>
      <c r="B36" s="141">
        <v>4.28</v>
      </c>
      <c r="C36" s="141">
        <v>3.59</v>
      </c>
      <c r="D36" s="141">
        <v>3.08</v>
      </c>
      <c r="E36" s="141">
        <v>3.55</v>
      </c>
      <c r="F36" s="141">
        <v>1.97</v>
      </c>
      <c r="G36" s="141">
        <v>1.59</v>
      </c>
      <c r="H36" s="141">
        <v>1.53</v>
      </c>
      <c r="I36" s="141">
        <v>-0.05</v>
      </c>
      <c r="J36" s="141">
        <v>-0.38</v>
      </c>
      <c r="K36" s="141">
        <v>-0.38</v>
      </c>
      <c r="L36" s="141">
        <v>0.53580223644576663</v>
      </c>
      <c r="M36" s="141">
        <v>-1.4521980010591768</v>
      </c>
      <c r="N36" s="141">
        <v>-0.92847814186017386</v>
      </c>
      <c r="O36" s="141">
        <v>-2.3490861588042402</v>
      </c>
      <c r="P36" s="141">
        <v>-1.8028953855378937</v>
      </c>
      <c r="Q36" s="141">
        <v>-1.3186328143262824</v>
      </c>
      <c r="R36" s="141">
        <v>-0.17489704140674836</v>
      </c>
      <c r="S36" s="141">
        <v>2.8838091492116781E-2</v>
      </c>
      <c r="T36" s="141">
        <v>2.8992763606929381</v>
      </c>
      <c r="U36" s="141">
        <v>-0.70846966168192038</v>
      </c>
      <c r="V36" s="146" t="s">
        <v>198</v>
      </c>
      <c r="W36" s="147"/>
      <c r="X36" s="238">
        <f t="shared" si="1"/>
        <v>1.2577037316265083</v>
      </c>
      <c r="Y36" s="238">
        <f t="shared" si="1"/>
        <v>1.344639576461341</v>
      </c>
      <c r="Z36" s="238">
        <f t="shared" si="1"/>
        <v>1.2491899125178865</v>
      </c>
      <c r="AA36" s="239">
        <f t="shared" si="1"/>
        <v>1.1182772525113793</v>
      </c>
      <c r="AB36" s="239">
        <f t="shared" si="1"/>
        <v>1.0161088833544107</v>
      </c>
      <c r="AC36" s="239">
        <f t="shared" si="1"/>
        <v>0.91070927380335331</v>
      </c>
      <c r="AD36" s="239">
        <f t="shared" si="1"/>
        <v>0.74021956966267854</v>
      </c>
      <c r="AE36" s="239">
        <f t="shared" si="1"/>
        <v>0.74810337881189026</v>
      </c>
    </row>
    <row r="37" spans="1:31" ht="14.1" customHeight="1" x14ac:dyDescent="0.2">
      <c r="A37" s="150" t="s">
        <v>25</v>
      </c>
      <c r="B37" s="151">
        <v>6.76</v>
      </c>
      <c r="C37" s="151">
        <v>6.48</v>
      </c>
      <c r="D37" s="151">
        <v>5.57</v>
      </c>
      <c r="E37" s="151">
        <v>4.87</v>
      </c>
      <c r="F37" s="151">
        <v>4.07</v>
      </c>
      <c r="G37" s="151">
        <v>3.78</v>
      </c>
      <c r="H37" s="151">
        <v>2.92</v>
      </c>
      <c r="I37" s="151">
        <v>-3.52</v>
      </c>
      <c r="J37" s="151">
        <v>-3.25</v>
      </c>
      <c r="K37" s="151">
        <v>-3.31</v>
      </c>
      <c r="L37" s="151">
        <v>-2.6366204206622141</v>
      </c>
      <c r="M37" s="151">
        <v>-4.0849997556870496</v>
      </c>
      <c r="N37" s="151">
        <v>-5.7408152146710707</v>
      </c>
      <c r="O37" s="151">
        <v>-5.8418596759991237</v>
      </c>
      <c r="P37" s="151">
        <v>-5.3811519318117291</v>
      </c>
      <c r="Q37" s="151">
        <v>-5.1882784866120044</v>
      </c>
      <c r="R37" s="151">
        <v>-4.8976551958204304</v>
      </c>
      <c r="S37" s="151">
        <v>-2.133033387997687</v>
      </c>
      <c r="T37" s="151">
        <v>-1.9546683613141558</v>
      </c>
      <c r="U37" s="151">
        <v>-1.30870094570984</v>
      </c>
      <c r="V37" s="156" t="s">
        <v>199</v>
      </c>
      <c r="W37" s="147"/>
      <c r="X37" s="240">
        <f t="shared" si="1"/>
        <v>3.7411944504794663</v>
      </c>
      <c r="Y37" s="240">
        <f t="shared" si="1"/>
        <v>3.801162017634927</v>
      </c>
      <c r="Z37" s="240">
        <f t="shared" si="1"/>
        <v>3.6801948312816264</v>
      </c>
      <c r="AA37" s="241">
        <f t="shared" si="1"/>
        <v>3.210857704021167</v>
      </c>
      <c r="AB37" s="241">
        <f t="shared" si="1"/>
        <v>2.4366027357974289</v>
      </c>
      <c r="AC37" s="241">
        <f t="shared" si="1"/>
        <v>1.6440484644118765</v>
      </c>
      <c r="AD37" s="241">
        <f t="shared" si="1"/>
        <v>1.0248140328565092</v>
      </c>
      <c r="AE37" s="241">
        <f t="shared" si="1"/>
        <v>1.163510694056741</v>
      </c>
    </row>
    <row r="38" spans="1:31" ht="14.1" customHeight="1" x14ac:dyDescent="0.2">
      <c r="A38" s="140" t="s">
        <v>200</v>
      </c>
      <c r="B38" s="141">
        <v>5.14</v>
      </c>
      <c r="C38" s="141">
        <v>4.78</v>
      </c>
      <c r="D38" s="141">
        <v>2.5299999999999998</v>
      </c>
      <c r="E38" s="141">
        <v>1.73</v>
      </c>
      <c r="F38" s="141">
        <v>1.1499999999999999</v>
      </c>
      <c r="G38" s="141">
        <v>-0.02</v>
      </c>
      <c r="H38" s="141">
        <v>-0.69</v>
      </c>
      <c r="I38" s="141">
        <v>-2.1</v>
      </c>
      <c r="J38" s="141">
        <v>-3.15</v>
      </c>
      <c r="K38" s="141">
        <v>-2.37</v>
      </c>
      <c r="L38" s="141">
        <v>-1.3792487380538556</v>
      </c>
      <c r="M38" s="141">
        <v>-1.7166012719522523</v>
      </c>
      <c r="N38" s="141">
        <v>-1.8404409571593843</v>
      </c>
      <c r="O38" s="141">
        <v>-1.5673737889906059</v>
      </c>
      <c r="P38" s="141">
        <v>-2.7296678384869617</v>
      </c>
      <c r="Q38" s="141">
        <v>-3.837213718662861</v>
      </c>
      <c r="R38" s="141">
        <v>-2.3108917653015091</v>
      </c>
      <c r="S38" s="141">
        <v>-4.5942292354456766</v>
      </c>
      <c r="T38" s="141">
        <v>-4.5809761025313032</v>
      </c>
      <c r="U38" s="141">
        <v>-2.9390213888968395</v>
      </c>
      <c r="V38" s="146" t="s">
        <v>201</v>
      </c>
      <c r="W38" s="147"/>
      <c r="X38" s="238">
        <f t="shared" si="1"/>
        <v>1.9995398990443085</v>
      </c>
      <c r="Y38" s="238">
        <f t="shared" si="1"/>
        <v>1.5592680008004889</v>
      </c>
      <c r="Z38" s="238">
        <f t="shared" si="1"/>
        <v>1.2649032773732394</v>
      </c>
      <c r="AA38" s="239">
        <f t="shared" si="1"/>
        <v>0.90901988536936607</v>
      </c>
      <c r="AB38" s="239">
        <f t="shared" si="1"/>
        <v>0.68168849966496314</v>
      </c>
      <c r="AC38" s="239">
        <f t="shared" si="1"/>
        <v>0.70693260636549093</v>
      </c>
      <c r="AD38" s="239">
        <f t="shared" si="1"/>
        <v>0.5794108566295233</v>
      </c>
      <c r="AE38" s="239">
        <f t="shared" si="1"/>
        <v>0.82256877339485146</v>
      </c>
    </row>
    <row r="39" spans="1:31" ht="14.1" customHeight="1" x14ac:dyDescent="0.2">
      <c r="A39" s="150" t="s">
        <v>202</v>
      </c>
      <c r="B39" s="151">
        <v>-0.97</v>
      </c>
      <c r="C39" s="151">
        <v>-0.69</v>
      </c>
      <c r="D39" s="151">
        <v>-2.41</v>
      </c>
      <c r="E39" s="151">
        <v>-0.62</v>
      </c>
      <c r="F39" s="151">
        <v>-1.47</v>
      </c>
      <c r="G39" s="151">
        <v>-1.74</v>
      </c>
      <c r="H39" s="151">
        <v>-1.44</v>
      </c>
      <c r="I39" s="151">
        <v>-2.66</v>
      </c>
      <c r="J39" s="151">
        <v>-3.76</v>
      </c>
      <c r="K39" s="151">
        <v>-4.55</v>
      </c>
      <c r="L39" s="151">
        <v>-2.901858911098707</v>
      </c>
      <c r="M39" s="151">
        <v>-3.3290477830627538</v>
      </c>
      <c r="N39" s="151">
        <v>-2.9902193479742647</v>
      </c>
      <c r="O39" s="151">
        <v>-2.2557249090191362</v>
      </c>
      <c r="P39" s="151">
        <v>-2.6824457370388544</v>
      </c>
      <c r="Q39" s="151">
        <v>-3.2424228498232379</v>
      </c>
      <c r="R39" s="151">
        <v>-10.217567126661296</v>
      </c>
      <c r="S39" s="151">
        <v>-9.4305081251876466</v>
      </c>
      <c r="T39" s="151">
        <v>-10.322973446285816</v>
      </c>
      <c r="U39" s="151">
        <v>-9.030668484429544</v>
      </c>
      <c r="V39" s="156" t="s">
        <v>203</v>
      </c>
      <c r="W39" s="147"/>
      <c r="X39" s="240">
        <f t="shared" si="1"/>
        <v>1.0321858911098707</v>
      </c>
      <c r="Y39" s="240">
        <f t="shared" si="1"/>
        <v>0.95209066941614606</v>
      </c>
      <c r="Z39" s="240">
        <f t="shared" si="1"/>
        <v>0.98289008337085781</v>
      </c>
      <c r="AA39" s="241">
        <f t="shared" si="1"/>
        <v>0.79654011331165908</v>
      </c>
      <c r="AB39" s="241">
        <f t="shared" si="1"/>
        <v>0.67529553960777355</v>
      </c>
      <c r="AC39" s="241">
        <f t="shared" si="1"/>
        <v>0.59316604237035564</v>
      </c>
      <c r="AD39" s="241">
        <f t="shared" si="1"/>
        <v>1.409941958745129</v>
      </c>
      <c r="AE39" s="241">
        <f t="shared" si="1"/>
        <v>2.118027362977835</v>
      </c>
    </row>
    <row r="40" spans="1:31" ht="14.1" customHeight="1" x14ac:dyDescent="0.2">
      <c r="A40" s="140" t="s">
        <v>41</v>
      </c>
      <c r="B40" s="141">
        <v>3.1</v>
      </c>
      <c r="C40" s="141">
        <v>2.2799999999999998</v>
      </c>
      <c r="D40" s="141">
        <v>-0.25</v>
      </c>
      <c r="E40" s="141">
        <v>1.29</v>
      </c>
      <c r="F40" s="141">
        <v>1.47</v>
      </c>
      <c r="G40" s="141">
        <v>1.32</v>
      </c>
      <c r="H40" s="141">
        <v>1.1499999999999999</v>
      </c>
      <c r="I40" s="141">
        <v>0.11</v>
      </c>
      <c r="J40" s="141">
        <v>-0.96</v>
      </c>
      <c r="K40" s="141">
        <v>-1.85</v>
      </c>
      <c r="L40" s="141">
        <v>-0.79507374595166724</v>
      </c>
      <c r="M40" s="141">
        <v>-0.47334375420857733</v>
      </c>
      <c r="N40" s="141">
        <v>-0.31979215591550164</v>
      </c>
      <c r="O40" s="141">
        <v>-3.8656830524395717E-2</v>
      </c>
      <c r="P40" s="141">
        <v>0.39891149994428193</v>
      </c>
      <c r="Q40" s="141">
        <v>-3.9737267402642154</v>
      </c>
      <c r="R40" s="141">
        <v>-3.8791464213074556</v>
      </c>
      <c r="S40" s="141">
        <v>-3.4609269675549883</v>
      </c>
      <c r="T40" s="141">
        <v>-2.5067937239313833</v>
      </c>
      <c r="U40" s="141">
        <v>-3.1956898166347623</v>
      </c>
      <c r="V40" s="146" t="s">
        <v>204</v>
      </c>
      <c r="W40" s="147"/>
      <c r="X40" s="238">
        <f t="shared" si="1"/>
        <v>1.1255073745951669</v>
      </c>
      <c r="Y40" s="238">
        <f t="shared" si="1"/>
        <v>0.96684175001602457</v>
      </c>
      <c r="Z40" s="238">
        <f t="shared" si="1"/>
        <v>0.97382096560757481</v>
      </c>
      <c r="AA40" s="239">
        <f t="shared" si="1"/>
        <v>0.84095528255513519</v>
      </c>
      <c r="AB40" s="239">
        <f t="shared" si="1"/>
        <v>0.73384643254956328</v>
      </c>
      <c r="AC40" s="239">
        <f t="shared" si="1"/>
        <v>0.97562555908957049</v>
      </c>
      <c r="AD40" s="239">
        <f t="shared" si="1"/>
        <v>1.2337249434206821</v>
      </c>
      <c r="AE40" s="239">
        <f t="shared" si="1"/>
        <v>1.4046196165627305</v>
      </c>
    </row>
    <row r="41" spans="1:31" ht="14.1" customHeight="1" x14ac:dyDescent="0.2">
      <c r="A41" s="150" t="s">
        <v>205</v>
      </c>
      <c r="B41" s="151">
        <v>1.19</v>
      </c>
      <c r="C41" s="151">
        <v>1.64</v>
      </c>
      <c r="D41" s="151">
        <v>1.75</v>
      </c>
      <c r="E41" s="151">
        <v>1.59</v>
      </c>
      <c r="F41" s="151">
        <v>2.33</v>
      </c>
      <c r="G41" s="151">
        <v>2.2599999999999998</v>
      </c>
      <c r="H41" s="151">
        <v>3.44</v>
      </c>
      <c r="I41" s="151">
        <v>0.05</v>
      </c>
      <c r="J41" s="151">
        <v>-1.36</v>
      </c>
      <c r="K41" s="151">
        <v>-1.61</v>
      </c>
      <c r="L41" s="151">
        <v>-2.7192377948626691</v>
      </c>
      <c r="M41" s="151">
        <v>-4.2368988362699147</v>
      </c>
      <c r="N41" s="151">
        <v>-4.4187354096850244</v>
      </c>
      <c r="O41" s="151">
        <v>-4.1708559976929749</v>
      </c>
      <c r="P41" s="151">
        <v>-5.8849274773965528</v>
      </c>
      <c r="Q41" s="151">
        <v>-4.7483740818040552</v>
      </c>
      <c r="R41" s="151">
        <v>-3.9741803124450628</v>
      </c>
      <c r="S41" s="151">
        <v>-4.1031025126132059</v>
      </c>
      <c r="T41" s="151">
        <v>-3.8468821714789865</v>
      </c>
      <c r="U41" s="151">
        <v>-4.66901951290391</v>
      </c>
      <c r="V41" s="156" t="s">
        <v>206</v>
      </c>
      <c r="W41" s="147"/>
      <c r="X41" s="240">
        <f t="shared" si="1"/>
        <v>1.71750853538352</v>
      </c>
      <c r="Y41" s="240">
        <f t="shared" si="1"/>
        <v>2.1246136631132577</v>
      </c>
      <c r="Z41" s="240">
        <f t="shared" si="1"/>
        <v>2.4014872040817608</v>
      </c>
      <c r="AA41" s="241">
        <f t="shared" si="1"/>
        <v>2.4508582430808468</v>
      </c>
      <c r="AB41" s="241">
        <f t="shared" si="1"/>
        <v>2.4210655515907136</v>
      </c>
      <c r="AC41" s="241">
        <f t="shared" si="1"/>
        <v>2.156722367816895</v>
      </c>
      <c r="AD41" s="241">
        <f t="shared" si="1"/>
        <v>1.5180092338399667</v>
      </c>
      <c r="AE41" s="241">
        <f t="shared" si="1"/>
        <v>1.0957311863936339</v>
      </c>
    </row>
    <row r="42" spans="1:31" ht="14.1" customHeight="1" x14ac:dyDescent="0.2">
      <c r="A42" s="140" t="s">
        <v>207</v>
      </c>
      <c r="B42" s="141">
        <v>3.11</v>
      </c>
      <c r="C42" s="141">
        <v>3.29</v>
      </c>
      <c r="D42" s="141">
        <v>3.63</v>
      </c>
      <c r="E42" s="141">
        <v>3.56</v>
      </c>
      <c r="F42" s="141">
        <v>3.04</v>
      </c>
      <c r="G42" s="141">
        <v>3.51</v>
      </c>
      <c r="H42" s="141">
        <v>3.09</v>
      </c>
      <c r="I42" s="141">
        <v>2.1</v>
      </c>
      <c r="J42" s="141">
        <v>1.41</v>
      </c>
      <c r="K42" s="141">
        <v>2.77</v>
      </c>
      <c r="L42" s="141">
        <v>3.0338427139965267</v>
      </c>
      <c r="M42" s="141">
        <v>2.9614621475522935</v>
      </c>
      <c r="N42" s="141">
        <v>1.9969053006035273</v>
      </c>
      <c r="O42" s="141">
        <v>1.8643375066265813</v>
      </c>
      <c r="P42" s="141">
        <v>1.4222036876176125</v>
      </c>
      <c r="Q42" s="141">
        <v>2.9205062914293638E-2</v>
      </c>
      <c r="R42" s="141">
        <v>-0.39711547079740295</v>
      </c>
      <c r="S42" s="141">
        <v>-0.59343629697906053</v>
      </c>
      <c r="T42" s="141">
        <v>-0.66173041639974395</v>
      </c>
      <c r="U42" s="141">
        <v>-0.69442494957206358</v>
      </c>
      <c r="V42" s="146" t="s">
        <v>208</v>
      </c>
      <c r="W42" s="147"/>
      <c r="X42" s="238">
        <f t="shared" si="1"/>
        <v>0.51003056283979142</v>
      </c>
      <c r="Y42" s="238">
        <f t="shared" si="1"/>
        <v>0.49031829169292906</v>
      </c>
      <c r="Z42" s="238">
        <f t="shared" si="1"/>
        <v>0.54695154960843573</v>
      </c>
      <c r="AA42" s="239">
        <f t="shared" si="1"/>
        <v>0.58787525205629276</v>
      </c>
      <c r="AB42" s="239">
        <f t="shared" si="1"/>
        <v>0.65718583667010988</v>
      </c>
      <c r="AC42" s="239">
        <f t="shared" si="1"/>
        <v>0.72326533037868046</v>
      </c>
      <c r="AD42" s="239">
        <f t="shared" si="1"/>
        <v>0.88240861993417385</v>
      </c>
      <c r="AE42" s="239">
        <f t="shared" si="1"/>
        <v>1.0755690686023487</v>
      </c>
    </row>
    <row r="43" spans="1:31" ht="14.1" customHeight="1" x14ac:dyDescent="0.2">
      <c r="A43" s="150" t="s">
        <v>209</v>
      </c>
      <c r="B43" s="151">
        <v>9.9600000000000009</v>
      </c>
      <c r="C43" s="151">
        <v>8.57</v>
      </c>
      <c r="D43" s="151">
        <v>7.02</v>
      </c>
      <c r="E43" s="151">
        <v>6.1</v>
      </c>
      <c r="F43" s="151">
        <v>5.85</v>
      </c>
      <c r="G43" s="151">
        <v>5.0999999999999996</v>
      </c>
      <c r="H43" s="151">
        <v>4.55</v>
      </c>
      <c r="I43" s="151">
        <v>1.92</v>
      </c>
      <c r="J43" s="151">
        <v>1.98</v>
      </c>
      <c r="K43" s="151">
        <v>1.18</v>
      </c>
      <c r="L43" s="151">
        <v>0.62120665496711869</v>
      </c>
      <c r="M43" s="151">
        <v>-4.3265072064778198E-2</v>
      </c>
      <c r="N43" s="151">
        <v>1.2891806425058196E-2</v>
      </c>
      <c r="O43" s="151">
        <v>-7.8504583756769</v>
      </c>
      <c r="P43" s="151">
        <v>-8.7455115388278752</v>
      </c>
      <c r="Q43" s="151">
        <v>-8.8815142496403237</v>
      </c>
      <c r="R43" s="151">
        <v>-8.2656451534028541</v>
      </c>
      <c r="S43" s="151">
        <v>-7.6588653250768095</v>
      </c>
      <c r="T43" s="151">
        <v>-7.7943386860115265</v>
      </c>
      <c r="U43" s="151">
        <v>-7.4649491402941308</v>
      </c>
      <c r="V43" s="156" t="s">
        <v>210</v>
      </c>
      <c r="W43" s="147"/>
      <c r="X43" s="240">
        <f t="shared" si="1"/>
        <v>2.2910552014039451</v>
      </c>
      <c r="Y43" s="240">
        <f t="shared" si="1"/>
        <v>2.2962058417097659</v>
      </c>
      <c r="Z43" s="240">
        <f t="shared" si="1"/>
        <v>2.138333328853808</v>
      </c>
      <c r="AA43" s="241">
        <f t="shared" si="1"/>
        <v>2.5479624986349498</v>
      </c>
      <c r="AB43" s="241">
        <f t="shared" si="1"/>
        <v>3.2681885218938596</v>
      </c>
      <c r="AC43" s="241">
        <f t="shared" si="1"/>
        <v>4.1800977863399584</v>
      </c>
      <c r="AD43" s="241">
        <f t="shared" si="1"/>
        <v>4.5028421892519468</v>
      </c>
      <c r="AE43" s="241">
        <f t="shared" si="1"/>
        <v>4.5152828031952152</v>
      </c>
    </row>
    <row r="44" spans="1:31" ht="14.1" customHeight="1" x14ac:dyDescent="0.2">
      <c r="A44" s="140" t="s">
        <v>211</v>
      </c>
      <c r="B44" s="141">
        <v>3.28</v>
      </c>
      <c r="C44" s="141">
        <v>2.4300000000000002</v>
      </c>
      <c r="D44" s="141">
        <v>1.95</v>
      </c>
      <c r="E44" s="141">
        <v>2.36</v>
      </c>
      <c r="F44" s="141">
        <v>3.25</v>
      </c>
      <c r="G44" s="141">
        <v>4.0199999999999996</v>
      </c>
      <c r="H44" s="141">
        <v>4.22</v>
      </c>
      <c r="I44" s="141">
        <v>3.17</v>
      </c>
      <c r="J44" s="141">
        <v>2.66</v>
      </c>
      <c r="K44" s="141">
        <v>2.37</v>
      </c>
      <c r="L44" s="141">
        <v>2.538639862652452</v>
      </c>
      <c r="M44" s="141">
        <v>2.6516139759450086</v>
      </c>
      <c r="N44" s="141">
        <v>2.466054482726181</v>
      </c>
      <c r="O44" s="141">
        <v>2.2231091239003185</v>
      </c>
      <c r="P44" s="141">
        <v>2.4600085772183098</v>
      </c>
      <c r="Q44" s="141">
        <v>1.3623020672458928</v>
      </c>
      <c r="R44" s="141">
        <v>1.1591583686916496</v>
      </c>
      <c r="S44" s="141">
        <v>0.90323458776070431</v>
      </c>
      <c r="T44" s="141">
        <v>0.38186566087863599</v>
      </c>
      <c r="U44" s="141">
        <v>0.35520984493781482</v>
      </c>
      <c r="V44" s="146" t="s">
        <v>212</v>
      </c>
      <c r="W44" s="147"/>
      <c r="X44" s="238">
        <f t="shared" si="1"/>
        <v>0.61450881098780363</v>
      </c>
      <c r="Y44" s="238">
        <f t="shared" si="1"/>
        <v>0.59677969291220312</v>
      </c>
      <c r="Z44" s="238">
        <f t="shared" si="1"/>
        <v>0.55549533429410847</v>
      </c>
      <c r="AA44" s="239">
        <f t="shared" si="1"/>
        <v>0.56644660438208305</v>
      </c>
      <c r="AB44" s="239">
        <f t="shared" si="1"/>
        <v>0.55523443865346378</v>
      </c>
      <c r="AC44" s="239">
        <f t="shared" si="1"/>
        <v>0.4505845480139487</v>
      </c>
      <c r="AD44" s="239">
        <f t="shared" si="1"/>
        <v>0.43473927553521657</v>
      </c>
      <c r="AE44" s="239">
        <f t="shared" si="1"/>
        <v>0.56270825802878188</v>
      </c>
    </row>
    <row r="45" spans="1:31" ht="14.1" customHeight="1" x14ac:dyDescent="0.2">
      <c r="A45" s="150" t="s">
        <v>213</v>
      </c>
      <c r="B45" s="151">
        <v>10.89</v>
      </c>
      <c r="C45" s="151">
        <v>12.72</v>
      </c>
      <c r="D45" s="151">
        <v>10.79</v>
      </c>
      <c r="E45" s="151">
        <v>9.7200000000000006</v>
      </c>
      <c r="F45" s="151">
        <v>8.56</v>
      </c>
      <c r="G45" s="151">
        <v>7.18</v>
      </c>
      <c r="H45" s="151">
        <v>5.8</v>
      </c>
      <c r="I45" s="151">
        <v>4.1399999999999997</v>
      </c>
      <c r="J45" s="151">
        <v>3.34</v>
      </c>
      <c r="K45" s="151">
        <v>1.9</v>
      </c>
      <c r="L45" s="151">
        <v>1.2564071587030237</v>
      </c>
      <c r="M45" s="151">
        <v>0.80505345369189218</v>
      </c>
      <c r="N45" s="151">
        <v>0.17670341641491905</v>
      </c>
      <c r="O45" s="151">
        <v>-0.16933167375747343</v>
      </c>
      <c r="P45" s="151">
        <v>-0.27075215532407315</v>
      </c>
      <c r="Q45" s="151">
        <v>-3.9201236403458712</v>
      </c>
      <c r="R45" s="151">
        <v>-3.6526097112805127</v>
      </c>
      <c r="S45" s="151">
        <v>-3.8240000885517418</v>
      </c>
      <c r="T45" s="151">
        <v>-3.418109271578937</v>
      </c>
      <c r="U45" s="151">
        <v>-1.799723646111222</v>
      </c>
      <c r="V45" s="156" t="s">
        <v>214</v>
      </c>
      <c r="W45" s="147"/>
      <c r="X45" s="240">
        <f t="shared" si="1"/>
        <v>3.2533592841296981</v>
      </c>
      <c r="Y45" s="240">
        <f t="shared" si="1"/>
        <v>3.0608539387605083</v>
      </c>
      <c r="Z45" s="240">
        <f t="shared" si="1"/>
        <v>2.8217468776952139</v>
      </c>
      <c r="AA45" s="241">
        <f t="shared" si="1"/>
        <v>2.5051167644947641</v>
      </c>
      <c r="AB45" s="241">
        <f t="shared" si="1"/>
        <v>2.159353584021737</v>
      </c>
      <c r="AC45" s="241">
        <f t="shared" si="1"/>
        <v>1.9913634752494069</v>
      </c>
      <c r="AD45" s="241">
        <f t="shared" si="1"/>
        <v>1.9277574376687927</v>
      </c>
      <c r="AE45" s="241">
        <f t="shared" si="1"/>
        <v>2.0178274936086349</v>
      </c>
    </row>
    <row r="46" spans="1:31" ht="14.1" customHeight="1" x14ac:dyDescent="0.2">
      <c r="A46" s="140" t="s">
        <v>215</v>
      </c>
      <c r="B46" s="141">
        <v>8.61</v>
      </c>
      <c r="C46" s="141">
        <v>8.86</v>
      </c>
      <c r="D46" s="141">
        <v>8.8800000000000008</v>
      </c>
      <c r="E46" s="141">
        <v>8.68</v>
      </c>
      <c r="F46" s="141">
        <v>7.85</v>
      </c>
      <c r="G46" s="141">
        <v>6.73</v>
      </c>
      <c r="H46" s="141">
        <v>5.38</v>
      </c>
      <c r="I46" s="141">
        <v>3.06</v>
      </c>
      <c r="J46" s="141">
        <v>1.95</v>
      </c>
      <c r="K46" s="141">
        <v>0.86</v>
      </c>
      <c r="L46" s="141">
        <v>1.153165372553959</v>
      </c>
      <c r="M46" s="141">
        <v>0.81790894993565377</v>
      </c>
      <c r="N46" s="141">
        <v>0.76963114831514867</v>
      </c>
      <c r="O46" s="141">
        <v>2.3632894497931041</v>
      </c>
      <c r="P46" s="141">
        <v>2.4044356948239014</v>
      </c>
      <c r="Q46" s="141">
        <v>2.3556472499449597</v>
      </c>
      <c r="R46" s="141">
        <v>1.9819970256612152</v>
      </c>
      <c r="S46" s="141">
        <v>1.7864117378507436</v>
      </c>
      <c r="T46" s="141">
        <v>1.235605292097419</v>
      </c>
      <c r="U46" s="141">
        <v>-3.3863549297101216</v>
      </c>
      <c r="V46" s="146" t="s">
        <v>216</v>
      </c>
      <c r="W46" s="147"/>
      <c r="X46" s="238">
        <f t="shared" si="1"/>
        <v>2.8676201552935252</v>
      </c>
      <c r="Y46" s="238">
        <f t="shared" si="1"/>
        <v>2.967892567751039</v>
      </c>
      <c r="Z46" s="238">
        <f t="shared" si="1"/>
        <v>2.7479435623356192</v>
      </c>
      <c r="AA46" s="239">
        <f t="shared" si="1"/>
        <v>2.135960304764128</v>
      </c>
      <c r="AB46" s="239">
        <f t="shared" si="1"/>
        <v>1.5046941630746944</v>
      </c>
      <c r="AC46" s="239">
        <f t="shared" si="1"/>
        <v>1.0012666923757205</v>
      </c>
      <c r="AD46" s="239">
        <f t="shared" si="1"/>
        <v>0.69714489712128302</v>
      </c>
      <c r="AE46" s="239">
        <f t="shared" si="1"/>
        <v>0.59525783614934247</v>
      </c>
    </row>
    <row r="47" spans="1:31" s="108" customFormat="1" ht="14.1" customHeight="1" x14ac:dyDescent="0.2">
      <c r="A47" s="150" t="s">
        <v>24</v>
      </c>
      <c r="B47" s="151">
        <v>11.12</v>
      </c>
      <c r="C47" s="151">
        <v>9.94</v>
      </c>
      <c r="D47" s="151">
        <v>9.51</v>
      </c>
      <c r="E47" s="151">
        <v>9.1199999999999992</v>
      </c>
      <c r="F47" s="151">
        <v>8.85</v>
      </c>
      <c r="G47" s="151">
        <v>8.9499999999999993</v>
      </c>
      <c r="H47" s="151">
        <v>6.46</v>
      </c>
      <c r="I47" s="151">
        <v>5.08</v>
      </c>
      <c r="J47" s="151">
        <v>3.77</v>
      </c>
      <c r="K47" s="151">
        <v>3.29</v>
      </c>
      <c r="L47" s="151">
        <v>3.5069272930072595</v>
      </c>
      <c r="M47" s="151">
        <v>2.8333158194481665</v>
      </c>
      <c r="N47" s="151">
        <v>2.2548925202786232</v>
      </c>
      <c r="O47" s="151">
        <v>1.9959539445407841</v>
      </c>
      <c r="P47" s="151">
        <v>1.749936172511245</v>
      </c>
      <c r="Q47" s="151">
        <v>1.6612455386260685</v>
      </c>
      <c r="R47" s="151">
        <v>1.7210238701578444</v>
      </c>
      <c r="S47" s="151">
        <v>1.8400817869519077</v>
      </c>
      <c r="T47" s="151">
        <v>1.4901738285977399</v>
      </c>
      <c r="U47" s="151">
        <v>-1.3104059565215891</v>
      </c>
      <c r="V47" s="156" t="s">
        <v>217</v>
      </c>
      <c r="W47" s="147"/>
      <c r="X47" s="240">
        <f t="shared" si="1"/>
        <v>2.4263072706992737</v>
      </c>
      <c r="Y47" s="240">
        <f t="shared" si="1"/>
        <v>2.4409756887544574</v>
      </c>
      <c r="Z47" s="240">
        <f t="shared" si="1"/>
        <v>2.346789149381276</v>
      </c>
      <c r="AA47" s="241">
        <f t="shared" si="1"/>
        <v>2.1087128338180134</v>
      </c>
      <c r="AB47" s="241">
        <f t="shared" si="1"/>
        <v>1.7045384550128357</v>
      </c>
      <c r="AC47" s="241">
        <f t="shared" si="1"/>
        <v>1.1611583297602373</v>
      </c>
      <c r="AD47" s="241">
        <f t="shared" si="1"/>
        <v>0.90971910663408606</v>
      </c>
      <c r="AE47" s="241">
        <f t="shared" si="1"/>
        <v>0.71017846684933328</v>
      </c>
    </row>
    <row r="48" spans="1:31" s="108" customFormat="1" ht="14.1" customHeight="1" x14ac:dyDescent="0.2">
      <c r="A48" s="140" t="s">
        <v>22</v>
      </c>
      <c r="B48" s="141">
        <v>8.56</v>
      </c>
      <c r="C48" s="141">
        <v>8.58</v>
      </c>
      <c r="D48" s="141">
        <v>7.44</v>
      </c>
      <c r="E48" s="141">
        <v>6.26</v>
      </c>
      <c r="F48" s="141">
        <v>6.01</v>
      </c>
      <c r="G48" s="141">
        <v>6.2</v>
      </c>
      <c r="H48" s="141">
        <v>6.91</v>
      </c>
      <c r="I48" s="141">
        <v>6.22</v>
      </c>
      <c r="J48" s="141">
        <v>5.07</v>
      </c>
      <c r="K48" s="141">
        <v>4.3600000000000003</v>
      </c>
      <c r="L48" s="141">
        <v>2.6587845283002278</v>
      </c>
      <c r="M48" s="141">
        <v>3.8415791015281577</v>
      </c>
      <c r="N48" s="141">
        <v>3.4955887987713741</v>
      </c>
      <c r="O48" s="141">
        <v>3.125926938003269</v>
      </c>
      <c r="P48" s="141">
        <v>2.2186831202034054</v>
      </c>
      <c r="Q48" s="141">
        <v>0.18767153303348788</v>
      </c>
      <c r="R48" s="141">
        <v>-0.24074622067362972</v>
      </c>
      <c r="S48" s="141">
        <v>-0.8967037225634914</v>
      </c>
      <c r="T48" s="141">
        <v>-0.85154959476036829</v>
      </c>
      <c r="U48" s="141">
        <v>0.17865326575719978</v>
      </c>
      <c r="V48" s="146" t="s">
        <v>218</v>
      </c>
      <c r="W48" s="147"/>
      <c r="X48" s="238">
        <f t="shared" si="1"/>
        <v>1.1647701660379679</v>
      </c>
      <c r="Y48" s="238">
        <f t="shared" si="1"/>
        <v>1.2115563644205938</v>
      </c>
      <c r="Z48" s="238">
        <f t="shared" si="1"/>
        <v>1.2174047571400237</v>
      </c>
      <c r="AA48" s="239">
        <f t="shared" si="1"/>
        <v>1.2928120633396971</v>
      </c>
      <c r="AB48" s="239">
        <f t="shared" si="1"/>
        <v>1.3519550010554853</v>
      </c>
      <c r="AC48" s="239">
        <f t="shared" si="1"/>
        <v>1.4714924183216391</v>
      </c>
      <c r="AD48" s="239">
        <f t="shared" si="1"/>
        <v>1.5101204317606054</v>
      </c>
      <c r="AE48" s="239">
        <f t="shared" si="1"/>
        <v>1.6518817841282698</v>
      </c>
    </row>
    <row r="49" spans="1:31" s="108" customFormat="1" ht="14.1" customHeight="1" x14ac:dyDescent="0.2">
      <c r="A49" s="150" t="s">
        <v>219</v>
      </c>
      <c r="B49" s="151">
        <v>11.07</v>
      </c>
      <c r="C49" s="151">
        <v>10.37</v>
      </c>
      <c r="D49" s="151">
        <v>10.44</v>
      </c>
      <c r="E49" s="151">
        <v>8.27</v>
      </c>
      <c r="F49" s="151">
        <v>6.97</v>
      </c>
      <c r="G49" s="151">
        <v>6.12</v>
      </c>
      <c r="H49" s="151">
        <v>4.62</v>
      </c>
      <c r="I49" s="151">
        <v>2.84</v>
      </c>
      <c r="J49" s="151">
        <v>1.89</v>
      </c>
      <c r="K49" s="151">
        <v>1.64</v>
      </c>
      <c r="L49" s="151">
        <v>1.3337432352633112</v>
      </c>
      <c r="M49" s="151">
        <v>0.75075610902983503</v>
      </c>
      <c r="N49" s="151">
        <v>0.32947360143903121</v>
      </c>
      <c r="O49" s="151">
        <v>-0.71472960497032167</v>
      </c>
      <c r="P49" s="151">
        <v>-1.1260681634128216</v>
      </c>
      <c r="Q49" s="151">
        <v>-0.65881130248519693</v>
      </c>
      <c r="R49" s="151">
        <v>-0.5711850015816452</v>
      </c>
      <c r="S49" s="151">
        <v>-0.53805329029814719</v>
      </c>
      <c r="T49" s="151">
        <v>-0.61092601313627914</v>
      </c>
      <c r="U49" s="151">
        <v>-0.76700446169069114</v>
      </c>
      <c r="V49" s="156" t="s">
        <v>220</v>
      </c>
      <c r="W49" s="147"/>
      <c r="X49" s="240">
        <f t="shared" si="1"/>
        <v>2.9846256764736685</v>
      </c>
      <c r="Y49" s="240">
        <f t="shared" si="1"/>
        <v>2.7965500655706852</v>
      </c>
      <c r="Z49" s="240">
        <f t="shared" si="1"/>
        <v>2.4148821643414262</v>
      </c>
      <c r="AA49" s="241">
        <f t="shared" si="1"/>
        <v>2.0476605327390511</v>
      </c>
      <c r="AB49" s="241">
        <f t="shared" si="1"/>
        <v>1.6793459858120774</v>
      </c>
      <c r="AC49" s="241">
        <f t="shared" si="1"/>
        <v>1.3743122595662784</v>
      </c>
      <c r="AD49" s="241">
        <f t="shared" si="1"/>
        <v>1.1195819815304102</v>
      </c>
      <c r="AE49" s="241">
        <f t="shared" si="1"/>
        <v>0.95528203084803098</v>
      </c>
    </row>
    <row r="50" spans="1:31" s="108" customFormat="1" ht="14.1" customHeight="1" x14ac:dyDescent="0.2">
      <c r="A50" s="225" t="s">
        <v>16</v>
      </c>
      <c r="B50" s="226">
        <v>-0.97</v>
      </c>
      <c r="C50" s="226">
        <v>-0.81</v>
      </c>
      <c r="D50" s="226">
        <v>-2.41</v>
      </c>
      <c r="E50" s="226">
        <v>-0.62</v>
      </c>
      <c r="F50" s="226">
        <v>-1.47</v>
      </c>
      <c r="G50" s="226">
        <v>-1.74</v>
      </c>
      <c r="H50" s="226">
        <v>-1.44</v>
      </c>
      <c r="I50" s="226">
        <v>-3.52</v>
      </c>
      <c r="J50" s="226">
        <v>-3.76</v>
      </c>
      <c r="K50" s="226">
        <v>-4.55</v>
      </c>
      <c r="L50" s="226">
        <v>-4.7275814424058993</v>
      </c>
      <c r="M50" s="226">
        <v>-5.9613532548421562</v>
      </c>
      <c r="N50" s="227">
        <v>-6.8372003836425721</v>
      </c>
      <c r="O50" s="227">
        <v>-10.050641446045388</v>
      </c>
      <c r="P50" s="227">
        <v>-10.763705306973707</v>
      </c>
      <c r="Q50" s="227">
        <v>-10.914577768869565</v>
      </c>
      <c r="R50" s="227">
        <v>-10.217567126661296</v>
      </c>
      <c r="S50" s="227">
        <v>-16.3910425944783</v>
      </c>
      <c r="T50" s="227">
        <v>-10.322973446285816</v>
      </c>
      <c r="U50" s="227">
        <v>-10.323022149104647</v>
      </c>
      <c r="V50" s="228" t="str">
        <f>+A50</f>
        <v>Minimum</v>
      </c>
      <c r="W50" s="147"/>
      <c r="X50" s="229">
        <f t="shared" si="1"/>
        <v>1.3077097730887079</v>
      </c>
      <c r="Y50" s="229">
        <f t="shared" si="1"/>
        <v>1.4838934697248054</v>
      </c>
      <c r="Z50" s="229">
        <f t="shared" si="1"/>
        <v>1.7160908064712501</v>
      </c>
      <c r="AA50" s="229">
        <f t="shared" si="1"/>
        <v>2.0196776526936011</v>
      </c>
      <c r="AB50" s="270">
        <f t="shared" si="1"/>
        <v>2.4545415315879868</v>
      </c>
      <c r="AC50" s="270">
        <f t="shared" si="1"/>
        <v>2.7112202128839034</v>
      </c>
      <c r="AD50" s="230">
        <f t="shared" si="1"/>
        <v>2.6850881913547444</v>
      </c>
      <c r="AE50" s="230">
        <f t="shared" si="1"/>
        <v>3.250139916213763</v>
      </c>
    </row>
    <row r="51" spans="1:31" s="108" customFormat="1" ht="14.1" customHeight="1" x14ac:dyDescent="0.2">
      <c r="A51" s="219" t="s">
        <v>17</v>
      </c>
      <c r="B51" s="220">
        <v>11.55</v>
      </c>
      <c r="C51" s="220">
        <v>12.72</v>
      </c>
      <c r="D51" s="220">
        <v>10.79</v>
      </c>
      <c r="E51" s="220">
        <v>9.7200000000000006</v>
      </c>
      <c r="F51" s="220">
        <v>8.85</v>
      </c>
      <c r="G51" s="220">
        <v>8.9499999999999993</v>
      </c>
      <c r="H51" s="220">
        <v>6.91</v>
      </c>
      <c r="I51" s="220">
        <v>6.22</v>
      </c>
      <c r="J51" s="220">
        <v>5.07</v>
      </c>
      <c r="K51" s="220">
        <v>4.3600000000000003</v>
      </c>
      <c r="L51" s="220">
        <v>4.0403773206577807</v>
      </c>
      <c r="M51" s="220">
        <v>3.8415791015281577</v>
      </c>
      <c r="N51" s="221">
        <v>3.4955887987713741</v>
      </c>
      <c r="O51" s="221">
        <v>3.125926938003269</v>
      </c>
      <c r="P51" s="221">
        <v>2.4600085772183098</v>
      </c>
      <c r="Q51" s="221">
        <v>2.3556472499449597</v>
      </c>
      <c r="R51" s="221">
        <v>1.9819970256612152</v>
      </c>
      <c r="S51" s="221">
        <v>1.8400817869519077</v>
      </c>
      <c r="T51" s="221">
        <v>2.8992763606929381</v>
      </c>
      <c r="U51" s="221">
        <v>0.35520984493781482</v>
      </c>
      <c r="V51" s="222" t="str">
        <f>+A51</f>
        <v>Maximum</v>
      </c>
      <c r="W51" s="147"/>
      <c r="X51" s="223">
        <f t="shared" si="1"/>
        <v>2.442962267934222</v>
      </c>
      <c r="Y51" s="223">
        <f t="shared" si="1"/>
        <v>2.168804357781406</v>
      </c>
      <c r="Z51" s="223">
        <f t="shared" si="1"/>
        <v>1.9842454779042691</v>
      </c>
      <c r="AA51" s="223">
        <f t="shared" si="1"/>
        <v>1.7969222272831533</v>
      </c>
      <c r="AB51" s="271">
        <f t="shared" si="1"/>
        <v>1.5521215411056886</v>
      </c>
      <c r="AC51" s="271">
        <f t="shared" si="1"/>
        <v>1.1616697611100919</v>
      </c>
      <c r="AD51" s="224">
        <f t="shared" si="1"/>
        <v>1.0112787832586811</v>
      </c>
      <c r="AE51" s="224">
        <f t="shared" si="1"/>
        <v>0.90438836431776526</v>
      </c>
    </row>
    <row r="52" spans="1:31" s="108" customFormat="1" ht="14.1" customHeight="1" x14ac:dyDescent="0.2">
      <c r="A52" s="159" t="s">
        <v>221</v>
      </c>
      <c r="B52" s="160">
        <v>6.8</v>
      </c>
      <c r="C52" s="160">
        <v>6.2549999999999999</v>
      </c>
      <c r="D52" s="160">
        <v>5.13</v>
      </c>
      <c r="E52" s="160">
        <v>4.87</v>
      </c>
      <c r="F52" s="160">
        <v>4.72</v>
      </c>
      <c r="G52" s="160">
        <v>4.0549999999999997</v>
      </c>
      <c r="H52" s="160">
        <v>3.2850000000000001</v>
      </c>
      <c r="I52" s="160">
        <v>1.915</v>
      </c>
      <c r="J52" s="160">
        <v>0.86499999999999999</v>
      </c>
      <c r="K52" s="160">
        <v>0.29000000000000004</v>
      </c>
      <c r="L52" s="160">
        <v>0.65680419003650925</v>
      </c>
      <c r="M52" s="160">
        <v>-0.25830441313667774</v>
      </c>
      <c r="N52" s="209">
        <v>9.4797611419988631E-2</v>
      </c>
      <c r="O52" s="209">
        <v>-1.6282322401841625</v>
      </c>
      <c r="P52" s="172">
        <v>-1.7054653148969021</v>
      </c>
      <c r="Q52" s="160">
        <v>-3.0682629488288189</v>
      </c>
      <c r="R52" s="209">
        <v>-1.9544172418518526</v>
      </c>
      <c r="S52" s="209">
        <v>-2.0690203970187699</v>
      </c>
      <c r="T52" s="209">
        <v>-1.9553834632824216</v>
      </c>
      <c r="U52" s="209">
        <v>-1.9334044764342069</v>
      </c>
      <c r="V52" s="173" t="str">
        <f>+A52</f>
        <v>Médiane</v>
      </c>
      <c r="X52" s="166">
        <f t="shared" si="1"/>
        <v>1.817983497195619</v>
      </c>
      <c r="Y52" s="166">
        <f t="shared" si="1"/>
        <v>1.859150022310017</v>
      </c>
      <c r="Z52" s="166">
        <f t="shared" si="1"/>
        <v>1.7465362089344143</v>
      </c>
      <c r="AA52" s="166">
        <f t="shared" si="1"/>
        <v>1.6753947881491471</v>
      </c>
      <c r="AB52" s="169">
        <f t="shared" si="1"/>
        <v>1.4184320133408996</v>
      </c>
      <c r="AC52" s="169">
        <f t="shared" si="1"/>
        <v>1.3677599341621072</v>
      </c>
      <c r="AD52" s="168">
        <f t="shared" si="1"/>
        <v>1.2878291205569938</v>
      </c>
      <c r="AE52" s="168">
        <f t="shared" si="1"/>
        <v>1.2073695531100326</v>
      </c>
    </row>
    <row r="53" spans="1:31" s="108" customFormat="1" ht="14.1" customHeight="1" x14ac:dyDescent="0.2">
      <c r="A53" s="159" t="s">
        <v>237</v>
      </c>
      <c r="B53" s="160">
        <v>6.3323076923076922</v>
      </c>
      <c r="C53" s="160">
        <v>5.7934615384615409</v>
      </c>
      <c r="D53" s="160">
        <v>4.8730769230769218</v>
      </c>
      <c r="E53" s="160">
        <v>4.4726923076923075</v>
      </c>
      <c r="F53" s="160">
        <v>4.247692307692307</v>
      </c>
      <c r="G53" s="160">
        <v>3.8200000000000003</v>
      </c>
      <c r="H53" s="160">
        <v>3.0838461538461539</v>
      </c>
      <c r="I53" s="160">
        <v>1.5038461538461536</v>
      </c>
      <c r="J53" s="160">
        <v>0.43576923076923085</v>
      </c>
      <c r="K53" s="160">
        <v>-9.8076923076922964E-2</v>
      </c>
      <c r="L53" s="160">
        <v>9.3396792713840451E-2</v>
      </c>
      <c r="M53" s="160">
        <v>-0.45610897878679785</v>
      </c>
      <c r="N53" s="209">
        <v>-0.68179095933207945</v>
      </c>
      <c r="O53" s="209">
        <v>-2.3126024186581282</v>
      </c>
      <c r="P53" s="172">
        <v>-2.5236818125985852</v>
      </c>
      <c r="Q53" s="160">
        <v>-3.0324148385590726</v>
      </c>
      <c r="R53" s="209">
        <v>-2.8495484908151356</v>
      </c>
      <c r="S53" s="209">
        <v>-3.3712903461605204</v>
      </c>
      <c r="T53" s="209">
        <v>-2.8443898985588181</v>
      </c>
      <c r="U53" s="209">
        <v>-3.1630883880659297</v>
      </c>
      <c r="V53" s="173" t="str">
        <f>+A53</f>
        <v>Moyenne</v>
      </c>
      <c r="X53" s="166">
        <f t="shared" si="1"/>
        <v>1.8710693079512624</v>
      </c>
      <c r="Y53" s="166">
        <f t="shared" si="1"/>
        <v>1.9018481416842188</v>
      </c>
      <c r="Z53" s="166">
        <f t="shared" si="1"/>
        <v>1.8111448670170183</v>
      </c>
      <c r="AA53" s="166">
        <f t="shared" si="1"/>
        <v>1.7601992143558221</v>
      </c>
      <c r="AB53" s="169">
        <f t="shared" si="1"/>
        <v>1.5395245285944783</v>
      </c>
      <c r="AC53" s="169">
        <f t="shared" si="1"/>
        <v>1.402538041603312</v>
      </c>
      <c r="AD53" s="168">
        <f t="shared" si="1"/>
        <v>1.3499525325663844</v>
      </c>
      <c r="AE53" s="168">
        <f t="shared" si="1"/>
        <v>1.3382727069078713</v>
      </c>
    </row>
    <row r="54" spans="1:31" s="108" customFormat="1" ht="14.1" customHeight="1" thickBot="1" x14ac:dyDescent="0.25">
      <c r="A54" s="159" t="s">
        <v>222</v>
      </c>
      <c r="B54" s="174">
        <v>7.65</v>
      </c>
      <c r="C54" s="175">
        <v>6.95</v>
      </c>
      <c r="D54" s="175">
        <v>6.06</v>
      </c>
      <c r="E54" s="175">
        <v>5.3</v>
      </c>
      <c r="F54" s="175">
        <v>4.95</v>
      </c>
      <c r="G54" s="175">
        <v>4.58</v>
      </c>
      <c r="H54" s="175">
        <v>4.01</v>
      </c>
      <c r="I54" s="175">
        <v>2.74</v>
      </c>
      <c r="J54" s="175">
        <v>1.79</v>
      </c>
      <c r="K54" s="175">
        <v>1.39</v>
      </c>
      <c r="L54" s="175">
        <v>0.99</v>
      </c>
      <c r="M54" s="175">
        <v>0.83</v>
      </c>
      <c r="N54" s="174">
        <v>0.55000000000000004</v>
      </c>
      <c r="O54" s="178">
        <v>-0.17</v>
      </c>
      <c r="P54" s="177">
        <v>-0.37</v>
      </c>
      <c r="Q54" s="178">
        <v>-1.5248538165799586</v>
      </c>
      <c r="R54" s="179">
        <v>-1.5670769126723518</v>
      </c>
      <c r="S54" s="179">
        <v>-1.8046030743784507</v>
      </c>
      <c r="T54" s="179">
        <v>-1.45</v>
      </c>
      <c r="U54" s="179">
        <v>-1.8674051252967199</v>
      </c>
      <c r="V54" s="164" t="s">
        <v>222</v>
      </c>
      <c r="X54" s="166">
        <f t="shared" si="1"/>
        <v>1.7187999999999999</v>
      </c>
      <c r="Y54" s="166">
        <f t="shared" si="1"/>
        <v>1.716</v>
      </c>
      <c r="Z54" s="166">
        <f t="shared" si="1"/>
        <v>1.6030000000000002</v>
      </c>
      <c r="AA54" s="166">
        <f t="shared" si="1"/>
        <v>1.5231999999999999</v>
      </c>
      <c r="AB54" s="169">
        <f t="shared" si="1"/>
        <v>1.3168000000000002</v>
      </c>
      <c r="AC54" s="169">
        <f t="shared" si="1"/>
        <v>1.1671883053263969</v>
      </c>
      <c r="AD54" s="168">
        <f t="shared" si="1"/>
        <v>1.099031687510277</v>
      </c>
      <c r="AE54" s="168">
        <f t="shared" si="1"/>
        <v>1.0986533803630762</v>
      </c>
    </row>
    <row r="55" spans="1:31" s="108" customFormat="1" ht="14.1" customHeight="1" thickBot="1" x14ac:dyDescent="0.25">
      <c r="A55" s="180" t="s">
        <v>223</v>
      </c>
      <c r="B55" s="181">
        <v>9.56</v>
      </c>
      <c r="C55" s="182">
        <v>7.33</v>
      </c>
      <c r="D55" s="182">
        <v>7.87</v>
      </c>
      <c r="E55" s="182">
        <v>9.73</v>
      </c>
      <c r="F55" s="182">
        <v>8.76</v>
      </c>
      <c r="G55" s="182">
        <v>8.24</v>
      </c>
      <c r="H55" s="182">
        <v>8.75</v>
      </c>
      <c r="I55" s="182">
        <v>8.76</v>
      </c>
      <c r="J55" s="182">
        <v>5.55</v>
      </c>
      <c r="K55" s="182">
        <v>3.31</v>
      </c>
      <c r="L55" s="182">
        <v>3.42</v>
      </c>
      <c r="M55" s="182">
        <v>3.253553551961156</v>
      </c>
      <c r="N55" s="182">
        <v>2.4916996842759405</v>
      </c>
      <c r="O55" s="182">
        <v>1.9358564313719326</v>
      </c>
      <c r="P55" s="182">
        <v>1.4848051462625178</v>
      </c>
      <c r="Q55" s="182">
        <v>1.37007203216583</v>
      </c>
      <c r="R55" s="182">
        <v>1.0015183898532443</v>
      </c>
      <c r="S55" s="182">
        <v>0.2679167704923649</v>
      </c>
      <c r="T55" s="182">
        <v>-0.19</v>
      </c>
      <c r="U55" s="182">
        <v>-0.57660708837475139</v>
      </c>
      <c r="V55" s="184" t="s">
        <v>224</v>
      </c>
      <c r="X55" s="185">
        <f t="shared" si="1"/>
        <v>1.8472000000000002</v>
      </c>
      <c r="Y55" s="185">
        <f t="shared" si="1"/>
        <v>2.304773573764662</v>
      </c>
      <c r="Z55" s="185">
        <f t="shared" si="1"/>
        <v>2.6214746763762902</v>
      </c>
      <c r="AA55" s="185">
        <f t="shared" si="1"/>
        <v>2.5648890332390972</v>
      </c>
      <c r="AB55" s="169">
        <f t="shared" si="1"/>
        <v>2.484326814890276</v>
      </c>
      <c r="AC55" s="169">
        <f t="shared" si="1"/>
        <v>2.1924407892377573</v>
      </c>
      <c r="AD55" s="231">
        <f t="shared" si="1"/>
        <v>1.6017995811287502</v>
      </c>
      <c r="AE55" s="168">
        <f t="shared" ref="AE55" si="2">AVEDEV(J55:S55)</f>
        <v>1.1965084466091205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K4/I4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Nettozinsbelastung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Nettozinsen in % der Steuererträge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+[1]Gewichtung_Pondération!$D$7</f>
        <v>1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Poids des intérêts nets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Intérêts nets en % des revenus fiscaux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+[1]Gewichtung_Pondération!$D$7</f>
        <v>1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4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U68" si="3">(SUM(B24:D24)/3)</f>
        <v>6.54</v>
      </c>
      <c r="E68" s="141">
        <f t="shared" si="3"/>
        <v>5.333333333333333</v>
      </c>
      <c r="F68" s="141">
        <f t="shared" si="3"/>
        <v>4.9799999999999995</v>
      </c>
      <c r="G68" s="141">
        <f t="shared" si="3"/>
        <v>4.84</v>
      </c>
      <c r="H68" s="141">
        <f t="shared" si="3"/>
        <v>4.6533333333333324</v>
      </c>
      <c r="I68" s="141">
        <f t="shared" si="3"/>
        <v>3.9866666666666664</v>
      </c>
      <c r="J68" s="141">
        <f t="shared" si="3"/>
        <v>3.2533333333333334</v>
      </c>
      <c r="K68" s="141">
        <f t="shared" si="3"/>
        <v>2.4333333333333336</v>
      </c>
      <c r="L68" s="141">
        <f t="shared" si="3"/>
        <v>1.667790946927652</v>
      </c>
      <c r="M68" s="141">
        <f t="shared" si="3"/>
        <v>0.98080653164984144</v>
      </c>
      <c r="N68" s="141">
        <f t="shared" si="3"/>
        <v>0.43272773483276583</v>
      </c>
      <c r="O68" s="142">
        <f t="shared" si="3"/>
        <v>9.1029552299713504E-2</v>
      </c>
      <c r="P68" s="246">
        <f t="shared" si="3"/>
        <v>-1.1791102482016333E-2</v>
      </c>
      <c r="Q68" s="195">
        <f t="shared" si="3"/>
        <v>-0.22120984503734695</v>
      </c>
      <c r="R68" s="142">
        <f t="shared" si="3"/>
        <v>-0.17431612951342712</v>
      </c>
      <c r="S68" s="246">
        <f t="shared" si="3"/>
        <v>-0.51784088941382167</v>
      </c>
      <c r="T68" s="246">
        <f t="shared" si="3"/>
        <v>-0.70492451088810937</v>
      </c>
      <c r="U68" s="246">
        <f t="shared" si="3"/>
        <v>-1.1247088368806386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ref="D69:D93" si="4">(SUM(B25:D25)/3)</f>
        <v>10.86</v>
      </c>
      <c r="E69" s="151">
        <f t="shared" ref="E69:T84" si="5">(SUM(C25:E25)/3)</f>
        <v>9.2733333333333334</v>
      </c>
      <c r="F69" s="151">
        <f t="shared" si="5"/>
        <v>7.580000000000001</v>
      </c>
      <c r="G69" s="151">
        <f t="shared" si="5"/>
        <v>5.7100000000000009</v>
      </c>
      <c r="H69" s="151">
        <f t="shared" si="5"/>
        <v>4.4899999999999993</v>
      </c>
      <c r="I69" s="151">
        <f t="shared" si="5"/>
        <v>3.2366666666666664</v>
      </c>
      <c r="J69" s="151">
        <f t="shared" si="5"/>
        <v>2.1033333333333335</v>
      </c>
      <c r="K69" s="151">
        <f t="shared" si="5"/>
        <v>1.3099999999999998</v>
      </c>
      <c r="L69" s="151">
        <f t="shared" si="5"/>
        <v>0.90413390836863317</v>
      </c>
      <c r="M69" s="151">
        <f t="shared" si="5"/>
        <v>0.70803927940631306</v>
      </c>
      <c r="N69" s="151">
        <f t="shared" si="5"/>
        <v>0.57934590042092671</v>
      </c>
      <c r="O69" s="197">
        <f t="shared" si="5"/>
        <v>0.73610004626072845</v>
      </c>
      <c r="P69" s="247">
        <f t="shared" si="5"/>
        <v>0.84531919948453949</v>
      </c>
      <c r="Q69" s="197">
        <f t="shared" si="5"/>
        <v>1.0278905776658287</v>
      </c>
      <c r="R69" s="198">
        <f t="shared" si="5"/>
        <v>0.94112537733257462</v>
      </c>
      <c r="S69" s="151">
        <f t="shared" si="5"/>
        <v>0.88219961129299918</v>
      </c>
      <c r="T69" s="151">
        <f t="shared" si="5"/>
        <v>1.0442395457847093</v>
      </c>
      <c r="U69" s="151">
        <f t="shared" ref="U69:U83" si="6">(SUM(S25:U25)/3)</f>
        <v>0.2365560189582164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4"/>
        <v>9.2566666666666659</v>
      </c>
      <c r="E70" s="141">
        <f t="shared" si="5"/>
        <v>7.6066666666666656</v>
      </c>
      <c r="F70" s="141">
        <f t="shared" si="5"/>
        <v>6.69</v>
      </c>
      <c r="G70" s="141">
        <f t="shared" si="5"/>
        <v>5.5233333333333334</v>
      </c>
      <c r="H70" s="141">
        <f t="shared" si="5"/>
        <v>4.916666666666667</v>
      </c>
      <c r="I70" s="141">
        <f t="shared" si="5"/>
        <v>3.33</v>
      </c>
      <c r="J70" s="141">
        <f t="shared" si="5"/>
        <v>2.5700000000000003</v>
      </c>
      <c r="K70" s="141">
        <f t="shared" si="5"/>
        <v>1.9533333333333334</v>
      </c>
      <c r="L70" s="141">
        <f t="shared" si="5"/>
        <v>1.7806640686734818</v>
      </c>
      <c r="M70" s="141">
        <f t="shared" si="5"/>
        <v>1.6420822751109478</v>
      </c>
      <c r="N70" s="141">
        <f t="shared" si="5"/>
        <v>1.5160179076933293</v>
      </c>
      <c r="O70" s="194">
        <f t="shared" si="5"/>
        <v>-2.3030051209369105</v>
      </c>
      <c r="P70" s="246">
        <f t="shared" si="5"/>
        <v>-5.5366438875773367</v>
      </c>
      <c r="Q70" s="194">
        <f t="shared" si="5"/>
        <v>-8.6392316254398143</v>
      </c>
      <c r="R70" s="195">
        <f t="shared" si="5"/>
        <v>-8.7828121148570641</v>
      </c>
      <c r="S70" s="199">
        <f t="shared" si="5"/>
        <v>-8.9502981717778383</v>
      </c>
      <c r="T70" s="199">
        <f t="shared" si="5"/>
        <v>-9.3214022828980649</v>
      </c>
      <c r="U70" s="199">
        <f t="shared" si="6"/>
        <v>-8.8482462039783716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4"/>
        <v>5.75</v>
      </c>
      <c r="E71" s="151">
        <f t="shared" si="5"/>
        <v>5.9333333333333336</v>
      </c>
      <c r="F71" s="151">
        <f t="shared" si="5"/>
        <v>5.8666666666666671</v>
      </c>
      <c r="G71" s="151">
        <f t="shared" si="5"/>
        <v>6.1966666666666663</v>
      </c>
      <c r="H71" s="151">
        <f t="shared" si="5"/>
        <v>5.919999999999999</v>
      </c>
      <c r="I71" s="151">
        <f t="shared" si="5"/>
        <v>5.4466666666666663</v>
      </c>
      <c r="J71" s="151">
        <f t="shared" si="5"/>
        <v>4.3833333333333337</v>
      </c>
      <c r="K71" s="151">
        <f t="shared" si="5"/>
        <v>3.3699999999999997</v>
      </c>
      <c r="L71" s="151">
        <f t="shared" si="5"/>
        <v>3.1401257735525938</v>
      </c>
      <c r="M71" s="151">
        <f t="shared" si="5"/>
        <v>3.1531469942410961</v>
      </c>
      <c r="N71" s="151">
        <f t="shared" si="5"/>
        <v>3.1474632141417147</v>
      </c>
      <c r="O71" s="197">
        <f t="shared" si="5"/>
        <v>1.0456374358076921</v>
      </c>
      <c r="P71" s="247">
        <f t="shared" si="5"/>
        <v>-0.83925125333820816</v>
      </c>
      <c r="Q71" s="198">
        <f t="shared" si="5"/>
        <v>-2.6216192278864008</v>
      </c>
      <c r="R71" s="152">
        <f t="shared" si="5"/>
        <v>-2.9422101265058771</v>
      </c>
      <c r="S71" s="201">
        <f t="shared" si="5"/>
        <v>-3.3851943083927662</v>
      </c>
      <c r="T71" s="201">
        <f t="shared" si="5"/>
        <v>-3.5980439741662491</v>
      </c>
      <c r="U71" s="201">
        <f t="shared" si="6"/>
        <v>-3.7490137026491097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4"/>
        <v>0.56333333333333335</v>
      </c>
      <c r="E72" s="141">
        <f t="shared" si="5"/>
        <v>-0.11333333333333333</v>
      </c>
      <c r="F72" s="141">
        <f t="shared" si="5"/>
        <v>0.47333333333333333</v>
      </c>
      <c r="G72" s="141">
        <f t="shared" si="5"/>
        <v>1.8099999999999998</v>
      </c>
      <c r="H72" s="141">
        <f t="shared" si="5"/>
        <v>1.9866666666666666</v>
      </c>
      <c r="I72" s="141">
        <f t="shared" si="5"/>
        <v>1.3266666666666667</v>
      </c>
      <c r="J72" s="141">
        <f t="shared" si="5"/>
        <v>1.3333333333333345E-2</v>
      </c>
      <c r="K72" s="141">
        <f t="shared" si="5"/>
        <v>-1.46</v>
      </c>
      <c r="L72" s="141">
        <f t="shared" si="5"/>
        <v>-1.7682763330150033</v>
      </c>
      <c r="M72" s="141">
        <f t="shared" si="5"/>
        <v>-1.5037780079653322</v>
      </c>
      <c r="N72" s="141">
        <f t="shared" si="5"/>
        <v>-0.43921660494154674</v>
      </c>
      <c r="O72" s="194">
        <f t="shared" si="5"/>
        <v>9.9259851653871189E-3</v>
      </c>
      <c r="P72" s="246">
        <f t="shared" si="5"/>
        <v>0.42944877501350226</v>
      </c>
      <c r="Q72" s="195">
        <f t="shared" si="5"/>
        <v>0.58997524230684617</v>
      </c>
      <c r="R72" s="142">
        <f t="shared" si="5"/>
        <v>0.57806246426963459</v>
      </c>
      <c r="S72" s="202">
        <f t="shared" si="5"/>
        <v>0.29845109997155816</v>
      </c>
      <c r="T72" s="202">
        <f t="shared" si="5"/>
        <v>3.8080865867503998E-2</v>
      </c>
      <c r="U72" s="202">
        <f t="shared" si="6"/>
        <v>-0.11836573703059396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4"/>
        <v>11.256666666666666</v>
      </c>
      <c r="E73" s="151">
        <f t="shared" si="5"/>
        <v>9.6066666666666674</v>
      </c>
      <c r="F73" s="151">
        <f t="shared" si="5"/>
        <v>7.589999999999999</v>
      </c>
      <c r="G73" s="151">
        <f t="shared" si="5"/>
        <v>6</v>
      </c>
      <c r="H73" s="151">
        <f t="shared" si="5"/>
        <v>4.78</v>
      </c>
      <c r="I73" s="151">
        <f t="shared" si="5"/>
        <v>2.8566666666666669</v>
      </c>
      <c r="J73" s="151">
        <f t="shared" si="5"/>
        <v>0.60666666666666669</v>
      </c>
      <c r="K73" s="151">
        <f t="shared" si="5"/>
        <v>-1.6466666666666665</v>
      </c>
      <c r="L73" s="151">
        <f t="shared" si="5"/>
        <v>-2.8424542862880493</v>
      </c>
      <c r="M73" s="151">
        <f t="shared" si="5"/>
        <v>-3.72434439176017</v>
      </c>
      <c r="N73" s="151">
        <f t="shared" si="5"/>
        <v>-3.4801134600376638</v>
      </c>
      <c r="O73" s="197">
        <f t="shared" si="5"/>
        <v>-5.7378729890980766</v>
      </c>
      <c r="P73" s="247">
        <f t="shared" si="5"/>
        <v>-7.6736041535853863</v>
      </c>
      <c r="Q73" s="198">
        <f t="shared" si="5"/>
        <v>-10.282694341597747</v>
      </c>
      <c r="R73" s="203">
        <f t="shared" si="5"/>
        <v>-10.046681091236474</v>
      </c>
      <c r="S73" s="151">
        <f t="shared" si="5"/>
        <v>-10.267772558380399</v>
      </c>
      <c r="T73" s="151">
        <f t="shared" si="5"/>
        <v>-9.251703695815559</v>
      </c>
      <c r="U73" s="151">
        <f t="shared" si="6"/>
        <v>-8.1703206965897675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4"/>
        <v>6.7033333333333331</v>
      </c>
      <c r="E74" s="141">
        <f t="shared" si="5"/>
        <v>5.8433333333333337</v>
      </c>
      <c r="F74" s="141">
        <f t="shared" si="5"/>
        <v>5.3166666666666673</v>
      </c>
      <c r="G74" s="141">
        <f t="shared" si="5"/>
        <v>5.03</v>
      </c>
      <c r="H74" s="141">
        <f t="shared" si="5"/>
        <v>4.5100000000000007</v>
      </c>
      <c r="I74" s="141">
        <f t="shared" si="5"/>
        <v>3.4133333333333336</v>
      </c>
      <c r="J74" s="141">
        <f t="shared" si="5"/>
        <v>2.0266666666666668</v>
      </c>
      <c r="K74" s="141">
        <f t="shared" si="5"/>
        <v>0.66666666666666663</v>
      </c>
      <c r="L74" s="141">
        <f t="shared" si="5"/>
        <v>0.28544029912856533</v>
      </c>
      <c r="M74" s="141">
        <f t="shared" si="5"/>
        <v>-1.1853725976246874</v>
      </c>
      <c r="N74" s="141">
        <f t="shared" si="5"/>
        <v>-2.2832996895897062</v>
      </c>
      <c r="O74" s="194">
        <f t="shared" si="5"/>
        <v>-2.8384320931796672</v>
      </c>
      <c r="P74" s="246">
        <f t="shared" si="5"/>
        <v>-1.8267463968502788</v>
      </c>
      <c r="Q74" s="195">
        <f t="shared" si="5"/>
        <v>-0.93730408094024986</v>
      </c>
      <c r="R74" s="195">
        <f t="shared" si="5"/>
        <v>-0.9403929745887446</v>
      </c>
      <c r="S74" s="195">
        <f t="shared" si="5"/>
        <v>-0.85820602054985995</v>
      </c>
      <c r="T74" s="195">
        <f t="shared" si="5"/>
        <v>-0.8439136813684559</v>
      </c>
      <c r="U74" s="195">
        <f t="shared" si="6"/>
        <v>-0.98009836774443027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4"/>
        <v>-0.61333333333333329</v>
      </c>
      <c r="E75" s="151">
        <f t="shared" si="5"/>
        <v>-0.52666666666666673</v>
      </c>
      <c r="F75" s="151">
        <f t="shared" si="5"/>
        <v>-2.3333333333333355E-2</v>
      </c>
      <c r="G75" s="151">
        <f t="shared" si="5"/>
        <v>0.3133333333333333</v>
      </c>
      <c r="H75" s="151">
        <f t="shared" si="5"/>
        <v>0.14333333333333331</v>
      </c>
      <c r="I75" s="151">
        <f t="shared" si="5"/>
        <v>0.21</v>
      </c>
      <c r="J75" s="151">
        <f t="shared" si="5"/>
        <v>-8.3333333333333329E-2</v>
      </c>
      <c r="K75" s="151">
        <f t="shared" si="5"/>
        <v>-0.8833333333333333</v>
      </c>
      <c r="L75" s="151">
        <f t="shared" si="5"/>
        <v>-2.7591938141352998</v>
      </c>
      <c r="M75" s="151">
        <f t="shared" si="5"/>
        <v>-4.3963115657493512</v>
      </c>
      <c r="N75" s="151">
        <f t="shared" si="5"/>
        <v>-5.8420450269635422</v>
      </c>
      <c r="O75" s="197">
        <f t="shared" si="5"/>
        <v>-7.451835315685762</v>
      </c>
      <c r="P75" s="247">
        <f t="shared" si="5"/>
        <v>-9.0526193330629443</v>
      </c>
      <c r="Q75" s="198">
        <f t="shared" si="5"/>
        <v>-10.342942628549674</v>
      </c>
      <c r="R75" s="203">
        <f t="shared" si="5"/>
        <v>-8.4077254168089741</v>
      </c>
      <c r="S75" s="151">
        <f t="shared" si="5"/>
        <v>-10.283504512643837</v>
      </c>
      <c r="T75" s="151">
        <f t="shared" si="5"/>
        <v>-10.098933828403377</v>
      </c>
      <c r="U75" s="151">
        <f t="shared" si="6"/>
        <v>-12.289507653654773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4"/>
        <v>-0.64</v>
      </c>
      <c r="E76" s="141">
        <f t="shared" si="5"/>
        <v>-0.58666666666666667</v>
      </c>
      <c r="F76" s="141">
        <f t="shared" si="5"/>
        <v>-7.6666666666666661E-2</v>
      </c>
      <c r="G76" s="141">
        <f t="shared" si="5"/>
        <v>0.51666666666666661</v>
      </c>
      <c r="H76" s="141">
        <f t="shared" si="5"/>
        <v>0.64333333333333342</v>
      </c>
      <c r="I76" s="141">
        <f t="shared" si="5"/>
        <v>0.28666666666666663</v>
      </c>
      <c r="J76" s="141">
        <f t="shared" si="5"/>
        <v>-0.75666666666666671</v>
      </c>
      <c r="K76" s="141">
        <f t="shared" si="5"/>
        <v>-1.9533333333333331</v>
      </c>
      <c r="L76" s="141">
        <f t="shared" si="5"/>
        <v>-2.3813022976439959</v>
      </c>
      <c r="M76" s="141">
        <f t="shared" si="5"/>
        <v>-1.8801998028240741</v>
      </c>
      <c r="N76" s="141">
        <f t="shared" si="5"/>
        <v>-0.8766916726334788</v>
      </c>
      <c r="O76" s="194">
        <f t="shared" si="5"/>
        <v>-2.8621903755016334</v>
      </c>
      <c r="P76" s="246">
        <f t="shared" si="5"/>
        <v>-5.0660529745983007</v>
      </c>
      <c r="Q76" s="195">
        <f t="shared" si="5"/>
        <v>-7.378710990123575</v>
      </c>
      <c r="R76" s="204">
        <f t="shared" si="5"/>
        <v>-6.9985755754951713</v>
      </c>
      <c r="S76" s="141">
        <f t="shared" si="5"/>
        <v>-6.5118502176351631</v>
      </c>
      <c r="T76" s="141">
        <f t="shared" si="5"/>
        <v>-6.0515784800567323</v>
      </c>
      <c r="U76" s="141">
        <f t="shared" si="6"/>
        <v>-5.8209000357724152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4"/>
        <v>4.9033333333333333</v>
      </c>
      <c r="E77" s="151">
        <f t="shared" si="5"/>
        <v>4.830000000000001</v>
      </c>
      <c r="F77" s="151">
        <f t="shared" si="5"/>
        <v>4.6366666666666667</v>
      </c>
      <c r="G77" s="151">
        <f t="shared" si="5"/>
        <v>4.206666666666667</v>
      </c>
      <c r="H77" s="151">
        <f t="shared" si="5"/>
        <v>3.2733333333333334</v>
      </c>
      <c r="I77" s="151">
        <f t="shared" si="5"/>
        <v>1.8633333333333335</v>
      </c>
      <c r="J77" s="151">
        <f t="shared" si="5"/>
        <v>0.32666666666666672</v>
      </c>
      <c r="K77" s="151">
        <f t="shared" si="5"/>
        <v>-0.93</v>
      </c>
      <c r="L77" s="151">
        <f t="shared" si="5"/>
        <v>-1.4485836805008485</v>
      </c>
      <c r="M77" s="151">
        <f t="shared" si="5"/>
        <v>-1.4166379004042486</v>
      </c>
      <c r="N77" s="151">
        <f t="shared" si="5"/>
        <v>-1.4367462998978768</v>
      </c>
      <c r="O77" s="197">
        <f t="shared" si="5"/>
        <v>-1.5178595165229349</v>
      </c>
      <c r="P77" s="247">
        <f t="shared" si="5"/>
        <v>-1.7691503780381712</v>
      </c>
      <c r="Q77" s="198">
        <f t="shared" si="5"/>
        <v>-1.7011375033953622</v>
      </c>
      <c r="R77" s="203">
        <f t="shared" si="5"/>
        <v>-1.6707548457368544</v>
      </c>
      <c r="S77" s="151">
        <f t="shared" si="5"/>
        <v>-1.7575687964030491</v>
      </c>
      <c r="T77" s="151">
        <f t="shared" si="5"/>
        <v>-1.8075061266357926</v>
      </c>
      <c r="U77" s="151">
        <f t="shared" si="6"/>
        <v>-1.9638869894207911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4"/>
        <v>7.91</v>
      </c>
      <c r="E78" s="141">
        <f t="shared" si="5"/>
        <v>7.163333333333334</v>
      </c>
      <c r="F78" s="141">
        <f t="shared" si="5"/>
        <v>6.4766666666666666</v>
      </c>
      <c r="G78" s="141">
        <f t="shared" si="5"/>
        <v>5.9366666666666665</v>
      </c>
      <c r="H78" s="141">
        <f t="shared" si="5"/>
        <v>5.2600000000000007</v>
      </c>
      <c r="I78" s="141">
        <f t="shared" si="5"/>
        <v>4.4266666666666667</v>
      </c>
      <c r="J78" s="141">
        <f t="shared" si="5"/>
        <v>3.2266666666666666</v>
      </c>
      <c r="K78" s="141">
        <f t="shared" si="5"/>
        <v>2.3166666666666669</v>
      </c>
      <c r="L78" s="141">
        <f t="shared" si="5"/>
        <v>1.7129877200265595</v>
      </c>
      <c r="M78" s="141">
        <f t="shared" si="5"/>
        <v>1.2715124574719781</v>
      </c>
      <c r="N78" s="141">
        <f t="shared" si="5"/>
        <v>0.85748787779191049</v>
      </c>
      <c r="O78" s="194">
        <f t="shared" si="5"/>
        <v>-0.89706972709983746</v>
      </c>
      <c r="P78" s="246">
        <f t="shared" si="5"/>
        <v>-2.7194671164020097</v>
      </c>
      <c r="Q78" s="195">
        <f t="shared" si="5"/>
        <v>-4.2153570532441789</v>
      </c>
      <c r="R78" s="204">
        <f t="shared" si="5"/>
        <v>-3.3061295791366874</v>
      </c>
      <c r="S78" s="141">
        <f t="shared" si="5"/>
        <v>-2.4472593959598847</v>
      </c>
      <c r="T78" s="141">
        <f t="shared" si="5"/>
        <v>-1.2424942360874633</v>
      </c>
      <c r="U78" s="141">
        <f t="shared" si="6"/>
        <v>-0.98702150875062156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4"/>
        <v>5.21</v>
      </c>
      <c r="E79" s="151">
        <f t="shared" si="5"/>
        <v>3.76</v>
      </c>
      <c r="F79" s="151">
        <f t="shared" si="5"/>
        <v>2.8633333333333333</v>
      </c>
      <c r="G79" s="151">
        <f t="shared" si="5"/>
        <v>2.14</v>
      </c>
      <c r="H79" s="151">
        <f t="shared" si="5"/>
        <v>1.7899999999999998</v>
      </c>
      <c r="I79" s="151">
        <f t="shared" si="5"/>
        <v>1.3833333333333331</v>
      </c>
      <c r="J79" s="151">
        <f t="shared" si="5"/>
        <v>3.0000000000000027E-2</v>
      </c>
      <c r="K79" s="151">
        <f t="shared" si="5"/>
        <v>-0.50666666666666671</v>
      </c>
      <c r="L79" s="151">
        <f t="shared" si="5"/>
        <v>-1.1273865833278485</v>
      </c>
      <c r="M79" s="151">
        <f t="shared" si="5"/>
        <v>-0.91972039354695534</v>
      </c>
      <c r="N79" s="151">
        <f t="shared" si="5"/>
        <v>-1.4924485995923129</v>
      </c>
      <c r="O79" s="197">
        <f t="shared" si="5"/>
        <v>-1.9132932662306892</v>
      </c>
      <c r="P79" s="247">
        <f t="shared" si="5"/>
        <v>-2.5724124702060323</v>
      </c>
      <c r="Q79" s="198">
        <f t="shared" si="5"/>
        <v>-2.9638078087323136</v>
      </c>
      <c r="R79" s="203">
        <f t="shared" si="5"/>
        <v>-3.8112718635254232</v>
      </c>
      <c r="S79" s="151">
        <f t="shared" si="5"/>
        <v>-4.207094582548879</v>
      </c>
      <c r="T79" s="151">
        <f t="shared" si="5"/>
        <v>-4.4152087867836585</v>
      </c>
      <c r="U79" s="151">
        <f t="shared" si="6"/>
        <v>-4.1481847116802379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4"/>
        <v>3.65</v>
      </c>
      <c r="E80" s="141">
        <f t="shared" si="5"/>
        <v>3.4066666666666663</v>
      </c>
      <c r="F80" s="141">
        <f t="shared" si="5"/>
        <v>2.8666666666666667</v>
      </c>
      <c r="G80" s="141">
        <f t="shared" si="5"/>
        <v>2.3699999999999997</v>
      </c>
      <c r="H80" s="141">
        <f t="shared" si="5"/>
        <v>1.6966666666666665</v>
      </c>
      <c r="I80" s="141">
        <f t="shared" si="5"/>
        <v>1.0233333333333334</v>
      </c>
      <c r="J80" s="141">
        <f t="shared" si="5"/>
        <v>0.3666666666666667</v>
      </c>
      <c r="K80" s="141">
        <f t="shared" si="5"/>
        <v>-0.27</v>
      </c>
      <c r="L80" s="141">
        <f t="shared" si="5"/>
        <v>-7.4732587851411125E-2</v>
      </c>
      <c r="M80" s="141">
        <f t="shared" si="5"/>
        <v>-0.43213192153780344</v>
      </c>
      <c r="N80" s="141">
        <f t="shared" si="5"/>
        <v>-0.61495796882452802</v>
      </c>
      <c r="O80" s="194">
        <f t="shared" si="5"/>
        <v>-1.5765874339078636</v>
      </c>
      <c r="P80" s="246">
        <f t="shared" si="5"/>
        <v>-1.693486562067436</v>
      </c>
      <c r="Q80" s="195">
        <f t="shared" si="5"/>
        <v>-1.8235381195561391</v>
      </c>
      <c r="R80" s="204">
        <f t="shared" si="5"/>
        <v>-1.0988084137569749</v>
      </c>
      <c r="S80" s="141">
        <f t="shared" si="5"/>
        <v>-0.48823058808030467</v>
      </c>
      <c r="T80" s="141">
        <f t="shared" si="5"/>
        <v>0.91773913692610221</v>
      </c>
      <c r="U80" s="141">
        <f t="shared" si="6"/>
        <v>0.73988159683437826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4"/>
        <v>6.2700000000000005</v>
      </c>
      <c r="E81" s="151">
        <f t="shared" si="5"/>
        <v>5.6400000000000006</v>
      </c>
      <c r="F81" s="151">
        <f t="shared" si="5"/>
        <v>4.8366666666666669</v>
      </c>
      <c r="G81" s="151">
        <f t="shared" si="5"/>
        <v>4.24</v>
      </c>
      <c r="H81" s="151">
        <f t="shared" si="5"/>
        <v>3.59</v>
      </c>
      <c r="I81" s="151">
        <f t="shared" si="5"/>
        <v>1.0599999999999998</v>
      </c>
      <c r="J81" s="151">
        <f t="shared" si="5"/>
        <v>-1.2833333333333334</v>
      </c>
      <c r="K81" s="151">
        <f t="shared" si="5"/>
        <v>-3.36</v>
      </c>
      <c r="L81" s="151">
        <f t="shared" si="5"/>
        <v>-3.0655401402207381</v>
      </c>
      <c r="M81" s="151">
        <f t="shared" si="5"/>
        <v>-3.3438733921164214</v>
      </c>
      <c r="N81" s="151">
        <f t="shared" si="5"/>
        <v>-4.1541451303401118</v>
      </c>
      <c r="O81" s="197">
        <f t="shared" si="5"/>
        <v>-5.2225582154524153</v>
      </c>
      <c r="P81" s="247">
        <f t="shared" si="5"/>
        <v>-5.6546089408273081</v>
      </c>
      <c r="Q81" s="198">
        <f t="shared" si="5"/>
        <v>-5.4704300314742866</v>
      </c>
      <c r="R81" s="203">
        <f t="shared" si="5"/>
        <v>-5.1556952047480546</v>
      </c>
      <c r="S81" s="151">
        <f t="shared" si="5"/>
        <v>-4.0729890234767074</v>
      </c>
      <c r="T81" s="151">
        <f t="shared" si="5"/>
        <v>-2.9951189817107573</v>
      </c>
      <c r="U81" s="151">
        <f t="shared" si="6"/>
        <v>-1.798800898340561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4"/>
        <v>4.1499999999999995</v>
      </c>
      <c r="E82" s="141">
        <f t="shared" si="5"/>
        <v>3.0133333333333336</v>
      </c>
      <c r="F82" s="141">
        <f t="shared" si="5"/>
        <v>1.8033333333333335</v>
      </c>
      <c r="G82" s="141">
        <f t="shared" si="5"/>
        <v>0.95333333333333325</v>
      </c>
      <c r="H82" s="141">
        <f t="shared" si="5"/>
        <v>0.14666666666666664</v>
      </c>
      <c r="I82" s="141">
        <f t="shared" si="5"/>
        <v>-0.93666666666666665</v>
      </c>
      <c r="J82" s="141">
        <f t="shared" si="5"/>
        <v>-1.9799999999999998</v>
      </c>
      <c r="K82" s="141">
        <f t="shared" si="5"/>
        <v>-2.54</v>
      </c>
      <c r="L82" s="141">
        <f t="shared" si="5"/>
        <v>-2.299749579351285</v>
      </c>
      <c r="M82" s="141">
        <f t="shared" si="5"/>
        <v>-1.8219500033353695</v>
      </c>
      <c r="N82" s="141">
        <f t="shared" si="5"/>
        <v>-1.6454303223884974</v>
      </c>
      <c r="O82" s="194">
        <f t="shared" si="5"/>
        <v>-1.7081386727007475</v>
      </c>
      <c r="P82" s="246">
        <f t="shared" si="5"/>
        <v>-2.0458275282123171</v>
      </c>
      <c r="Q82" s="195">
        <f t="shared" si="5"/>
        <v>-2.7114184487134758</v>
      </c>
      <c r="R82" s="204">
        <f t="shared" si="5"/>
        <v>-2.9592577741504442</v>
      </c>
      <c r="S82" s="141">
        <f t="shared" si="5"/>
        <v>-3.5807782398033488</v>
      </c>
      <c r="T82" s="141">
        <f t="shared" si="5"/>
        <v>-3.8286990344261631</v>
      </c>
      <c r="U82" s="141">
        <f t="shared" si="6"/>
        <v>-4.0380755756246067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4"/>
        <v>-1.3566666666666667</v>
      </c>
      <c r="E83" s="151">
        <f t="shared" si="5"/>
        <v>-1.24</v>
      </c>
      <c r="F83" s="151">
        <f t="shared" si="5"/>
        <v>-1.5</v>
      </c>
      <c r="G83" s="151">
        <f t="shared" si="5"/>
        <v>-1.2766666666666666</v>
      </c>
      <c r="H83" s="151">
        <f t="shared" si="5"/>
        <v>-1.55</v>
      </c>
      <c r="I83" s="151">
        <f t="shared" si="5"/>
        <v>-1.9466666666666665</v>
      </c>
      <c r="J83" s="151">
        <f t="shared" si="5"/>
        <v>-2.6199999999999997</v>
      </c>
      <c r="K83" s="151">
        <f t="shared" si="5"/>
        <v>-3.6566666666666663</v>
      </c>
      <c r="L83" s="151">
        <f t="shared" si="5"/>
        <v>-3.7372863036995683</v>
      </c>
      <c r="M83" s="151">
        <f t="shared" si="5"/>
        <v>-3.5936355647204867</v>
      </c>
      <c r="N83" s="151">
        <f t="shared" si="5"/>
        <v>-3.0737086807119085</v>
      </c>
      <c r="O83" s="197">
        <f t="shared" si="5"/>
        <v>-2.8583306800187187</v>
      </c>
      <c r="P83" s="247">
        <f t="shared" si="5"/>
        <v>-2.6427966646774181</v>
      </c>
      <c r="Q83" s="198">
        <f t="shared" si="5"/>
        <v>-2.7268644986270765</v>
      </c>
      <c r="R83" s="203">
        <f t="shared" si="5"/>
        <v>-5.3808119045077953</v>
      </c>
      <c r="S83" s="151">
        <f t="shared" si="5"/>
        <v>-7.6301660338907267</v>
      </c>
      <c r="T83" s="151">
        <f t="shared" si="5"/>
        <v>-9.9903495660449195</v>
      </c>
      <c r="U83" s="151">
        <f t="shared" si="6"/>
        <v>-9.5947166853010035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41</v>
      </c>
      <c r="B84" s="141"/>
      <c r="C84" s="193"/>
      <c r="D84" s="141">
        <f t="shared" si="4"/>
        <v>1.71</v>
      </c>
      <c r="E84" s="141">
        <f t="shared" si="5"/>
        <v>1.1066666666666667</v>
      </c>
      <c r="F84" s="141">
        <f t="shared" si="5"/>
        <v>0.83666666666666656</v>
      </c>
      <c r="G84" s="141">
        <f t="shared" si="5"/>
        <v>1.36</v>
      </c>
      <c r="H84" s="141">
        <f t="shared" si="5"/>
        <v>1.3133333333333332</v>
      </c>
      <c r="I84" s="141">
        <f t="shared" si="5"/>
        <v>0.85999999999999988</v>
      </c>
      <c r="J84" s="141">
        <f t="shared" si="5"/>
        <v>0.10000000000000002</v>
      </c>
      <c r="K84" s="141">
        <f t="shared" si="5"/>
        <v>-0.9</v>
      </c>
      <c r="L84" s="141">
        <f t="shared" si="5"/>
        <v>-1.2016912486505558</v>
      </c>
      <c r="M84" s="141">
        <f t="shared" si="5"/>
        <v>-1.0394725000534148</v>
      </c>
      <c r="N84" s="141">
        <f t="shared" si="5"/>
        <v>-0.52940321869191542</v>
      </c>
      <c r="O84" s="194">
        <f t="shared" si="5"/>
        <v>-0.27726424688282486</v>
      </c>
      <c r="P84" s="246">
        <f t="shared" si="5"/>
        <v>1.3487504501461522E-2</v>
      </c>
      <c r="Q84" s="195">
        <f t="shared" si="5"/>
        <v>-1.2044906902814432</v>
      </c>
      <c r="R84" s="204">
        <f t="shared" si="5"/>
        <v>-2.4846538872091295</v>
      </c>
      <c r="S84" s="141">
        <f t="shared" si="5"/>
        <v>-3.7712667097088861</v>
      </c>
      <c r="T84" s="141">
        <f t="shared" ref="T84:U93" si="7">(SUM(R40:T40)/3)</f>
        <v>-3.2822890375979425</v>
      </c>
      <c r="U84" s="141">
        <f t="shared" si="7"/>
        <v>-3.0544701693737117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si="4"/>
        <v>1.5266666666666666</v>
      </c>
      <c r="E85" s="151">
        <f t="shared" ref="E85:S93" si="8">(SUM(C41:E41)/3)</f>
        <v>1.66</v>
      </c>
      <c r="F85" s="151">
        <f t="shared" si="8"/>
        <v>1.89</v>
      </c>
      <c r="G85" s="151">
        <f t="shared" si="8"/>
        <v>2.06</v>
      </c>
      <c r="H85" s="151">
        <f t="shared" si="8"/>
        <v>2.6766666666666663</v>
      </c>
      <c r="I85" s="151">
        <f t="shared" si="8"/>
        <v>1.9166666666666663</v>
      </c>
      <c r="J85" s="151">
        <f t="shared" si="8"/>
        <v>0.71</v>
      </c>
      <c r="K85" s="151">
        <f t="shared" si="8"/>
        <v>-0.97333333333333327</v>
      </c>
      <c r="L85" s="151">
        <f t="shared" si="8"/>
        <v>-1.8964125982875564</v>
      </c>
      <c r="M85" s="151">
        <f t="shared" si="8"/>
        <v>-2.8553788770441941</v>
      </c>
      <c r="N85" s="151">
        <f t="shared" si="8"/>
        <v>-3.791624013605869</v>
      </c>
      <c r="O85" s="197">
        <f t="shared" si="8"/>
        <v>-4.275496747882638</v>
      </c>
      <c r="P85" s="247">
        <f t="shared" si="8"/>
        <v>-4.8248396282581831</v>
      </c>
      <c r="Q85" s="198">
        <f t="shared" si="8"/>
        <v>-4.9347191856311943</v>
      </c>
      <c r="R85" s="203">
        <f t="shared" si="8"/>
        <v>-4.8691606238818901</v>
      </c>
      <c r="S85" s="151">
        <f t="shared" si="8"/>
        <v>-4.2752189689541078</v>
      </c>
      <c r="T85" s="151">
        <f t="shared" si="7"/>
        <v>-3.9747216655124187</v>
      </c>
      <c r="U85" s="151">
        <f t="shared" si="7"/>
        <v>-4.2063347323320341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4"/>
        <v>3.3433333333333337</v>
      </c>
      <c r="E86" s="141">
        <f t="shared" si="8"/>
        <v>3.4933333333333336</v>
      </c>
      <c r="F86" s="141">
        <f t="shared" si="8"/>
        <v>3.41</v>
      </c>
      <c r="G86" s="141">
        <f t="shared" si="8"/>
        <v>3.3699999999999997</v>
      </c>
      <c r="H86" s="141">
        <f t="shared" si="8"/>
        <v>3.2133333333333334</v>
      </c>
      <c r="I86" s="141">
        <f t="shared" si="8"/>
        <v>2.9</v>
      </c>
      <c r="J86" s="141">
        <f t="shared" si="8"/>
        <v>2.1999999999999997</v>
      </c>
      <c r="K86" s="141">
        <f t="shared" si="8"/>
        <v>2.0933333333333333</v>
      </c>
      <c r="L86" s="141">
        <f t="shared" si="8"/>
        <v>2.404614237998842</v>
      </c>
      <c r="M86" s="141">
        <f t="shared" si="8"/>
        <v>2.9217682871829402</v>
      </c>
      <c r="N86" s="141">
        <f t="shared" si="8"/>
        <v>2.6640700540507827</v>
      </c>
      <c r="O86" s="194">
        <f t="shared" si="8"/>
        <v>2.2742349849274675</v>
      </c>
      <c r="P86" s="246">
        <f t="shared" si="8"/>
        <v>1.761148831615907</v>
      </c>
      <c r="Q86" s="195">
        <f t="shared" si="8"/>
        <v>1.1052487523861625</v>
      </c>
      <c r="R86" s="204">
        <f t="shared" si="8"/>
        <v>0.3514310932448344</v>
      </c>
      <c r="S86" s="141">
        <f t="shared" si="8"/>
        <v>-0.32044890162072326</v>
      </c>
      <c r="T86" s="141">
        <f t="shared" si="7"/>
        <v>-0.55076072805873577</v>
      </c>
      <c r="U86" s="141">
        <f t="shared" si="7"/>
        <v>-0.64986388765028935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4"/>
        <v>8.5166666666666675</v>
      </c>
      <c r="E87" s="151">
        <f t="shared" si="8"/>
        <v>7.2299999999999995</v>
      </c>
      <c r="F87" s="151">
        <f t="shared" si="8"/>
        <v>6.3233333333333333</v>
      </c>
      <c r="G87" s="151">
        <f t="shared" si="8"/>
        <v>5.6833333333333327</v>
      </c>
      <c r="H87" s="151">
        <f t="shared" si="8"/>
        <v>5.166666666666667</v>
      </c>
      <c r="I87" s="151">
        <f t="shared" si="8"/>
        <v>3.856666666666666</v>
      </c>
      <c r="J87" s="151">
        <f t="shared" si="8"/>
        <v>2.8166666666666664</v>
      </c>
      <c r="K87" s="151">
        <f t="shared" si="8"/>
        <v>1.6933333333333334</v>
      </c>
      <c r="L87" s="151">
        <f t="shared" si="8"/>
        <v>1.2604022183223729</v>
      </c>
      <c r="M87" s="151">
        <f t="shared" si="8"/>
        <v>0.58598052763411346</v>
      </c>
      <c r="N87" s="151">
        <f t="shared" si="8"/>
        <v>0.19694446310913286</v>
      </c>
      <c r="O87" s="197">
        <f t="shared" si="8"/>
        <v>-2.6269438804388732</v>
      </c>
      <c r="P87" s="247">
        <f t="shared" si="8"/>
        <v>-5.5276927026932396</v>
      </c>
      <c r="Q87" s="198">
        <f t="shared" si="8"/>
        <v>-8.4924947213816981</v>
      </c>
      <c r="R87" s="203">
        <f t="shared" si="8"/>
        <v>-8.6308903139570177</v>
      </c>
      <c r="S87" s="151">
        <f t="shared" si="8"/>
        <v>-8.2686749093733294</v>
      </c>
      <c r="T87" s="151">
        <f t="shared" si="7"/>
        <v>-7.9062830548303964</v>
      </c>
      <c r="U87" s="151">
        <f t="shared" si="7"/>
        <v>-7.6393843837941553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4"/>
        <v>2.5533333333333332</v>
      </c>
      <c r="E88" s="141">
        <f t="shared" si="8"/>
        <v>2.2466666666666666</v>
      </c>
      <c r="F88" s="141">
        <f t="shared" si="8"/>
        <v>2.52</v>
      </c>
      <c r="G88" s="141">
        <f t="shared" si="8"/>
        <v>3.2099999999999995</v>
      </c>
      <c r="H88" s="141">
        <f t="shared" si="8"/>
        <v>3.8299999999999996</v>
      </c>
      <c r="I88" s="141">
        <f t="shared" si="8"/>
        <v>3.8033333333333328</v>
      </c>
      <c r="J88" s="141">
        <f t="shared" si="8"/>
        <v>3.35</v>
      </c>
      <c r="K88" s="141">
        <f t="shared" si="8"/>
        <v>2.7333333333333329</v>
      </c>
      <c r="L88" s="141">
        <f t="shared" si="8"/>
        <v>2.5228799542174838</v>
      </c>
      <c r="M88" s="141">
        <f t="shared" si="8"/>
        <v>2.5200846128658201</v>
      </c>
      <c r="N88" s="141">
        <f t="shared" si="8"/>
        <v>2.5521027737745468</v>
      </c>
      <c r="O88" s="194">
        <f t="shared" si="8"/>
        <v>2.4469258608571693</v>
      </c>
      <c r="P88" s="246">
        <f t="shared" si="8"/>
        <v>2.3830573946149363</v>
      </c>
      <c r="Q88" s="195">
        <f t="shared" si="8"/>
        <v>2.0151399227881739</v>
      </c>
      <c r="R88" s="204">
        <f t="shared" si="8"/>
        <v>1.6604896710519508</v>
      </c>
      <c r="S88" s="141">
        <f t="shared" si="8"/>
        <v>1.1415650078994155</v>
      </c>
      <c r="T88" s="141">
        <f t="shared" si="7"/>
        <v>0.81475287244366335</v>
      </c>
      <c r="U88" s="141">
        <f t="shared" si="7"/>
        <v>0.5467700311923851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4"/>
        <v>11.466666666666667</v>
      </c>
      <c r="E89" s="151">
        <f t="shared" si="8"/>
        <v>11.076666666666666</v>
      </c>
      <c r="F89" s="151">
        <f t="shared" si="8"/>
        <v>9.69</v>
      </c>
      <c r="G89" s="151">
        <f t="shared" si="8"/>
        <v>8.4866666666666664</v>
      </c>
      <c r="H89" s="151">
        <f t="shared" si="8"/>
        <v>7.18</v>
      </c>
      <c r="I89" s="151">
        <f t="shared" si="8"/>
        <v>5.706666666666667</v>
      </c>
      <c r="J89" s="151">
        <f t="shared" si="8"/>
        <v>4.4266666666666667</v>
      </c>
      <c r="K89" s="151">
        <f t="shared" si="8"/>
        <v>3.1266666666666665</v>
      </c>
      <c r="L89" s="151">
        <f t="shared" si="8"/>
        <v>2.1654690529010079</v>
      </c>
      <c r="M89" s="151">
        <f t="shared" si="8"/>
        <v>1.3204868707983053</v>
      </c>
      <c r="N89" s="151">
        <f t="shared" si="8"/>
        <v>0.74605467626994493</v>
      </c>
      <c r="O89" s="197">
        <f t="shared" si="8"/>
        <v>0.27080839878311264</v>
      </c>
      <c r="P89" s="247">
        <f t="shared" si="8"/>
        <v>-8.7793470888875846E-2</v>
      </c>
      <c r="Q89" s="198">
        <f t="shared" si="8"/>
        <v>-1.4534024898091393</v>
      </c>
      <c r="R89" s="203">
        <f t="shared" si="8"/>
        <v>-2.6144951689834857</v>
      </c>
      <c r="S89" s="151">
        <f t="shared" si="8"/>
        <v>-3.7989111467260419</v>
      </c>
      <c r="T89" s="151">
        <f t="shared" si="7"/>
        <v>-3.6315730238037305</v>
      </c>
      <c r="U89" s="151">
        <f t="shared" si="7"/>
        <v>-3.0139443354139668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4"/>
        <v>8.7833333333333332</v>
      </c>
      <c r="E90" s="141">
        <f t="shared" si="8"/>
        <v>8.8066666666666666</v>
      </c>
      <c r="F90" s="141">
        <f t="shared" si="8"/>
        <v>8.4700000000000006</v>
      </c>
      <c r="G90" s="141">
        <f t="shared" si="8"/>
        <v>7.7533333333333339</v>
      </c>
      <c r="H90" s="141">
        <f t="shared" si="8"/>
        <v>6.6533333333333333</v>
      </c>
      <c r="I90" s="141">
        <f t="shared" si="8"/>
        <v>5.0566666666666666</v>
      </c>
      <c r="J90" s="141">
        <f t="shared" si="8"/>
        <v>3.4633333333333329</v>
      </c>
      <c r="K90" s="141">
        <f t="shared" si="8"/>
        <v>1.9566666666666668</v>
      </c>
      <c r="L90" s="141">
        <f t="shared" si="8"/>
        <v>1.3210551241846531</v>
      </c>
      <c r="M90" s="141">
        <f t="shared" si="8"/>
        <v>0.943691440829871</v>
      </c>
      <c r="N90" s="141">
        <f t="shared" si="8"/>
        <v>0.91356849026825382</v>
      </c>
      <c r="O90" s="194">
        <f t="shared" si="8"/>
        <v>1.3169431826813021</v>
      </c>
      <c r="P90" s="246">
        <f t="shared" si="8"/>
        <v>1.8457854309773847</v>
      </c>
      <c r="Q90" s="195">
        <f t="shared" si="8"/>
        <v>2.3744574648539882</v>
      </c>
      <c r="R90" s="204">
        <f t="shared" si="8"/>
        <v>2.2473599901433587</v>
      </c>
      <c r="S90" s="141">
        <f t="shared" si="8"/>
        <v>2.0413520044856397</v>
      </c>
      <c r="T90" s="141">
        <f t="shared" si="7"/>
        <v>1.6680046852031258</v>
      </c>
      <c r="U90" s="141">
        <f t="shared" si="7"/>
        <v>-0.1214459665873197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4"/>
        <v>10.19</v>
      </c>
      <c r="E91" s="151">
        <f t="shared" si="8"/>
        <v>9.5233333333333334</v>
      </c>
      <c r="F91" s="151">
        <f t="shared" si="8"/>
        <v>9.1599999999999984</v>
      </c>
      <c r="G91" s="151">
        <f t="shared" si="8"/>
        <v>8.9733333333333327</v>
      </c>
      <c r="H91" s="151">
        <f t="shared" si="8"/>
        <v>8.086666666666666</v>
      </c>
      <c r="I91" s="151">
        <f t="shared" si="8"/>
        <v>6.830000000000001</v>
      </c>
      <c r="J91" s="151">
        <f t="shared" si="8"/>
        <v>5.1033333333333326</v>
      </c>
      <c r="K91" s="151">
        <f t="shared" si="8"/>
        <v>4.0466666666666669</v>
      </c>
      <c r="L91" s="151">
        <f t="shared" si="8"/>
        <v>3.522309097669087</v>
      </c>
      <c r="M91" s="151">
        <f t="shared" si="8"/>
        <v>3.2100810374851423</v>
      </c>
      <c r="N91" s="151">
        <f t="shared" si="8"/>
        <v>2.8650452109113496</v>
      </c>
      <c r="O91" s="197">
        <f t="shared" si="8"/>
        <v>2.3613874280891913</v>
      </c>
      <c r="P91" s="247">
        <f t="shared" si="8"/>
        <v>2.0002608791102174</v>
      </c>
      <c r="Q91" s="198">
        <f t="shared" si="8"/>
        <v>1.8023785518926994</v>
      </c>
      <c r="R91" s="203">
        <f t="shared" si="8"/>
        <v>1.7107351937650526</v>
      </c>
      <c r="S91" s="151">
        <f t="shared" si="8"/>
        <v>1.7407837319119401</v>
      </c>
      <c r="T91" s="151">
        <f t="shared" si="7"/>
        <v>1.683759828569164</v>
      </c>
      <c r="U91" s="151">
        <f t="shared" si="7"/>
        <v>0.67328321967601956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4"/>
        <v>8.1933333333333334</v>
      </c>
      <c r="E92" s="141">
        <f t="shared" si="8"/>
        <v>7.4266666666666667</v>
      </c>
      <c r="F92" s="141">
        <f t="shared" si="8"/>
        <v>6.57</v>
      </c>
      <c r="G92" s="141">
        <f t="shared" si="8"/>
        <v>6.1566666666666663</v>
      </c>
      <c r="H92" s="141">
        <f t="shared" si="8"/>
        <v>6.373333333333334</v>
      </c>
      <c r="I92" s="141">
        <f t="shared" si="8"/>
        <v>6.4433333333333325</v>
      </c>
      <c r="J92" s="141">
        <f t="shared" si="8"/>
        <v>6.0666666666666664</v>
      </c>
      <c r="K92" s="141">
        <f t="shared" si="8"/>
        <v>5.2166666666666659</v>
      </c>
      <c r="L92" s="141">
        <f t="shared" si="8"/>
        <v>4.0295948427667421</v>
      </c>
      <c r="M92" s="141">
        <f t="shared" si="8"/>
        <v>3.6201212099427953</v>
      </c>
      <c r="N92" s="141">
        <f t="shared" si="8"/>
        <v>3.3319841428665864</v>
      </c>
      <c r="O92" s="194">
        <f t="shared" si="8"/>
        <v>3.4876982794342672</v>
      </c>
      <c r="P92" s="246">
        <f t="shared" si="8"/>
        <v>2.9467329523260162</v>
      </c>
      <c r="Q92" s="195">
        <f t="shared" si="8"/>
        <v>1.8440938637467206</v>
      </c>
      <c r="R92" s="204">
        <f t="shared" si="8"/>
        <v>0.72186947752108788</v>
      </c>
      <c r="S92" s="141">
        <f t="shared" si="8"/>
        <v>-0.3165928034012111</v>
      </c>
      <c r="T92" s="141">
        <f t="shared" si="7"/>
        <v>-0.66299984599916317</v>
      </c>
      <c r="U92" s="141">
        <f t="shared" si="7"/>
        <v>-0.52320001718888665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4"/>
        <v>10.626666666666665</v>
      </c>
      <c r="E93" s="151">
        <f t="shared" si="8"/>
        <v>9.6933333333333334</v>
      </c>
      <c r="F93" s="151">
        <f t="shared" si="8"/>
        <v>8.56</v>
      </c>
      <c r="G93" s="151">
        <f t="shared" si="8"/>
        <v>7.12</v>
      </c>
      <c r="H93" s="151">
        <f t="shared" si="8"/>
        <v>5.9033333333333333</v>
      </c>
      <c r="I93" s="151">
        <f t="shared" si="8"/>
        <v>4.5266666666666664</v>
      </c>
      <c r="J93" s="151">
        <f t="shared" si="8"/>
        <v>3.1166666666666667</v>
      </c>
      <c r="K93" s="151">
        <f t="shared" si="8"/>
        <v>2.1233333333333331</v>
      </c>
      <c r="L93" s="151">
        <f t="shared" si="8"/>
        <v>1.6212477450877703</v>
      </c>
      <c r="M93" s="151">
        <f t="shared" si="8"/>
        <v>1.2414997814310487</v>
      </c>
      <c r="N93" s="151">
        <f t="shared" si="8"/>
        <v>0.80465764857739241</v>
      </c>
      <c r="O93" s="197">
        <f t="shared" si="8"/>
        <v>0.12183336849951487</v>
      </c>
      <c r="P93" s="247">
        <f t="shared" si="8"/>
        <v>-0.50377472231470399</v>
      </c>
      <c r="Q93" s="198">
        <f t="shared" si="8"/>
        <v>-0.83320302362277998</v>
      </c>
      <c r="R93" s="203">
        <f t="shared" si="8"/>
        <v>-0.78535482249322131</v>
      </c>
      <c r="S93" s="151">
        <f t="shared" si="8"/>
        <v>-0.58934986478832985</v>
      </c>
      <c r="T93" s="151">
        <f t="shared" si="7"/>
        <v>-0.57338810167202381</v>
      </c>
      <c r="U93" s="151">
        <f t="shared" si="7"/>
        <v>-0.63866125504170579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25" t="s">
        <v>16</v>
      </c>
      <c r="B94" s="226"/>
      <c r="C94" s="226"/>
      <c r="D94" s="226">
        <f>MIN(D68:D93)</f>
        <v>-1.3566666666666667</v>
      </c>
      <c r="E94" s="226">
        <f t="shared" ref="E94:S94" si="9">MIN(E68:E93)</f>
        <v>-1.24</v>
      </c>
      <c r="F94" s="226">
        <f t="shared" si="9"/>
        <v>-1.5</v>
      </c>
      <c r="G94" s="226">
        <f t="shared" si="9"/>
        <v>-1.2766666666666666</v>
      </c>
      <c r="H94" s="226">
        <f t="shared" si="9"/>
        <v>-1.55</v>
      </c>
      <c r="I94" s="226">
        <f t="shared" si="9"/>
        <v>-1.9466666666666665</v>
      </c>
      <c r="J94" s="226">
        <f t="shared" si="9"/>
        <v>-2.6199999999999997</v>
      </c>
      <c r="K94" s="226">
        <f t="shared" si="9"/>
        <v>-3.6566666666666663</v>
      </c>
      <c r="L94" s="226">
        <f t="shared" si="9"/>
        <v>-3.7372863036995683</v>
      </c>
      <c r="M94" s="226">
        <f t="shared" si="9"/>
        <v>-4.3963115657493512</v>
      </c>
      <c r="N94" s="227">
        <f t="shared" si="9"/>
        <v>-5.8420450269635422</v>
      </c>
      <c r="O94" s="252">
        <f t="shared" si="9"/>
        <v>-7.451835315685762</v>
      </c>
      <c r="P94" s="253">
        <f t="shared" si="9"/>
        <v>-9.0526193330629443</v>
      </c>
      <c r="Q94" s="254">
        <f t="shared" si="9"/>
        <v>-10.342942628549674</v>
      </c>
      <c r="R94" s="255">
        <f t="shared" si="9"/>
        <v>-10.046681091236474</v>
      </c>
      <c r="S94" s="227">
        <f t="shared" si="9"/>
        <v>-10.283504512643837</v>
      </c>
      <c r="T94" s="227">
        <f>MIN(T68:T93)</f>
        <v>-10.098933828403377</v>
      </c>
      <c r="U94" s="227">
        <f>MIN(U68:U93)</f>
        <v>-12.289507653654773</v>
      </c>
      <c r="V94" s="228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19" t="s">
        <v>17</v>
      </c>
      <c r="B95" s="220"/>
      <c r="C95" s="220"/>
      <c r="D95" s="220">
        <f>MAX(D68:D93)</f>
        <v>11.466666666666667</v>
      </c>
      <c r="E95" s="220">
        <f t="shared" ref="E95:P95" si="10">MAX(E68:E93)</f>
        <v>11.076666666666666</v>
      </c>
      <c r="F95" s="220">
        <f t="shared" si="10"/>
        <v>9.69</v>
      </c>
      <c r="G95" s="220">
        <f t="shared" si="10"/>
        <v>8.9733333333333327</v>
      </c>
      <c r="H95" s="220">
        <f t="shared" si="10"/>
        <v>8.086666666666666</v>
      </c>
      <c r="I95" s="220">
        <f t="shared" si="10"/>
        <v>6.830000000000001</v>
      </c>
      <c r="J95" s="220">
        <f t="shared" si="10"/>
        <v>6.0666666666666664</v>
      </c>
      <c r="K95" s="220">
        <f t="shared" si="10"/>
        <v>5.2166666666666659</v>
      </c>
      <c r="L95" s="220">
        <f t="shared" si="10"/>
        <v>4.0295948427667421</v>
      </c>
      <c r="M95" s="220">
        <f t="shared" si="10"/>
        <v>3.6201212099427953</v>
      </c>
      <c r="N95" s="221">
        <f t="shared" si="10"/>
        <v>3.3319841428665864</v>
      </c>
      <c r="O95" s="248">
        <f t="shared" si="10"/>
        <v>3.4876982794342672</v>
      </c>
      <c r="P95" s="249">
        <f t="shared" si="10"/>
        <v>2.9467329523260162</v>
      </c>
      <c r="Q95" s="250">
        <f>MAX(Q68:Q93)</f>
        <v>2.3744574648539882</v>
      </c>
      <c r="R95" s="251">
        <f>MAX(R68:R93)</f>
        <v>2.2473599901433587</v>
      </c>
      <c r="S95" s="221">
        <f>MAX(S68:S93)</f>
        <v>2.0413520044856397</v>
      </c>
      <c r="T95" s="221">
        <f>MAX(T68:T93)</f>
        <v>1.683759828569164</v>
      </c>
      <c r="U95" s="221">
        <f>MAX(U68:U93)</f>
        <v>0.73988159683437826</v>
      </c>
      <c r="V95" s="222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6.01</v>
      </c>
      <c r="E96" s="160">
        <f t="shared" ref="E96:Q96" si="11">MEDIAN(E68:E93)</f>
        <v>5.4866666666666664</v>
      </c>
      <c r="F96" s="160">
        <f t="shared" si="11"/>
        <v>4.9083333333333332</v>
      </c>
      <c r="G96" s="160">
        <f t="shared" si="11"/>
        <v>4.54</v>
      </c>
      <c r="H96" s="160">
        <f t="shared" si="11"/>
        <v>4.1599999999999993</v>
      </c>
      <c r="I96" s="160">
        <f t="shared" si="11"/>
        <v>3.0683333333333334</v>
      </c>
      <c r="J96" s="160">
        <f t="shared" si="11"/>
        <v>2.0650000000000004</v>
      </c>
      <c r="K96" s="160">
        <f t="shared" si="11"/>
        <v>0.98833333333333329</v>
      </c>
      <c r="L96" s="160">
        <f t="shared" si="11"/>
        <v>0.59478710374859922</v>
      </c>
      <c r="M96" s="160">
        <f t="shared" si="11"/>
        <v>7.6924303048155007E-2</v>
      </c>
      <c r="N96" s="209">
        <f t="shared" si="11"/>
        <v>-0.12113607091620693</v>
      </c>
      <c r="O96" s="172">
        <f t="shared" si="11"/>
        <v>-1.2074646218113863</v>
      </c>
      <c r="P96" s="256">
        <f t="shared" si="11"/>
        <v>-1.7313184700528037</v>
      </c>
      <c r="Q96" s="208">
        <f t="shared" si="11"/>
        <v>-1.7623378114757506</v>
      </c>
      <c r="R96" s="209">
        <f>MEDIAN(R68:R93)</f>
        <v>-2.5495745280963078</v>
      </c>
      <c r="S96" s="209">
        <f>MEDIAN(S68:S93)</f>
        <v>-2.9162268521763255</v>
      </c>
      <c r="T96" s="209">
        <f>MEDIAN(T68:T93)</f>
        <v>-2.4013125541732752</v>
      </c>
      <c r="U96" s="209">
        <f>MEDIAN(U68:U93)</f>
        <v>-1.8813439438806761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5.6662820512820513</v>
      </c>
      <c r="E97" s="160">
        <f t="shared" ref="E97:T97" si="12">AVERAGE(E68:E93)</f>
        <v>5.0464102564102582</v>
      </c>
      <c r="F97" s="160">
        <f t="shared" si="12"/>
        <v>4.5311538461538463</v>
      </c>
      <c r="G97" s="160">
        <f t="shared" si="12"/>
        <v>4.1801282051282049</v>
      </c>
      <c r="H97" s="160">
        <f t="shared" si="12"/>
        <v>3.7171794871794877</v>
      </c>
      <c r="I97" s="160">
        <f t="shared" si="12"/>
        <v>2.8025641025641028</v>
      </c>
      <c r="J97" s="160">
        <f t="shared" si="12"/>
        <v>1.6744871794871796</v>
      </c>
      <c r="K97" s="160">
        <f t="shared" si="12"/>
        <v>0.61384615384615382</v>
      </c>
      <c r="L97" s="160">
        <f t="shared" si="12"/>
        <v>0.14369636680204945</v>
      </c>
      <c r="M97" s="160">
        <f t="shared" si="12"/>
        <v>-0.15359636971662691</v>
      </c>
      <c r="N97" s="209">
        <f t="shared" si="12"/>
        <v>-0.34816771513501227</v>
      </c>
      <c r="O97" s="172">
        <f t="shared" si="12"/>
        <v>-1.1501674522590017</v>
      </c>
      <c r="P97" s="256">
        <f t="shared" si="12"/>
        <v>-1.8393583968629306</v>
      </c>
      <c r="Q97" s="208">
        <f t="shared" si="12"/>
        <v>-2.622899689938595</v>
      </c>
      <c r="R97" s="209">
        <f t="shared" si="12"/>
        <v>-2.801881713990932</v>
      </c>
      <c r="S97" s="209">
        <f t="shared" si="12"/>
        <v>-3.0844178918449092</v>
      </c>
      <c r="T97" s="209">
        <f t="shared" si="12"/>
        <v>-3.0217429118448247</v>
      </c>
      <c r="U97" s="209">
        <f t="shared" ref="U97" si="13">AVERAGE(U68:U93)</f>
        <v>-3.1262562109284224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4">(SUM(B54:D54)/3)</f>
        <v>6.8866666666666667</v>
      </c>
      <c r="E98" s="175">
        <f t="shared" si="14"/>
        <v>6.1033333333333326</v>
      </c>
      <c r="F98" s="175">
        <f t="shared" si="14"/>
        <v>5.4366666666666665</v>
      </c>
      <c r="G98" s="175">
        <f t="shared" si="14"/>
        <v>4.9433333333333334</v>
      </c>
      <c r="H98" s="175">
        <f t="shared" si="14"/>
        <v>4.5133333333333336</v>
      </c>
      <c r="I98" s="175">
        <f t="shared" si="14"/>
        <v>3.7766666666666668</v>
      </c>
      <c r="J98" s="175">
        <f t="shared" si="14"/>
        <v>2.8466666666666662</v>
      </c>
      <c r="K98" s="175">
        <f t="shared" si="14"/>
        <v>1.9733333333333334</v>
      </c>
      <c r="L98" s="175">
        <f t="shared" si="14"/>
        <v>1.39</v>
      </c>
      <c r="M98" s="175">
        <f t="shared" si="14"/>
        <v>1.07</v>
      </c>
      <c r="N98" s="174">
        <f t="shared" ref="N98:U99" si="15">(SUM(L54:N54)/3)</f>
        <v>0.79</v>
      </c>
      <c r="O98" s="178">
        <f t="shared" si="15"/>
        <v>0.40333333333333332</v>
      </c>
      <c r="P98" s="257">
        <f t="shared" si="15"/>
        <v>3.3333333333333361E-3</v>
      </c>
      <c r="Q98" s="179">
        <f t="shared" si="15"/>
        <v>-0.68828460552665283</v>
      </c>
      <c r="R98" s="206">
        <f t="shared" si="15"/>
        <v>-1.1539769097507702</v>
      </c>
      <c r="S98" s="174">
        <f t="shared" si="15"/>
        <v>-1.6321779345435872</v>
      </c>
      <c r="T98" s="174">
        <f t="shared" si="15"/>
        <v>-1.6072266623502676</v>
      </c>
      <c r="U98" s="174">
        <f t="shared" si="15"/>
        <v>-1.7073360665583899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4"/>
        <v>8.2533333333333339</v>
      </c>
      <c r="E99" s="182">
        <f t="shared" si="14"/>
        <v>8.31</v>
      </c>
      <c r="F99" s="182">
        <f t="shared" si="14"/>
        <v>8.7866666666666671</v>
      </c>
      <c r="G99" s="182">
        <f t="shared" si="14"/>
        <v>8.9100000000000019</v>
      </c>
      <c r="H99" s="182">
        <f t="shared" si="14"/>
        <v>8.5833333333333339</v>
      </c>
      <c r="I99" s="182">
        <f t="shared" si="14"/>
        <v>8.5833333333333339</v>
      </c>
      <c r="J99" s="182">
        <f t="shared" si="14"/>
        <v>7.6866666666666665</v>
      </c>
      <c r="K99" s="182">
        <f t="shared" si="14"/>
        <v>5.8733333333333322</v>
      </c>
      <c r="L99" s="182">
        <f t="shared" si="14"/>
        <v>4.0933333333333328</v>
      </c>
      <c r="M99" s="182">
        <f t="shared" si="14"/>
        <v>3.3278511839870522</v>
      </c>
      <c r="N99" s="181">
        <f t="shared" si="15"/>
        <v>3.0550844120790317</v>
      </c>
      <c r="O99" s="213">
        <f t="shared" si="15"/>
        <v>2.5603698892030096</v>
      </c>
      <c r="P99" s="258">
        <f t="shared" si="15"/>
        <v>1.9707870873034636</v>
      </c>
      <c r="Q99" s="211">
        <f t="shared" si="15"/>
        <v>1.5969112032667603</v>
      </c>
      <c r="R99" s="212">
        <f t="shared" si="15"/>
        <v>1.2854651894271973</v>
      </c>
      <c r="S99" s="181">
        <f t="shared" si="15"/>
        <v>0.87983573083714639</v>
      </c>
      <c r="T99" s="181">
        <f t="shared" si="15"/>
        <v>0.35981172011520307</v>
      </c>
      <c r="U99" s="181">
        <f t="shared" si="15"/>
        <v>-0.16623010596079549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K4/I4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Nettozinsbelastung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Nettozinsen in % der Steuererträge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+[1]Gewichtung_Pondération!$D$7</f>
        <v>1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Poids des intérêts nets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10"/>
      <c r="AA106" s="110"/>
      <c r="AB106" s="110"/>
    </row>
    <row r="107" spans="1:28" s="108" customFormat="1" ht="14.1" customHeight="1" thickBot="1" x14ac:dyDescent="0.25">
      <c r="A107" s="289" t="str">
        <f>+$A$5</f>
        <v>Intérêts nets en % des revenus fiscaux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+[1]Gewichtung_Pondération!$D$7</f>
        <v>1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6">(SUM(B24:K24)/10)</f>
        <v>4.5750000000000011</v>
      </c>
      <c r="L112" s="143">
        <f t="shared" si="16"/>
        <v>3.8063372840782961</v>
      </c>
      <c r="M112" s="143">
        <f t="shared" si="16"/>
        <v>3.2192419594949526</v>
      </c>
      <c r="N112" s="202">
        <f t="shared" si="16"/>
        <v>2.74281832044983</v>
      </c>
      <c r="O112" s="143">
        <f t="shared" si="16"/>
        <v>2.2336461497682096</v>
      </c>
      <c r="P112" s="194">
        <f t="shared" si="16"/>
        <v>1.7217046287503475</v>
      </c>
      <c r="Q112" s="195">
        <f t="shared" si="16"/>
        <v>1.2244553669386256</v>
      </c>
      <c r="R112" s="204">
        <f t="shared" si="16"/>
        <v>0.78535131091418153</v>
      </c>
      <c r="S112" s="142">
        <f t="shared" si="16"/>
        <v>0.37035236192620097</v>
      </c>
      <c r="T112" s="142">
        <f t="shared" si="16"/>
        <v>3.6978013672192854E-2</v>
      </c>
      <c r="U112" s="142">
        <f t="shared" si="16"/>
        <v>-0.28206134015001005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6"/>
        <v>5.6770000000000005</v>
      </c>
      <c r="L113" s="153">
        <f t="shared" si="16"/>
        <v>4.5912401725105907</v>
      </c>
      <c r="M113" s="153">
        <f t="shared" si="16"/>
        <v>3.5844117838218947</v>
      </c>
      <c r="N113" s="153">
        <f t="shared" si="16"/>
        <v>2.5928037701262783</v>
      </c>
      <c r="O113" s="197">
        <f t="shared" si="16"/>
        <v>2.0300701863888082</v>
      </c>
      <c r="P113" s="197">
        <f t="shared" si="16"/>
        <v>1.5640075436672554</v>
      </c>
      <c r="Q113" s="198">
        <f t="shared" si="16"/>
        <v>1.1881709434260266</v>
      </c>
      <c r="R113" s="203">
        <f t="shared" si="16"/>
        <v>0.96540779958858103</v>
      </c>
      <c r="S113" s="152">
        <f t="shared" si="16"/>
        <v>0.85766742705515553</v>
      </c>
      <c r="T113" s="152">
        <f t="shared" si="16"/>
        <v>0.8704428071614394</v>
      </c>
      <c r="U113" s="152">
        <f t="shared" si="16"/>
        <v>0.64337460527604584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6"/>
        <v>5.3760000000000012</v>
      </c>
      <c r="L114" s="143">
        <f t="shared" si="16"/>
        <v>4.5251992206020448</v>
      </c>
      <c r="M114" s="143">
        <f t="shared" si="16"/>
        <v>3.6796246825332846</v>
      </c>
      <c r="N114" s="143">
        <f t="shared" si="16"/>
        <v>3.0538053723079988</v>
      </c>
      <c r="O114" s="194">
        <f t="shared" si="16"/>
        <v>1.5522976843209713</v>
      </c>
      <c r="P114" s="194">
        <f t="shared" si="16"/>
        <v>1.1631516260083252E-2</v>
      </c>
      <c r="Q114" s="195">
        <f t="shared" si="16"/>
        <v>-1.1949641153239454</v>
      </c>
      <c r="R114" s="204">
        <f t="shared" si="16"/>
        <v>-2.5575459501361477</v>
      </c>
      <c r="S114" s="142">
        <f t="shared" si="16"/>
        <v>-3.6724579352732674</v>
      </c>
      <c r="T114" s="142">
        <f t="shared" si="16"/>
        <v>-4.7623848001933649</v>
      </c>
      <c r="U114" s="142">
        <f t="shared" si="16"/>
        <v>-5.7980198113296595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6"/>
        <v>5.128000000000001</v>
      </c>
      <c r="L115" s="153">
        <f t="shared" si="16"/>
        <v>4.9710377320657795</v>
      </c>
      <c r="M115" s="153">
        <f t="shared" si="16"/>
        <v>4.6489440982723291</v>
      </c>
      <c r="N115" s="153">
        <f t="shared" si="16"/>
        <v>4.3472389642425142</v>
      </c>
      <c r="O115" s="197">
        <f t="shared" si="16"/>
        <v>3.5047289628080862</v>
      </c>
      <c r="P115" s="197">
        <f t="shared" si="16"/>
        <v>2.6371687222708666</v>
      </c>
      <c r="Q115" s="198">
        <f t="shared" si="16"/>
        <v>1.7017531958765943</v>
      </c>
      <c r="R115" s="203">
        <f t="shared" si="16"/>
        <v>0.84606592485632248</v>
      </c>
      <c r="S115" s="152">
        <f t="shared" si="16"/>
        <v>-1.2389570246963499E-2</v>
      </c>
      <c r="T115" s="152">
        <f t="shared" si="16"/>
        <v>-0.69265999637328046</v>
      </c>
      <c r="U115" s="152">
        <f t="shared" si="16"/>
        <v>-1.2896381859384105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6"/>
        <v>0.4200000000000001</v>
      </c>
      <c r="L116" s="143">
        <f t="shared" si="16"/>
        <v>2.851710009549897E-2</v>
      </c>
      <c r="M116" s="143">
        <f t="shared" si="16"/>
        <v>-5.0133402389599735E-2</v>
      </c>
      <c r="N116" s="143">
        <f t="shared" si="16"/>
        <v>0.11923501851753596</v>
      </c>
      <c r="O116" s="194">
        <f t="shared" si="16"/>
        <v>6.5494895645115098E-2</v>
      </c>
      <c r="P116" s="194">
        <f t="shared" si="16"/>
        <v>-6.3298769885549083E-2</v>
      </c>
      <c r="Q116" s="195">
        <f t="shared" si="16"/>
        <v>-0.24677240879041012</v>
      </c>
      <c r="R116" s="204">
        <f t="shared" si="16"/>
        <v>-0.35708636507399455</v>
      </c>
      <c r="S116" s="142">
        <f t="shared" si="16"/>
        <v>-0.37176343989408156</v>
      </c>
      <c r="T116" s="142">
        <f t="shared" si="16"/>
        <v>-0.239348149030159</v>
      </c>
      <c r="U116" s="142">
        <f t="shared" si="16"/>
        <v>4.540391381682729E-2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6"/>
        <v>4.9769999999999994</v>
      </c>
      <c r="L117" s="153">
        <f t="shared" si="16"/>
        <v>3.4942637141135848</v>
      </c>
      <c r="M117" s="153">
        <f t="shared" si="16"/>
        <v>1.8736966824719488</v>
      </c>
      <c r="N117" s="153">
        <f t="shared" si="16"/>
        <v>0.55596596198870096</v>
      </c>
      <c r="O117" s="197">
        <f t="shared" si="16"/>
        <v>-1.1090981826158379</v>
      </c>
      <c r="P117" s="197">
        <f t="shared" si="16"/>
        <v>-2.7053845636036669</v>
      </c>
      <c r="Q117" s="198">
        <f t="shared" si="16"/>
        <v>-4.3288423404906231</v>
      </c>
      <c r="R117" s="203">
        <f t="shared" si="16"/>
        <v>-5.5571025099867795</v>
      </c>
      <c r="S117" s="152">
        <f t="shared" si="16"/>
        <v>-6.6427163311177866</v>
      </c>
      <c r="T117" s="152">
        <f t="shared" si="16"/>
        <v>-7.2863534492352908</v>
      </c>
      <c r="U117" s="152">
        <f t="shared" si="16"/>
        <v>-7.5141987189637094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6"/>
        <v>4.0880000000000001</v>
      </c>
      <c r="L118" s="143">
        <f t="shared" si="16"/>
        <v>3.3856320897385701</v>
      </c>
      <c r="M118" s="143">
        <f t="shared" si="16"/>
        <v>2.3093882207125942</v>
      </c>
      <c r="N118" s="143">
        <f t="shared" si="16"/>
        <v>1.3920100931230883</v>
      </c>
      <c r="O118" s="194">
        <f t="shared" si="16"/>
        <v>0.78110246178466936</v>
      </c>
      <c r="P118" s="194">
        <f t="shared" si="16"/>
        <v>0.16636430165751026</v>
      </c>
      <c r="Q118" s="195">
        <f t="shared" si="16"/>
        <v>-0.3981811311589869</v>
      </c>
      <c r="R118" s="204">
        <f t="shared" si="16"/>
        <v>-0.85401543059195395</v>
      </c>
      <c r="S118" s="142">
        <f t="shared" si="16"/>
        <v>-1.1150975045074478</v>
      </c>
      <c r="T118" s="142">
        <f t="shared" si="16"/>
        <v>-1.2593552355695237</v>
      </c>
      <c r="U118" s="142">
        <f t="shared" si="16"/>
        <v>-1.348044940915283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6"/>
        <v>-0.36499999999999999</v>
      </c>
      <c r="L119" s="153">
        <f t="shared" si="16"/>
        <v>-0.85275814424059004</v>
      </c>
      <c r="M119" s="153">
        <f t="shared" si="16"/>
        <v>-1.3678934697248057</v>
      </c>
      <c r="N119" s="153">
        <f t="shared" si="16"/>
        <v>-1.9336135080890628</v>
      </c>
      <c r="O119" s="197">
        <f t="shared" si="16"/>
        <v>-2.9303087389463185</v>
      </c>
      <c r="P119" s="197">
        <f t="shared" si="16"/>
        <v>-4.0766792696436891</v>
      </c>
      <c r="Q119" s="198">
        <f t="shared" si="16"/>
        <v>-5.1304962966539644</v>
      </c>
      <c r="R119" s="203">
        <f t="shared" si="16"/>
        <v>-5.4956263639890102</v>
      </c>
      <c r="S119" s="152">
        <f t="shared" si="16"/>
        <v>-7.2247306234368391</v>
      </c>
      <c r="T119" s="152">
        <f t="shared" si="16"/>
        <v>-8.1351764451749773</v>
      </c>
      <c r="U119" s="152">
        <f t="shared" si="16"/>
        <v>-8.9174786600854414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6"/>
        <v>-0.58599999999999997</v>
      </c>
      <c r="L120" s="143">
        <f t="shared" si="16"/>
        <v>-0.73139068929319873</v>
      </c>
      <c r="M120" s="143">
        <f t="shared" si="16"/>
        <v>-0.73105994084722226</v>
      </c>
      <c r="N120" s="143">
        <f t="shared" si="16"/>
        <v>-0.65700750179004364</v>
      </c>
      <c r="O120" s="194">
        <f t="shared" si="16"/>
        <v>-1.4140478019436888</v>
      </c>
      <c r="P120" s="194">
        <f t="shared" si="16"/>
        <v>-2.2278758332267126</v>
      </c>
      <c r="Q120" s="195">
        <f t="shared" si="16"/>
        <v>-3.025620798827116</v>
      </c>
      <c r="R120" s="204">
        <f t="shared" si="16"/>
        <v>-3.7066204745922398</v>
      </c>
      <c r="S120" s="142">
        <f t="shared" si="16"/>
        <v>-4.2674308985172607</v>
      </c>
      <c r="T120" s="142">
        <f t="shared" si="16"/>
        <v>-4.6140943428441359</v>
      </c>
      <c r="U120" s="142">
        <f t="shared" si="16"/>
        <v>-4.8668904853239638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6"/>
        <v>2.6360000000000001</v>
      </c>
      <c r="L121" s="153">
        <f t="shared" si="16"/>
        <v>2.0074248958497458</v>
      </c>
      <c r="M121" s="153">
        <f t="shared" si="16"/>
        <v>1.4300086298787256</v>
      </c>
      <c r="N121" s="153">
        <f t="shared" si="16"/>
        <v>0.73397611003063723</v>
      </c>
      <c r="O121" s="197">
        <f t="shared" si="16"/>
        <v>0.10306704089286504</v>
      </c>
      <c r="P121" s="197">
        <f t="shared" si="16"/>
        <v>-0.49173648353272598</v>
      </c>
      <c r="Q121" s="198">
        <f t="shared" si="16"/>
        <v>-1.0383651409879717</v>
      </c>
      <c r="R121" s="203">
        <f t="shared" si="16"/>
        <v>-1.3801594128281915</v>
      </c>
      <c r="S121" s="152">
        <f t="shared" si="16"/>
        <v>-1.5780071224536409</v>
      </c>
      <c r="T121" s="152">
        <f t="shared" si="16"/>
        <v>-1.6786169789787095</v>
      </c>
      <c r="U121" s="152">
        <f t="shared" si="16"/>
        <v>-1.690325509654429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6"/>
        <v>5.2790000000000008</v>
      </c>
      <c r="L122" s="143">
        <f t="shared" si="16"/>
        <v>4.5578963160079677</v>
      </c>
      <c r="M122" s="143">
        <f t="shared" si="16"/>
        <v>3.8734537372415936</v>
      </c>
      <c r="N122" s="143">
        <f t="shared" si="16"/>
        <v>3.1632463633375734</v>
      </c>
      <c r="O122" s="194">
        <f t="shared" si="16"/>
        <v>2.139775397878017</v>
      </c>
      <c r="P122" s="194">
        <f t="shared" si="16"/>
        <v>1.1146136023209903</v>
      </c>
      <c r="Q122" s="195">
        <f t="shared" si="16"/>
        <v>0.1176392473643193</v>
      </c>
      <c r="R122" s="204">
        <f t="shared" si="16"/>
        <v>-0.43006347586298971</v>
      </c>
      <c r="S122" s="142">
        <f t="shared" si="16"/>
        <v>-0.94756421646697508</v>
      </c>
      <c r="T122" s="142">
        <f t="shared" si="16"/>
        <v>-1.2231090234619197</v>
      </c>
      <c r="U122" s="142">
        <f t="shared" si="16"/>
        <v>-1.4211699284881762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6"/>
        <v>2.1970000000000001</v>
      </c>
      <c r="L123" s="153">
        <f t="shared" si="16"/>
        <v>1.3867840250016457</v>
      </c>
      <c r="M123" s="153">
        <f t="shared" si="16"/>
        <v>0.8030838819359134</v>
      </c>
      <c r="N123" s="153">
        <f t="shared" si="16"/>
        <v>0.18626542012230607</v>
      </c>
      <c r="O123" s="197">
        <f t="shared" si="16"/>
        <v>-0.31520395486756136</v>
      </c>
      <c r="P123" s="197">
        <f t="shared" si="16"/>
        <v>-0.82763985912589644</v>
      </c>
      <c r="Q123" s="198">
        <f t="shared" si="16"/>
        <v>-1.3448769224973878</v>
      </c>
      <c r="R123" s="203">
        <f t="shared" si="16"/>
        <v>-1.9955855139251883</v>
      </c>
      <c r="S123" s="152">
        <f t="shared" si="16"/>
        <v>-2.5047682338905601</v>
      </c>
      <c r="T123" s="152">
        <f t="shared" si="16"/>
        <v>-2.6784395585324852</v>
      </c>
      <c r="U123" s="152">
        <f t="shared" si="16"/>
        <v>-3.0880409274292604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6"/>
        <v>1.8780000000000001</v>
      </c>
      <c r="L124" s="143">
        <f t="shared" si="16"/>
        <v>1.5035802236445763</v>
      </c>
      <c r="M124" s="143">
        <f t="shared" si="16"/>
        <v>0.99936042353865862</v>
      </c>
      <c r="N124" s="143">
        <f t="shared" si="16"/>
        <v>0.59851260935264139</v>
      </c>
      <c r="O124" s="194">
        <f t="shared" si="16"/>
        <v>8.6039934722175644E-3</v>
      </c>
      <c r="P124" s="194">
        <f t="shared" si="16"/>
        <v>-0.36868554508157175</v>
      </c>
      <c r="Q124" s="195">
        <f t="shared" si="16"/>
        <v>-0.65954882651419999</v>
      </c>
      <c r="R124" s="204">
        <f t="shared" si="16"/>
        <v>-0.83003853065487476</v>
      </c>
      <c r="S124" s="142">
        <f t="shared" si="16"/>
        <v>-0.82215472150566316</v>
      </c>
      <c r="T124" s="142">
        <f t="shared" si="16"/>
        <v>-0.4942270854363694</v>
      </c>
      <c r="U124" s="142">
        <f t="shared" si="16"/>
        <v>-0.52707405160456156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6"/>
        <v>2.4370000000000003</v>
      </c>
      <c r="L125" s="153">
        <f t="shared" si="16"/>
        <v>1.4973379579337791</v>
      </c>
      <c r="M125" s="153">
        <f t="shared" si="16"/>
        <v>0.44083798236507377</v>
      </c>
      <c r="N125" s="153">
        <f t="shared" si="16"/>
        <v>-0.6902435391020334</v>
      </c>
      <c r="O125" s="197">
        <f t="shared" si="16"/>
        <v>-1.7614295067019459</v>
      </c>
      <c r="P125" s="197">
        <f t="shared" si="16"/>
        <v>-2.7065446998831186</v>
      </c>
      <c r="Q125" s="198">
        <f t="shared" si="16"/>
        <v>-3.6033725485443191</v>
      </c>
      <c r="R125" s="203">
        <f t="shared" si="16"/>
        <v>-4.3851380681263619</v>
      </c>
      <c r="S125" s="152">
        <f t="shared" si="16"/>
        <v>-4.2464414069261309</v>
      </c>
      <c r="T125" s="152">
        <f t="shared" si="16"/>
        <v>-4.1169082430575461</v>
      </c>
      <c r="U125" s="152">
        <f t="shared" si="16"/>
        <v>-3.9167783376285299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6"/>
        <v>0.70000000000000007</v>
      </c>
      <c r="L126" s="143">
        <f t="shared" si="16"/>
        <v>4.8075126194614647E-2</v>
      </c>
      <c r="M126" s="143">
        <f t="shared" si="16"/>
        <v>-0.60158500100061074</v>
      </c>
      <c r="N126" s="143">
        <f t="shared" si="16"/>
        <v>-1.0386290967165492</v>
      </c>
      <c r="O126" s="194">
        <f t="shared" si="16"/>
        <v>-1.3683664756156098</v>
      </c>
      <c r="P126" s="194">
        <f t="shared" si="16"/>
        <v>-1.7563332594643057</v>
      </c>
      <c r="Q126" s="195">
        <f t="shared" si="16"/>
        <v>-2.1380546313305921</v>
      </c>
      <c r="R126" s="204">
        <f t="shared" si="16"/>
        <v>-2.300143807860743</v>
      </c>
      <c r="S126" s="142">
        <f t="shared" si="16"/>
        <v>-2.549566731405311</v>
      </c>
      <c r="T126" s="142">
        <f t="shared" si="16"/>
        <v>-2.6926643416584408</v>
      </c>
      <c r="U126" s="142">
        <f t="shared" si="16"/>
        <v>-2.7495664805481246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6"/>
        <v>-2.0309999999999997</v>
      </c>
      <c r="L127" s="153">
        <f t="shared" si="16"/>
        <v>-2.2241858911098706</v>
      </c>
      <c r="M127" s="153">
        <f t="shared" si="16"/>
        <v>-2.4880906694161462</v>
      </c>
      <c r="N127" s="153">
        <f t="shared" si="16"/>
        <v>-2.5461126042135724</v>
      </c>
      <c r="O127" s="197">
        <f t="shared" si="16"/>
        <v>-2.7096850951154865</v>
      </c>
      <c r="P127" s="197">
        <f t="shared" si="16"/>
        <v>-2.8309296688193717</v>
      </c>
      <c r="Q127" s="198">
        <f t="shared" si="16"/>
        <v>-2.9811719538016956</v>
      </c>
      <c r="R127" s="203">
        <f t="shared" si="16"/>
        <v>-3.8589286664678246</v>
      </c>
      <c r="S127" s="152">
        <f t="shared" si="16"/>
        <v>-4.5359794789865902</v>
      </c>
      <c r="T127" s="152">
        <f t="shared" si="16"/>
        <v>-5.1922768236151713</v>
      </c>
      <c r="U127" s="152">
        <f t="shared" si="16"/>
        <v>-5.6403436720581253</v>
      </c>
      <c r="V127" s="156" t="s">
        <v>203</v>
      </c>
      <c r="W127" s="147"/>
    </row>
    <row r="128" spans="1:28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U137" si="17">(SUM(B40:K40)/10)</f>
        <v>0.76599999999999979</v>
      </c>
      <c r="L128" s="143">
        <f t="shared" si="17"/>
        <v>0.37649262540483336</v>
      </c>
      <c r="M128" s="143">
        <f t="shared" si="17"/>
        <v>0.1011582499839756</v>
      </c>
      <c r="N128" s="143">
        <f t="shared" si="17"/>
        <v>9.4179034392425434E-2</v>
      </c>
      <c r="O128" s="194">
        <f t="shared" si="17"/>
        <v>-3.8686648660014214E-2</v>
      </c>
      <c r="P128" s="194">
        <f t="shared" si="17"/>
        <v>-0.14579549866558605</v>
      </c>
      <c r="Q128" s="195">
        <f t="shared" si="17"/>
        <v>-0.67516817269200746</v>
      </c>
      <c r="R128" s="204">
        <f t="shared" si="17"/>
        <v>-1.1780828148227529</v>
      </c>
      <c r="S128" s="142">
        <f t="shared" si="17"/>
        <v>-1.5351755115782519</v>
      </c>
      <c r="T128" s="142">
        <f t="shared" si="17"/>
        <v>-1.6898548839713901</v>
      </c>
      <c r="U128" s="142">
        <f t="shared" si="17"/>
        <v>-1.8244238656348664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7"/>
        <v>1.1280000000000001</v>
      </c>
      <c r="L129" s="153">
        <f t="shared" si="17"/>
        <v>0.73707622051373323</v>
      </c>
      <c r="M129" s="153">
        <f t="shared" si="17"/>
        <v>0.14938633688674169</v>
      </c>
      <c r="N129" s="153">
        <f t="shared" si="17"/>
        <v>-0.46748720408176075</v>
      </c>
      <c r="O129" s="197">
        <f t="shared" si="17"/>
        <v>-1.0435728038510583</v>
      </c>
      <c r="P129" s="197">
        <f t="shared" si="17"/>
        <v>-1.8650655515907135</v>
      </c>
      <c r="Q129" s="198">
        <f t="shared" si="17"/>
        <v>-2.5659029597711189</v>
      </c>
      <c r="R129" s="203">
        <f t="shared" si="17"/>
        <v>-3.3073209910156249</v>
      </c>
      <c r="S129" s="152">
        <f t="shared" si="17"/>
        <v>-3.7226312422769459</v>
      </c>
      <c r="T129" s="152">
        <f t="shared" si="17"/>
        <v>-3.9713194594248451</v>
      </c>
      <c r="U129" s="152">
        <f t="shared" si="17"/>
        <v>-4.277221410715236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7"/>
        <v>2.9510000000000001</v>
      </c>
      <c r="L130" s="143">
        <f t="shared" si="17"/>
        <v>2.943384271399653</v>
      </c>
      <c r="M130" s="143">
        <f t="shared" si="17"/>
        <v>2.9105304861548822</v>
      </c>
      <c r="N130" s="143">
        <f t="shared" si="17"/>
        <v>2.7472210162152342</v>
      </c>
      <c r="O130" s="194">
        <f t="shared" si="17"/>
        <v>2.5776547668778926</v>
      </c>
      <c r="P130" s="194">
        <f t="shared" si="17"/>
        <v>2.4158751356396539</v>
      </c>
      <c r="Q130" s="195">
        <f t="shared" si="17"/>
        <v>2.0677956419310832</v>
      </c>
      <c r="R130" s="204">
        <f t="shared" si="17"/>
        <v>1.7190840948513433</v>
      </c>
      <c r="S130" s="142">
        <f t="shared" si="17"/>
        <v>1.4497404651534374</v>
      </c>
      <c r="T130" s="142">
        <f t="shared" si="17"/>
        <v>1.2425674235134629</v>
      </c>
      <c r="U130" s="142">
        <f t="shared" si="17"/>
        <v>0.89612492855625658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7"/>
        <v>5.2229999999999999</v>
      </c>
      <c r="L131" s="153">
        <f t="shared" si="17"/>
        <v>4.2891206654967116</v>
      </c>
      <c r="M131" s="153">
        <f t="shared" si="17"/>
        <v>3.4277941582902338</v>
      </c>
      <c r="N131" s="153">
        <f t="shared" si="17"/>
        <v>2.7270833389327396</v>
      </c>
      <c r="O131" s="197">
        <f t="shared" si="17"/>
        <v>1.3320375013650501</v>
      </c>
      <c r="P131" s="197">
        <f t="shared" si="17"/>
        <v>-0.12751365251773777</v>
      </c>
      <c r="Q131" s="198">
        <f t="shared" si="17"/>
        <v>-1.5256650774817704</v>
      </c>
      <c r="R131" s="203">
        <f t="shared" si="17"/>
        <v>-2.807229592822055</v>
      </c>
      <c r="S131" s="152">
        <f t="shared" si="17"/>
        <v>-3.7651161253297358</v>
      </c>
      <c r="T131" s="152">
        <f t="shared" si="17"/>
        <v>-4.7425499939308891</v>
      </c>
      <c r="U131" s="152">
        <f t="shared" si="17"/>
        <v>-5.6070449079603026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7"/>
        <v>2.9710000000000001</v>
      </c>
      <c r="L132" s="143">
        <f t="shared" si="17"/>
        <v>2.8968639862652452</v>
      </c>
      <c r="M132" s="143">
        <f t="shared" si="17"/>
        <v>2.9190253838597462</v>
      </c>
      <c r="N132" s="143">
        <f t="shared" si="17"/>
        <v>2.9706308321323638</v>
      </c>
      <c r="O132" s="194">
        <f t="shared" si="17"/>
        <v>2.9569417445223962</v>
      </c>
      <c r="P132" s="194">
        <f t="shared" si="17"/>
        <v>2.8779426022442269</v>
      </c>
      <c r="Q132" s="195">
        <f t="shared" si="17"/>
        <v>2.6121728089688165</v>
      </c>
      <c r="R132" s="204">
        <f t="shared" si="17"/>
        <v>2.3060886458379812</v>
      </c>
      <c r="S132" s="142">
        <f t="shared" si="17"/>
        <v>2.0794121046140512</v>
      </c>
      <c r="T132" s="142">
        <f t="shared" si="17"/>
        <v>1.851598670701915</v>
      </c>
      <c r="U132" s="142">
        <f t="shared" si="17"/>
        <v>1.6501196551956963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7"/>
        <v>7.5040000000000004</v>
      </c>
      <c r="L133" s="153">
        <f t="shared" si="17"/>
        <v>6.5406407158703033</v>
      </c>
      <c r="M133" s="153">
        <f t="shared" si="17"/>
        <v>5.3491460612394919</v>
      </c>
      <c r="N133" s="153">
        <f t="shared" si="17"/>
        <v>4.2878164028809831</v>
      </c>
      <c r="O133" s="197">
        <f t="shared" si="17"/>
        <v>3.2988832355052353</v>
      </c>
      <c r="P133" s="197">
        <f t="shared" si="17"/>
        <v>2.4158080199728293</v>
      </c>
      <c r="Q133" s="198">
        <f t="shared" si="17"/>
        <v>1.3057956559382422</v>
      </c>
      <c r="R133" s="203">
        <f t="shared" si="17"/>
        <v>0.36053468481019035</v>
      </c>
      <c r="S133" s="152">
        <f t="shared" si="17"/>
        <v>-0.43586532404498379</v>
      </c>
      <c r="T133" s="152">
        <f t="shared" si="17"/>
        <v>-1.1116762512028775</v>
      </c>
      <c r="U133" s="152">
        <f t="shared" si="17"/>
        <v>-1.4816486158139996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7"/>
        <v>6.0860000000000003</v>
      </c>
      <c r="L134" s="143">
        <f t="shared" si="17"/>
        <v>5.3403165372553962</v>
      </c>
      <c r="M134" s="143">
        <f t="shared" si="17"/>
        <v>4.5361074322489623</v>
      </c>
      <c r="N134" s="143">
        <f t="shared" si="17"/>
        <v>3.7250705470804761</v>
      </c>
      <c r="O134" s="194">
        <f t="shared" si="17"/>
        <v>3.0933994920597865</v>
      </c>
      <c r="P134" s="194">
        <f t="shared" si="17"/>
        <v>2.5488430615421769</v>
      </c>
      <c r="Q134" s="195">
        <f t="shared" si="17"/>
        <v>2.1114077865366725</v>
      </c>
      <c r="R134" s="204">
        <f t="shared" si="17"/>
        <v>1.7716074891027944</v>
      </c>
      <c r="S134" s="142">
        <f t="shared" si="17"/>
        <v>1.6442486628878688</v>
      </c>
      <c r="T134" s="142">
        <f t="shared" si="17"/>
        <v>1.5728091920976106</v>
      </c>
      <c r="U134" s="142">
        <f t="shared" si="17"/>
        <v>1.1481736991265985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7"/>
        <v>7.609</v>
      </c>
      <c r="L135" s="153">
        <f t="shared" si="17"/>
        <v>6.8476927293007277</v>
      </c>
      <c r="M135" s="153">
        <f t="shared" si="17"/>
        <v>6.1370243112455416</v>
      </c>
      <c r="N135" s="153">
        <f t="shared" si="17"/>
        <v>5.4115135632734042</v>
      </c>
      <c r="O135" s="197">
        <f t="shared" si="17"/>
        <v>4.6991089577274838</v>
      </c>
      <c r="P135" s="197">
        <f t="shared" si="17"/>
        <v>3.9891025749786082</v>
      </c>
      <c r="Q135" s="198">
        <f t="shared" si="17"/>
        <v>3.2602271288412141</v>
      </c>
      <c r="R135" s="203">
        <f t="shared" si="17"/>
        <v>2.7863295158569992</v>
      </c>
      <c r="S135" s="152">
        <f t="shared" si="17"/>
        <v>2.4623376945521898</v>
      </c>
      <c r="T135" s="152">
        <f t="shared" si="17"/>
        <v>2.2343550774119634</v>
      </c>
      <c r="U135" s="152">
        <f t="shared" si="17"/>
        <v>1.7743144817598051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7"/>
        <v>6.5610000000000017</v>
      </c>
      <c r="L136" s="143">
        <f t="shared" si="17"/>
        <v>5.9708784528300232</v>
      </c>
      <c r="M136" s="143">
        <f t="shared" si="17"/>
        <v>5.497036362982838</v>
      </c>
      <c r="N136" s="143">
        <f t="shared" si="17"/>
        <v>5.1025952428599757</v>
      </c>
      <c r="O136" s="194">
        <f t="shared" si="17"/>
        <v>4.7891879366603032</v>
      </c>
      <c r="P136" s="194">
        <f t="shared" si="17"/>
        <v>4.4100562486806432</v>
      </c>
      <c r="Q136" s="195">
        <f t="shared" si="17"/>
        <v>3.8088234019839922</v>
      </c>
      <c r="R136" s="204">
        <f t="shared" si="17"/>
        <v>3.0937487799166288</v>
      </c>
      <c r="S136" s="142">
        <f t="shared" si="17"/>
        <v>2.3820784076602797</v>
      </c>
      <c r="T136" s="142">
        <f t="shared" si="17"/>
        <v>1.7899234481842434</v>
      </c>
      <c r="U136" s="142">
        <f t="shared" si="17"/>
        <v>1.3717887747599631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7"/>
        <v>6.4229999999999992</v>
      </c>
      <c r="L137" s="153">
        <f t="shared" si="17"/>
        <v>5.4493743235263308</v>
      </c>
      <c r="M137" s="153">
        <f t="shared" si="17"/>
        <v>4.4874499344293159</v>
      </c>
      <c r="N137" s="272">
        <f t="shared" si="17"/>
        <v>3.4763972945732187</v>
      </c>
      <c r="O137" s="197">
        <f t="shared" si="17"/>
        <v>2.5779243340761857</v>
      </c>
      <c r="P137" s="197">
        <f t="shared" si="17"/>
        <v>1.7683175177349035</v>
      </c>
      <c r="Q137" s="198">
        <f t="shared" si="17"/>
        <v>1.0904363874863841</v>
      </c>
      <c r="R137" s="203">
        <f t="shared" si="17"/>
        <v>0.57131788732821931</v>
      </c>
      <c r="S137" s="152">
        <f t="shared" si="17"/>
        <v>0.23351255829840439</v>
      </c>
      <c r="T137" s="152">
        <f t="shared" si="17"/>
        <v>-1.6580043015223467E-2</v>
      </c>
      <c r="U137" s="152">
        <f t="shared" si="17"/>
        <v>-0.25728048918429253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18">MIN(K112:K137)</f>
        <v>-2.0309999999999997</v>
      </c>
      <c r="L138" s="226">
        <f t="shared" si="18"/>
        <v>-2.2241858911098706</v>
      </c>
      <c r="M138" s="226">
        <f t="shared" si="18"/>
        <v>-2.4880906694161462</v>
      </c>
      <c r="N138" s="227">
        <f t="shared" si="18"/>
        <v>-2.5461126042135724</v>
      </c>
      <c r="O138" s="252">
        <f t="shared" si="18"/>
        <v>-2.9303087389463185</v>
      </c>
      <c r="P138" s="253">
        <f t="shared" si="18"/>
        <v>-4.0766792696436891</v>
      </c>
      <c r="Q138" s="254">
        <f>MIN(Q112:Q137)</f>
        <v>-5.1304962966539644</v>
      </c>
      <c r="R138" s="255">
        <f>MIN(R112:R137)</f>
        <v>-5.5571025099867795</v>
      </c>
      <c r="S138" s="227">
        <f>MIN(S112:S137)</f>
        <v>-7.2247306234368391</v>
      </c>
      <c r="T138" s="227">
        <f>MIN(T112:T137)</f>
        <v>-8.1351764451749773</v>
      </c>
      <c r="U138" s="227">
        <f>MIN(U112:U137)</f>
        <v>-8.9174786600854414</v>
      </c>
      <c r="V138" s="228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19">MAX(K112:K137)</f>
        <v>7.609</v>
      </c>
      <c r="L139" s="220">
        <f t="shared" si="19"/>
        <v>6.8476927293007277</v>
      </c>
      <c r="M139" s="220">
        <f t="shared" si="19"/>
        <v>6.1370243112455416</v>
      </c>
      <c r="N139" s="221">
        <f t="shared" si="19"/>
        <v>5.4115135632734042</v>
      </c>
      <c r="O139" s="248">
        <f t="shared" si="19"/>
        <v>4.7891879366603032</v>
      </c>
      <c r="P139" s="249">
        <f t="shared" si="19"/>
        <v>4.4100562486806432</v>
      </c>
      <c r="Q139" s="250">
        <f>MAX(Q112:Q137)</f>
        <v>3.8088234019839922</v>
      </c>
      <c r="R139" s="251">
        <f>MAX(R112:R137)</f>
        <v>3.0937487799166288</v>
      </c>
      <c r="S139" s="221">
        <f>MAX(S112:S137)</f>
        <v>2.4623376945521898</v>
      </c>
      <c r="T139" s="221">
        <f>MAX(T112:T137)</f>
        <v>2.2343550774119634</v>
      </c>
      <c r="U139" s="221">
        <f>MAX(U112:U137)</f>
        <v>1.7743144817598051</v>
      </c>
      <c r="V139" s="222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0">MEDIAN(K112:K137)</f>
        <v>3.5295000000000001</v>
      </c>
      <c r="L140" s="160">
        <f t="shared" si="20"/>
        <v>3.1645081805691113</v>
      </c>
      <c r="M140" s="160">
        <f t="shared" si="20"/>
        <v>2.6099593534337382</v>
      </c>
      <c r="N140" s="209">
        <f t="shared" si="20"/>
        <v>1.9924069316246833</v>
      </c>
      <c r="O140" s="172">
        <f t="shared" si="20"/>
        <v>1.0565699815748597</v>
      </c>
      <c r="P140" s="256">
        <f t="shared" si="20"/>
        <v>-2.5833626812732914E-2</v>
      </c>
      <c r="Q140" s="208">
        <f>MEDIAN(Q112:Q137)</f>
        <v>-0.52886497883659345</v>
      </c>
      <c r="R140" s="209">
        <f>MEDIAN(R112:R137)</f>
        <v>-0.84202698062341441</v>
      </c>
      <c r="S140" s="209">
        <f>MEDIAN(S112:S137)</f>
        <v>-1.0313308604872113</v>
      </c>
      <c r="T140" s="209">
        <f>MEDIAN(T112:T137)</f>
        <v>-1.2412321295157218</v>
      </c>
      <c r="U140" s="209">
        <f>MEDIAN(U112:U137)</f>
        <v>-1.4514092721510878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3.4464615384615391</v>
      </c>
      <c r="L141" s="160">
        <f t="shared" ref="L141:T141" si="21">AVERAGE(L112:L137)</f>
        <v>2.8225704485021543</v>
      </c>
      <c r="M141" s="160">
        <f t="shared" si="21"/>
        <v>2.1976133967773199</v>
      </c>
      <c r="N141" s="209">
        <f t="shared" si="21"/>
        <v>1.6421266085364192</v>
      </c>
      <c r="O141" s="172">
        <f t="shared" si="21"/>
        <v>0.96359713590137563</v>
      </c>
      <c r="P141" s="256">
        <f t="shared" si="21"/>
        <v>0.28645972387228646</v>
      </c>
      <c r="Q141" s="208">
        <f t="shared" si="21"/>
        <v>-0.39878175998362092</v>
      </c>
      <c r="R141" s="209">
        <f t="shared" si="21"/>
        <v>-0.99212122444974982</v>
      </c>
      <c r="S141" s="209">
        <f t="shared" si="21"/>
        <v>-1.4796348744504171</v>
      </c>
      <c r="T141" s="209">
        <f t="shared" si="21"/>
        <v>-1.8076507873832226</v>
      </c>
      <c r="U141" s="209">
        <f t="shared" ref="U141" si="22">AVERAGE(U112:U137)</f>
        <v>-2.1141519338821224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3">(SUM(B54:K54)/10)</f>
        <v>4.5419999999999998</v>
      </c>
      <c r="L142" s="175">
        <f t="shared" si="23"/>
        <v>3.8759999999999999</v>
      </c>
      <c r="M142" s="175">
        <f t="shared" si="23"/>
        <v>3.2640000000000002</v>
      </c>
      <c r="N142" s="174">
        <f t="shared" si="23"/>
        <v>2.7129999999999996</v>
      </c>
      <c r="O142" s="178">
        <f t="shared" si="23"/>
        <v>2.1659999999999995</v>
      </c>
      <c r="P142" s="257">
        <f t="shared" si="23"/>
        <v>1.6339999999999999</v>
      </c>
      <c r="Q142" s="179">
        <f t="shared" si="23"/>
        <v>1.0235146183420043</v>
      </c>
      <c r="R142" s="206">
        <f t="shared" si="23"/>
        <v>0.46580692707476901</v>
      </c>
      <c r="S142" s="174">
        <f t="shared" si="23"/>
        <v>1.1346619636923872E-2</v>
      </c>
      <c r="T142" s="174">
        <f t="shared" si="23"/>
        <v>-0.31265338036307611</v>
      </c>
      <c r="U142" s="174">
        <f t="shared" si="23"/>
        <v>-0.63839389289274817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3"/>
        <v>7.7859999999999996</v>
      </c>
      <c r="L143" s="182">
        <f t="shared" si="23"/>
        <v>7.1719999999999997</v>
      </c>
      <c r="M143" s="182">
        <f t="shared" si="23"/>
        <v>6.7643553551961162</v>
      </c>
      <c r="N143" s="181">
        <f t="shared" si="23"/>
        <v>6.2265253236237097</v>
      </c>
      <c r="O143" s="213">
        <f t="shared" si="23"/>
        <v>5.4471109667609028</v>
      </c>
      <c r="P143" s="258">
        <f t="shared" si="23"/>
        <v>4.7195914813871545</v>
      </c>
      <c r="Q143" s="211">
        <f t="shared" si="23"/>
        <v>4.0325986846037374</v>
      </c>
      <c r="R143" s="212">
        <f t="shared" si="23"/>
        <v>3.2577505235890611</v>
      </c>
      <c r="S143" s="181">
        <f t="shared" si="23"/>
        <v>2.4085422006382986</v>
      </c>
      <c r="T143" s="181">
        <f t="shared" si="23"/>
        <v>1.834542200638299</v>
      </c>
      <c r="U143" s="181">
        <f t="shared" si="23"/>
        <v>1.4458814918008234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293" priority="33" stopIfTrue="1" operator="equal">
      <formula>B$51</formula>
    </cfRule>
    <cfRule type="cellIs" dxfId="292" priority="34" stopIfTrue="1" operator="equal">
      <formula>B$50</formula>
    </cfRule>
  </conditionalFormatting>
  <conditionalFormatting sqref="E68:P93">
    <cfRule type="cellIs" dxfId="291" priority="35" stopIfTrue="1" operator="equal">
      <formula>E$95</formula>
    </cfRule>
    <cfRule type="cellIs" dxfId="290" priority="36" stopIfTrue="1" operator="equal">
      <formula>E$94</formula>
    </cfRule>
  </conditionalFormatting>
  <conditionalFormatting sqref="I112:P137">
    <cfRule type="cellIs" dxfId="289" priority="37" stopIfTrue="1" operator="equal">
      <formula>I$139</formula>
    </cfRule>
    <cfRule type="cellIs" dxfId="288" priority="38" stopIfTrue="1" operator="equal">
      <formula>I$138</formula>
    </cfRule>
  </conditionalFormatting>
  <conditionalFormatting sqref="D68:D93">
    <cfRule type="cellIs" dxfId="287" priority="25" stopIfTrue="1" operator="equal">
      <formula>D$95</formula>
    </cfRule>
    <cfRule type="cellIs" dxfId="286" priority="26" stopIfTrue="1" operator="equal">
      <formula>D$94</formula>
    </cfRule>
  </conditionalFormatting>
  <conditionalFormatting sqref="Q112:S137">
    <cfRule type="cellIs" dxfId="285" priority="21" stopIfTrue="1" operator="equal">
      <formula>Q$139</formula>
    </cfRule>
    <cfRule type="cellIs" dxfId="284" priority="22" stopIfTrue="1" operator="equal">
      <formula>Q$138</formula>
    </cfRule>
  </conditionalFormatting>
  <conditionalFormatting sqref="Q68:S93">
    <cfRule type="cellIs" dxfId="283" priority="19" stopIfTrue="1" operator="equal">
      <formula>Q$95</formula>
    </cfRule>
    <cfRule type="cellIs" dxfId="282" priority="20" stopIfTrue="1" operator="equal">
      <formula>Q$94</formula>
    </cfRule>
  </conditionalFormatting>
  <conditionalFormatting sqref="T24:T49">
    <cfRule type="cellIs" dxfId="281" priority="17" stopIfTrue="1" operator="equal">
      <formula>T$51</formula>
    </cfRule>
    <cfRule type="cellIs" dxfId="280" priority="18" stopIfTrue="1" operator="equal">
      <formula>T$50</formula>
    </cfRule>
  </conditionalFormatting>
  <conditionalFormatting sqref="T112:T137">
    <cfRule type="cellIs" dxfId="279" priority="9" stopIfTrue="1" operator="equal">
      <formula>T$139</formula>
    </cfRule>
    <cfRule type="cellIs" dxfId="278" priority="10" stopIfTrue="1" operator="equal">
      <formula>T$138</formula>
    </cfRule>
  </conditionalFormatting>
  <conditionalFormatting sqref="T68:T93">
    <cfRule type="cellIs" dxfId="277" priority="7" stopIfTrue="1" operator="equal">
      <formula>T$95</formula>
    </cfRule>
    <cfRule type="cellIs" dxfId="276" priority="8" stopIfTrue="1" operator="equal">
      <formula>T$94</formula>
    </cfRule>
  </conditionalFormatting>
  <conditionalFormatting sqref="U24:U49">
    <cfRule type="cellIs" dxfId="275" priority="5" stopIfTrue="1" operator="equal">
      <formula>U$51</formula>
    </cfRule>
    <cfRule type="cellIs" dxfId="274" priority="6" stopIfTrue="1" operator="equal">
      <formula>U$50</formula>
    </cfRule>
  </conditionalFormatting>
  <conditionalFormatting sqref="U112:U137">
    <cfRule type="cellIs" dxfId="273" priority="3" stopIfTrue="1" operator="equal">
      <formula>U$139</formula>
    </cfRule>
    <cfRule type="cellIs" dxfId="272" priority="4" stopIfTrue="1" operator="equal">
      <formula>U$138</formula>
    </cfRule>
  </conditionalFormatting>
  <conditionalFormatting sqref="U68:U93">
    <cfRule type="cellIs" dxfId="271" priority="1" stopIfTrue="1" operator="equal">
      <formula>U$95</formula>
    </cfRule>
    <cfRule type="cellIs" dxfId="270" priority="2" stopIfTrue="1" operator="equal">
      <formula>U$94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4_I4!M54" display="&gt;&gt;&gt; Jährlicher Wert der Kennzahl - Valeur annuelle de l'indicateur"/>
    <hyperlink ref="B8:I8" location="K4_I4!M97" display="&gt;&gt;&gt; Gleitender Mittelwert über 3 Jahre - Moyenne mobile sur 3 années"/>
    <hyperlink ref="B9:I9" location="K4_I4!M140" display="&gt;&gt;&gt; Gleitender Mittelwert über 10 Jahre - Moyenne mobile sur 10 années"/>
    <hyperlink ref="V56" location="K4_I4!A1" display=" &gt;&gt;&gt; Top"/>
    <hyperlink ref="V100" location="K4_I4!A1" display=" &gt;&gt;&gt; Top"/>
    <hyperlink ref="V144" location="K4_I4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'!K11</f>
        <v>K5/I5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'!I11</f>
        <v>Beherrschung der laufenden Ausgaben pro Einwohner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244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[1]Gewichtung_Pondération!E8</f>
        <v>2</v>
      </c>
    </row>
    <row r="4" spans="1:28" ht="14.1" customHeight="1" thickTop="1" x14ac:dyDescent="0.2">
      <c r="A4" s="290" t="str">
        <f>'Intro '!J11</f>
        <v>Maîtrise des dépenses courantes par habitant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245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V3</f>
        <v>2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3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3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K5/I5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Beherrschung der laufenden Ausgaben pro Einwohner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 xml:space="preserve">Veränderung der laufenden Ausgaben pro Einwohner in % 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V3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Maîtrise des dépenses courantes par habitant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Variation des dépenses courantes par habitant en %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V3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273" t="s">
        <v>32</v>
      </c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5.884490387137606</v>
      </c>
      <c r="C24" s="141">
        <v>0.86650192062949549</v>
      </c>
      <c r="D24" s="141">
        <v>9.0772234862566883</v>
      </c>
      <c r="E24" s="141">
        <v>2.8899854502879783</v>
      </c>
      <c r="F24" s="141">
        <v>1.6226369193111743</v>
      </c>
      <c r="G24" s="141">
        <v>-1.7507811581715462</v>
      </c>
      <c r="H24" s="141">
        <v>-0.14696301417566571</v>
      </c>
      <c r="I24" s="141">
        <v>-0.43267100088274113</v>
      </c>
      <c r="J24" s="141">
        <v>-6.8166615737680001</v>
      </c>
      <c r="K24" s="141">
        <v>3.9533710001793905</v>
      </c>
      <c r="L24" s="141">
        <v>1.3650231828421298</v>
      </c>
      <c r="M24" s="141">
        <v>0.65493899041986114</v>
      </c>
      <c r="N24" s="141">
        <v>24.620918848559292</v>
      </c>
      <c r="O24" s="141">
        <v>-11.72402307349105</v>
      </c>
      <c r="P24" s="141">
        <v>0.15020068446945675</v>
      </c>
      <c r="Q24" s="141">
        <v>3.5315877758036456E-2</v>
      </c>
      <c r="R24" s="141">
        <v>1.502788922805169</v>
      </c>
      <c r="S24" s="141">
        <v>0.67307087924220721</v>
      </c>
      <c r="T24" s="141">
        <v>1.7148166779801313</v>
      </c>
      <c r="U24" s="141">
        <v>6.8247044443091848E-2</v>
      </c>
      <c r="V24" s="146" t="s">
        <v>177</v>
      </c>
      <c r="W24" s="147"/>
      <c r="X24" s="238">
        <f t="shared" ref="X24:AE55" si="1">AVEDEV(C24:L24)</f>
        <v>2.7188814865245821</v>
      </c>
      <c r="Y24" s="238">
        <f t="shared" si="1"/>
        <v>2.7400377795455451</v>
      </c>
      <c r="Z24" s="238">
        <f t="shared" si="1"/>
        <v>4.7352672011292194</v>
      </c>
      <c r="AA24" s="238">
        <f t="shared" si="1"/>
        <v>5.4047268605125698</v>
      </c>
      <c r="AB24" s="239">
        <f t="shared" si="1"/>
        <v>5.395461433157295</v>
      </c>
      <c r="AC24" s="239">
        <f t="shared" si="1"/>
        <v>5.2882956110015185</v>
      </c>
      <c r="AD24" s="239">
        <f t="shared" si="1"/>
        <v>5.2236842421658718</v>
      </c>
      <c r="AE24" s="239">
        <f t="shared" si="1"/>
        <v>5.1505191299677815</v>
      </c>
    </row>
    <row r="25" spans="1:31" ht="14.1" customHeight="1" x14ac:dyDescent="0.2">
      <c r="A25" s="150" t="s">
        <v>20</v>
      </c>
      <c r="B25" s="151">
        <v>0.67129965541952452</v>
      </c>
      <c r="C25" s="151">
        <v>4.7420695394398713</v>
      </c>
      <c r="D25" s="151">
        <v>4.8107820983110994</v>
      </c>
      <c r="E25" s="151">
        <v>5.6552596819242149</v>
      </c>
      <c r="F25" s="151">
        <v>2.6971895939588233</v>
      </c>
      <c r="G25" s="151">
        <v>1.0213652655889132</v>
      </c>
      <c r="H25" s="151">
        <v>5.9033571058052239</v>
      </c>
      <c r="I25" s="151">
        <v>1.0680162728874503</v>
      </c>
      <c r="J25" s="151">
        <v>2.0575969940575694</v>
      </c>
      <c r="K25" s="151">
        <v>4.1846625091385308</v>
      </c>
      <c r="L25" s="151">
        <v>3.0638355955357697</v>
      </c>
      <c r="M25" s="151">
        <v>1.8183246460606983</v>
      </c>
      <c r="N25" s="151">
        <v>2.7942315391751746</v>
      </c>
      <c r="O25" s="151">
        <v>4.8054363652326417</v>
      </c>
      <c r="P25" s="151">
        <v>-3.9638236522909418</v>
      </c>
      <c r="Q25" s="151">
        <v>-0.2721725259810624</v>
      </c>
      <c r="R25" s="151">
        <v>3.6933932999217047</v>
      </c>
      <c r="S25" s="151">
        <v>2.4572863440289789</v>
      </c>
      <c r="T25" s="151">
        <v>0.87523072323843587</v>
      </c>
      <c r="U25" s="151">
        <v>2.8242555247283465</v>
      </c>
      <c r="V25" s="156" t="s">
        <v>178</v>
      </c>
      <c r="W25" s="147"/>
      <c r="X25" s="240">
        <f t="shared" si="1"/>
        <v>1.5388127212590414</v>
      </c>
      <c r="Y25" s="240">
        <f t="shared" si="1"/>
        <v>1.5283810979743504</v>
      </c>
      <c r="Z25" s="240">
        <f t="shared" si="1"/>
        <v>1.3403158421501584</v>
      </c>
      <c r="AA25" s="241">
        <f t="shared" si="1"/>
        <v>1.2383370441471697</v>
      </c>
      <c r="AB25" s="241">
        <f t="shared" si="1"/>
        <v>1.8750043588583647</v>
      </c>
      <c r="AC25" s="241">
        <f t="shared" si="1"/>
        <v>2.004358138015363</v>
      </c>
      <c r="AD25" s="241">
        <f t="shared" si="1"/>
        <v>1.8098911353637743</v>
      </c>
      <c r="AE25" s="241">
        <f t="shared" si="1"/>
        <v>1.7231165968210722</v>
      </c>
    </row>
    <row r="26" spans="1:31" ht="14.1" customHeight="1" x14ac:dyDescent="0.2">
      <c r="A26" s="140" t="s">
        <v>23</v>
      </c>
      <c r="B26" s="141">
        <v>2.71865820707922</v>
      </c>
      <c r="C26" s="141">
        <v>3.0934939775654891</v>
      </c>
      <c r="D26" s="141">
        <v>3.2253453382097499</v>
      </c>
      <c r="E26" s="141">
        <v>6.6514298325139123</v>
      </c>
      <c r="F26" s="141">
        <v>9.0327245577053716</v>
      </c>
      <c r="G26" s="141">
        <v>2.6487745789329242</v>
      </c>
      <c r="H26" s="141">
        <v>0.42375606763140433</v>
      </c>
      <c r="I26" s="141">
        <v>-0.42912572095327361</v>
      </c>
      <c r="J26" s="141">
        <v>1.9633864376370971</v>
      </c>
      <c r="K26" s="141">
        <v>-11.598295562173389</v>
      </c>
      <c r="L26" s="141">
        <v>3.3706247960603246</v>
      </c>
      <c r="M26" s="141">
        <v>0.14410403372543831</v>
      </c>
      <c r="N26" s="141">
        <v>1.3241461790007298</v>
      </c>
      <c r="O26" s="141">
        <v>1.8716905244591404</v>
      </c>
      <c r="P26" s="141">
        <v>0.62071110067728241</v>
      </c>
      <c r="Q26" s="141">
        <v>-1.7048318302430858</v>
      </c>
      <c r="R26" s="141">
        <v>1.0817318710666144</v>
      </c>
      <c r="S26" s="141">
        <v>1.0657769457628303</v>
      </c>
      <c r="T26" s="141">
        <v>-0.5456001922536996</v>
      </c>
      <c r="U26" s="141">
        <v>0.35680631656409922</v>
      </c>
      <c r="V26" s="146" t="s">
        <v>179</v>
      </c>
      <c r="W26" s="147"/>
      <c r="X26" s="238">
        <f t="shared" si="1"/>
        <v>3.4236599012868281</v>
      </c>
      <c r="Y26" s="238">
        <f t="shared" si="1"/>
        <v>3.5265301850971289</v>
      </c>
      <c r="Z26" s="238">
        <f t="shared" si="1"/>
        <v>3.3802355205618726</v>
      </c>
      <c r="AA26" s="239">
        <f t="shared" si="1"/>
        <v>2.9920551077160251</v>
      </c>
      <c r="AB26" s="239">
        <f t="shared" si="1"/>
        <v>2.4190751540252395</v>
      </c>
      <c r="AC26" s="239">
        <f t="shared" si="1"/>
        <v>2.5056205842232497</v>
      </c>
      <c r="AD26" s="239">
        <f t="shared" si="1"/>
        <v>2.5450991324293621</v>
      </c>
      <c r="AE26" s="239">
        <f t="shared" si="1"/>
        <v>2.5861872583222145</v>
      </c>
    </row>
    <row r="27" spans="1:31" ht="14.1" customHeight="1" x14ac:dyDescent="0.2">
      <c r="A27" s="150" t="s">
        <v>180</v>
      </c>
      <c r="B27" s="151">
        <v>1.1898987210551362</v>
      </c>
      <c r="C27" s="151">
        <v>0.99906528418413565</v>
      </c>
      <c r="D27" s="151">
        <v>4.6428601829764053</v>
      </c>
      <c r="E27" s="151">
        <v>4.5289186268911248</v>
      </c>
      <c r="F27" s="151">
        <v>4.5065970954475052</v>
      </c>
      <c r="G27" s="151">
        <v>2.6433849296216536</v>
      </c>
      <c r="H27" s="151">
        <v>7.2996904987662914</v>
      </c>
      <c r="I27" s="151">
        <v>-3.4555186004038889</v>
      </c>
      <c r="J27" s="151">
        <v>5.7562678936411587</v>
      </c>
      <c r="K27" s="151">
        <v>3.1160662044977716</v>
      </c>
      <c r="L27" s="151">
        <v>3.635146947298836</v>
      </c>
      <c r="M27" s="151">
        <v>4.9266776235291037</v>
      </c>
      <c r="N27" s="151">
        <v>2.0005774387884334</v>
      </c>
      <c r="O27" s="151">
        <v>4.1759710915198189</v>
      </c>
      <c r="P27" s="151">
        <v>0.40179860753919311</v>
      </c>
      <c r="Q27" s="151">
        <v>-2.2227781829179736</v>
      </c>
      <c r="R27" s="151">
        <v>2.0291229222375775</v>
      </c>
      <c r="S27" s="151">
        <v>3.0756286635018624</v>
      </c>
      <c r="T27" s="151">
        <v>2.6161043096578664</v>
      </c>
      <c r="U27" s="151">
        <v>-2.1083148750797926</v>
      </c>
      <c r="V27" s="156" t="s">
        <v>181</v>
      </c>
      <c r="W27" s="147"/>
      <c r="X27" s="240">
        <f t="shared" si="1"/>
        <v>2.033198761453745</v>
      </c>
      <c r="Y27" s="240">
        <f t="shared" si="1"/>
        <v>1.8201914159784025</v>
      </c>
      <c r="Z27" s="240">
        <f t="shared" si="1"/>
        <v>1.935722698145445</v>
      </c>
      <c r="AA27" s="241">
        <f t="shared" si="1"/>
        <v>1.9074868953157409</v>
      </c>
      <c r="AB27" s="241">
        <f t="shared" si="1"/>
        <v>2.1219565356747916</v>
      </c>
      <c r="AC27" s="241">
        <f t="shared" si="1"/>
        <v>2.7058961091795468</v>
      </c>
      <c r="AD27" s="241">
        <f t="shared" si="1"/>
        <v>2.2856927575243344</v>
      </c>
      <c r="AE27" s="241">
        <f t="shared" si="1"/>
        <v>1.7098141796414168</v>
      </c>
    </row>
    <row r="28" spans="1:31" ht="14.1" customHeight="1" x14ac:dyDescent="0.2">
      <c r="A28" s="140" t="s">
        <v>182</v>
      </c>
      <c r="B28" s="141">
        <v>4.1357282409763769</v>
      </c>
      <c r="C28" s="141">
        <v>6.1464240999007238</v>
      </c>
      <c r="D28" s="141">
        <v>2.6560847590396732</v>
      </c>
      <c r="E28" s="141">
        <v>21.302315483109105</v>
      </c>
      <c r="F28" s="141">
        <v>-1.698700885262056</v>
      </c>
      <c r="G28" s="141">
        <v>7.6316614807162191</v>
      </c>
      <c r="H28" s="141">
        <v>-3.745655628269061</v>
      </c>
      <c r="I28" s="141">
        <v>3.211892739969556</v>
      </c>
      <c r="J28" s="141">
        <v>0.2759492319098511</v>
      </c>
      <c r="K28" s="141">
        <v>1.1482409793623507</v>
      </c>
      <c r="L28" s="141">
        <v>4.7513493109483615</v>
      </c>
      <c r="M28" s="141">
        <v>3.3735209633141396</v>
      </c>
      <c r="N28" s="141">
        <v>5.719288322501777</v>
      </c>
      <c r="O28" s="141">
        <v>4.7419234430308208</v>
      </c>
      <c r="P28" s="141">
        <v>2.290606249501459</v>
      </c>
      <c r="Q28" s="141">
        <v>5.9314003991164217</v>
      </c>
      <c r="R28" s="141">
        <v>-0.28431117291742569</v>
      </c>
      <c r="S28" s="141">
        <v>11.33</v>
      </c>
      <c r="T28" s="141">
        <v>-2.52</v>
      </c>
      <c r="U28" s="141">
        <v>4.2617887880548055</v>
      </c>
      <c r="V28" s="146" t="s">
        <v>183</v>
      </c>
      <c r="W28" s="147"/>
      <c r="X28" s="238">
        <f t="shared" si="1"/>
        <v>4.6319851492209043</v>
      </c>
      <c r="Y28" s="238">
        <f t="shared" si="1"/>
        <v>4.4026657488644485</v>
      </c>
      <c r="Z28" s="238">
        <f t="shared" si="1"/>
        <v>4.5233339595910724</v>
      </c>
      <c r="AA28" s="239">
        <f t="shared" si="1"/>
        <v>2.8367908571095395</v>
      </c>
      <c r="AB28" s="239">
        <f t="shared" si="1"/>
        <v>2.358074000937918</v>
      </c>
      <c r="AC28" s="239">
        <f t="shared" si="1"/>
        <v>2.2220531144099342</v>
      </c>
      <c r="AD28" s="239">
        <f t="shared" si="1"/>
        <v>1.8066917797677378</v>
      </c>
      <c r="AE28" s="239">
        <f t="shared" si="1"/>
        <v>2.5669955224427006</v>
      </c>
    </row>
    <row r="29" spans="1:31" ht="14.1" customHeight="1" x14ac:dyDescent="0.2">
      <c r="A29" s="150" t="s">
        <v>184</v>
      </c>
      <c r="B29" s="151">
        <v>2.2836197509997112</v>
      </c>
      <c r="C29" s="151">
        <v>3.7556983087021245</v>
      </c>
      <c r="D29" s="151">
        <v>4.4646807432075635</v>
      </c>
      <c r="E29" s="151">
        <v>1.8923440295942517</v>
      </c>
      <c r="F29" s="151">
        <v>4.0794731954578731</v>
      </c>
      <c r="G29" s="151">
        <v>-1.5581639487277013</v>
      </c>
      <c r="H29" s="151">
        <v>8.0140133515052483</v>
      </c>
      <c r="I29" s="151">
        <v>6.9658876275711084</v>
      </c>
      <c r="J29" s="151">
        <v>-1.2016005991146976</v>
      </c>
      <c r="K29" s="151">
        <v>12.197312915879561</v>
      </c>
      <c r="L29" s="151">
        <v>1.6093746280428727</v>
      </c>
      <c r="M29" s="151">
        <v>2.4487429017241436</v>
      </c>
      <c r="N29" s="151">
        <v>-1.5269102817883908E-2</v>
      </c>
      <c r="O29" s="151">
        <v>2.8504714211468332</v>
      </c>
      <c r="P29" s="151">
        <v>3.9799525583792295</v>
      </c>
      <c r="Q29" s="151">
        <v>-0.31906339473161455</v>
      </c>
      <c r="R29" s="151">
        <v>2.0017255039332147</v>
      </c>
      <c r="S29" s="151">
        <v>4.1679853363447705</v>
      </c>
      <c r="T29" s="151">
        <v>-1.9125834547113738</v>
      </c>
      <c r="U29" s="151">
        <v>1.9103557519593677</v>
      </c>
      <c r="V29" s="156" t="s">
        <v>185</v>
      </c>
      <c r="W29" s="147"/>
      <c r="X29" s="240">
        <f t="shared" si="1"/>
        <v>3.1223715415124502</v>
      </c>
      <c r="Y29" s="240">
        <f t="shared" si="1"/>
        <v>3.2530670822102485</v>
      </c>
      <c r="Z29" s="240">
        <f t="shared" si="1"/>
        <v>3.4967682181535755</v>
      </c>
      <c r="AA29" s="241">
        <f t="shared" si="1"/>
        <v>3.4201180268293698</v>
      </c>
      <c r="AB29" s="241">
        <f t="shared" si="1"/>
        <v>3.4081755503799327</v>
      </c>
      <c r="AC29" s="241">
        <f t="shared" si="1"/>
        <v>3.3090475060602449</v>
      </c>
      <c r="AD29" s="241">
        <f t="shared" si="1"/>
        <v>2.7975785527652137</v>
      </c>
      <c r="AE29" s="241">
        <f t="shared" si="1"/>
        <v>2.4215738728471643</v>
      </c>
    </row>
    <row r="30" spans="1:31" ht="14.1" customHeight="1" x14ac:dyDescent="0.2">
      <c r="A30" s="140" t="s">
        <v>186</v>
      </c>
      <c r="B30" s="141">
        <v>-9.2444113275108428</v>
      </c>
      <c r="C30" s="141">
        <v>4.6747386647071405</v>
      </c>
      <c r="D30" s="141">
        <v>9.0616271798191512</v>
      </c>
      <c r="E30" s="141">
        <v>7.6301538701722293</v>
      </c>
      <c r="F30" s="141">
        <v>1.8717649763323809</v>
      </c>
      <c r="G30" s="141">
        <v>1.8047258412181462</v>
      </c>
      <c r="H30" s="141">
        <v>0.32582855259193655</v>
      </c>
      <c r="I30" s="141">
        <v>1.8546576318633334</v>
      </c>
      <c r="J30" s="141">
        <v>6.6899635991378288</v>
      </c>
      <c r="K30" s="141">
        <v>-2.6615559222082248</v>
      </c>
      <c r="L30" s="141">
        <v>1.833325822770697</v>
      </c>
      <c r="M30" s="141">
        <v>5.103376252070599</v>
      </c>
      <c r="N30" s="141">
        <v>5.30401976012869</v>
      </c>
      <c r="O30" s="141">
        <v>1.2551973416856408</v>
      </c>
      <c r="P30" s="141">
        <v>3.7786822526059973</v>
      </c>
      <c r="Q30" s="141">
        <v>-1.7577436324117308</v>
      </c>
      <c r="R30" s="141">
        <v>0.72361961847300571</v>
      </c>
      <c r="S30" s="141">
        <v>6.3377823170728149</v>
      </c>
      <c r="T30" s="141">
        <v>2.3730052933126604</v>
      </c>
      <c r="U30" s="141">
        <v>3.765003849456356</v>
      </c>
      <c r="V30" s="146" t="s">
        <v>187</v>
      </c>
      <c r="W30" s="147"/>
      <c r="X30" s="238">
        <f t="shared" si="1"/>
        <v>2.9644782454549006</v>
      </c>
      <c r="Y30" s="238">
        <f t="shared" si="1"/>
        <v>3.0159147559385149</v>
      </c>
      <c r="Z30" s="238">
        <f t="shared" si="1"/>
        <v>2.5650018655756597</v>
      </c>
      <c r="AA30" s="239">
        <f t="shared" si="1"/>
        <v>2.0165936909319617</v>
      </c>
      <c r="AB30" s="239">
        <f t="shared" si="1"/>
        <v>2.1521506822394509</v>
      </c>
      <c r="AC30" s="239">
        <f t="shared" si="1"/>
        <v>2.4371482401298414</v>
      </c>
      <c r="AD30" s="239">
        <f t="shared" si="1"/>
        <v>2.4053249548593563</v>
      </c>
      <c r="AE30" s="239">
        <f t="shared" si="1"/>
        <v>2.782098095270654</v>
      </c>
    </row>
    <row r="31" spans="1:31" ht="14.1" customHeight="1" x14ac:dyDescent="0.2">
      <c r="A31" s="150" t="s">
        <v>188</v>
      </c>
      <c r="B31" s="151">
        <v>4.0705195441610984</v>
      </c>
      <c r="C31" s="151">
        <v>4.5805063479117951</v>
      </c>
      <c r="D31" s="151">
        <v>-0.61210830264225924</v>
      </c>
      <c r="E31" s="151">
        <v>6.4708958941946602</v>
      </c>
      <c r="F31" s="151">
        <v>4.5469024790470103</v>
      </c>
      <c r="G31" s="151">
        <v>0.24866721010813383</v>
      </c>
      <c r="H31" s="151">
        <v>-8.802372547531781E-2</v>
      </c>
      <c r="I31" s="151">
        <v>0.56857068876276884</v>
      </c>
      <c r="J31" s="151">
        <v>-3.6876144120615844</v>
      </c>
      <c r="K31" s="151">
        <v>3.3370244381588434</v>
      </c>
      <c r="L31" s="151">
        <v>3.0824862079393065</v>
      </c>
      <c r="M31" s="151">
        <v>2.17497505256671</v>
      </c>
      <c r="N31" s="151">
        <v>-12.955261089810966</v>
      </c>
      <c r="O31" s="151">
        <v>-12.476904188955379</v>
      </c>
      <c r="P31" s="151">
        <v>4.6157914145004462</v>
      </c>
      <c r="Q31" s="151">
        <v>6.2039275683088713</v>
      </c>
      <c r="R31" s="151">
        <v>-1.7266481405965932</v>
      </c>
      <c r="S31" s="151">
        <v>2.1292610411180188</v>
      </c>
      <c r="T31" s="151">
        <v>2.5211238868631609</v>
      </c>
      <c r="U31" s="151">
        <v>2.4959691281889698</v>
      </c>
      <c r="V31" s="156" t="s">
        <v>189</v>
      </c>
      <c r="W31" s="147"/>
      <c r="X31" s="240">
        <f t="shared" si="1"/>
        <v>2.5588323908559873</v>
      </c>
      <c r="Y31" s="240">
        <f t="shared" si="1"/>
        <v>2.3182792613214787</v>
      </c>
      <c r="Z31" s="240">
        <f t="shared" si="1"/>
        <v>3.5923362229223121</v>
      </c>
      <c r="AA31" s="241">
        <f t="shared" si="1"/>
        <v>4.9090052977823575</v>
      </c>
      <c r="AB31" s="241">
        <f t="shared" si="1"/>
        <v>4.9131386339095631</v>
      </c>
      <c r="AC31" s="241">
        <f t="shared" si="1"/>
        <v>5.2704542554016083</v>
      </c>
      <c r="AD31" s="241">
        <f t="shared" si="1"/>
        <v>5.3001933693898984</v>
      </c>
      <c r="AE31" s="241">
        <f t="shared" si="1"/>
        <v>5.4250485975783178</v>
      </c>
    </row>
    <row r="32" spans="1:31" ht="14.1" customHeight="1" x14ac:dyDescent="0.2">
      <c r="A32" s="140" t="s">
        <v>190</v>
      </c>
      <c r="B32" s="141">
        <v>5.3019091400891121</v>
      </c>
      <c r="C32" s="141">
        <v>1.8044551428598385</v>
      </c>
      <c r="D32" s="141">
        <v>4.4757210871822464</v>
      </c>
      <c r="E32" s="141">
        <v>5.1917291698453134</v>
      </c>
      <c r="F32" s="141">
        <v>23.458328939440072</v>
      </c>
      <c r="G32" s="141">
        <v>2.6620736384331729</v>
      </c>
      <c r="H32" s="141">
        <v>0.35344687555893034</v>
      </c>
      <c r="I32" s="141">
        <v>5.6869247323275616</v>
      </c>
      <c r="J32" s="141">
        <v>0.58361930563092013</v>
      </c>
      <c r="K32" s="141">
        <v>-20.401064022276195</v>
      </c>
      <c r="L32" s="141">
        <v>5.7714362039333249</v>
      </c>
      <c r="M32" s="141">
        <v>3.5626817958395689</v>
      </c>
      <c r="N32" s="141">
        <v>3.7533697272057633</v>
      </c>
      <c r="O32" s="141">
        <v>8.8365195286125555</v>
      </c>
      <c r="P32" s="141">
        <v>3.5427599197445732</v>
      </c>
      <c r="Q32" s="141">
        <v>-0.15790653562552773</v>
      </c>
      <c r="R32" s="141">
        <v>0.73142962448114646</v>
      </c>
      <c r="S32" s="141">
        <v>-1.6709527342104</v>
      </c>
      <c r="T32" s="141">
        <v>-0.4778543615760078</v>
      </c>
      <c r="U32" s="141">
        <v>-2.7767348088482788</v>
      </c>
      <c r="V32" s="146" t="s">
        <v>191</v>
      </c>
      <c r="W32" s="147"/>
      <c r="X32" s="238">
        <f t="shared" si="1"/>
        <v>5.9581609192521849</v>
      </c>
      <c r="Y32" s="238">
        <f t="shared" si="1"/>
        <v>5.867976658603828</v>
      </c>
      <c r="Z32" s="238">
        <f t="shared" si="1"/>
        <v>5.8101885498057104</v>
      </c>
      <c r="AA32" s="239">
        <f t="shared" si="1"/>
        <v>6.1017717785070884</v>
      </c>
      <c r="AB32" s="239">
        <f t="shared" si="1"/>
        <v>4.7539056305178793</v>
      </c>
      <c r="AC32" s="239">
        <f t="shared" si="1"/>
        <v>4.846923877818492</v>
      </c>
      <c r="AD32" s="239">
        <f t="shared" si="1"/>
        <v>4.8015659479478261</v>
      </c>
      <c r="AE32" s="239">
        <f t="shared" si="1"/>
        <v>4.7190982272225686</v>
      </c>
    </row>
    <row r="33" spans="1:31" ht="14.1" customHeight="1" x14ac:dyDescent="0.2">
      <c r="A33" s="150" t="s">
        <v>21</v>
      </c>
      <c r="B33" s="151">
        <v>4.45434642577474</v>
      </c>
      <c r="C33" s="151">
        <v>2.7739724293318067</v>
      </c>
      <c r="D33" s="151">
        <v>1.2544709941829661</v>
      </c>
      <c r="E33" s="151">
        <v>3.8426042833914162</v>
      </c>
      <c r="F33" s="151">
        <v>5.024799841413361</v>
      </c>
      <c r="G33" s="151">
        <v>4.3470993281333348</v>
      </c>
      <c r="H33" s="151">
        <v>0.98120640702676931</v>
      </c>
      <c r="I33" s="151">
        <v>0.47270324998772917</v>
      </c>
      <c r="J33" s="151">
        <v>2.3888289227308306</v>
      </c>
      <c r="K33" s="151">
        <v>-0.20860238695403799</v>
      </c>
      <c r="L33" s="151">
        <v>4.3388203142656181</v>
      </c>
      <c r="M33" s="151">
        <v>2.5845777689309544</v>
      </c>
      <c r="N33" s="151">
        <v>3.3491971275726908</v>
      </c>
      <c r="O33" s="151">
        <v>-6.9515703947132748</v>
      </c>
      <c r="P33" s="151">
        <v>1.1379252809053366</v>
      </c>
      <c r="Q33" s="151">
        <v>-1.7742520403569333</v>
      </c>
      <c r="R33" s="151">
        <v>-2.3293752981022466E-2</v>
      </c>
      <c r="S33" s="151">
        <v>1.2644932025108711</v>
      </c>
      <c r="T33" s="151">
        <v>2.3831170374660262</v>
      </c>
      <c r="U33" s="151">
        <v>0.96153958957235464</v>
      </c>
      <c r="V33" s="156" t="s">
        <v>192</v>
      </c>
      <c r="W33" s="147"/>
      <c r="X33" s="240">
        <f t="shared" si="1"/>
        <v>1.5438689009561279</v>
      </c>
      <c r="Y33" s="240">
        <f t="shared" si="1"/>
        <v>1.5249294349160429</v>
      </c>
      <c r="Z33" s="240">
        <f t="shared" si="1"/>
        <v>1.4683806933054175</v>
      </c>
      <c r="AA33" s="241">
        <f t="shared" si="1"/>
        <v>2.4474174392020807</v>
      </c>
      <c r="AB33" s="241">
        <f t="shared" si="1"/>
        <v>2.1576861305380906</v>
      </c>
      <c r="AC33" s="241">
        <f t="shared" si="1"/>
        <v>2.1978510543589578</v>
      </c>
      <c r="AD33" s="241">
        <f t="shared" si="1"/>
        <v>2.2284364739422968</v>
      </c>
      <c r="AE33" s="241">
        <f t="shared" si="1"/>
        <v>2.2800336383539359</v>
      </c>
    </row>
    <row r="34" spans="1:31" ht="14.1" customHeight="1" x14ac:dyDescent="0.2">
      <c r="A34" s="140" t="s">
        <v>193</v>
      </c>
      <c r="B34" s="141">
        <v>5.5514886505975998</v>
      </c>
      <c r="C34" s="141">
        <v>-4.2955990251149467</v>
      </c>
      <c r="D34" s="141">
        <v>3.2120870112502011</v>
      </c>
      <c r="E34" s="141">
        <v>6.375816014188314</v>
      </c>
      <c r="F34" s="141">
        <v>2.7920052099018746</v>
      </c>
      <c r="G34" s="141">
        <v>-2.8166441749324314</v>
      </c>
      <c r="H34" s="141">
        <v>4.128083448575472</v>
      </c>
      <c r="I34" s="141">
        <v>2.9104565948306753</v>
      </c>
      <c r="J34" s="141">
        <v>1.9066950986255524</v>
      </c>
      <c r="K34" s="141">
        <v>7.7890842365642641</v>
      </c>
      <c r="L34" s="141">
        <v>1.1594570635112238</v>
      </c>
      <c r="M34" s="141">
        <v>3.6498423201087373</v>
      </c>
      <c r="N34" s="141">
        <v>3.5684828903836681</v>
      </c>
      <c r="O34" s="141">
        <v>0.52350648703423008</v>
      </c>
      <c r="P34" s="141">
        <v>5.3608943446498696</v>
      </c>
      <c r="Q34" s="141">
        <v>-1.2206128751586014</v>
      </c>
      <c r="R34" s="141">
        <v>61.033234161384144</v>
      </c>
      <c r="S34" s="141">
        <v>-34.466599750548639</v>
      </c>
      <c r="T34" s="141">
        <v>0.24483344656872891</v>
      </c>
      <c r="U34" s="141">
        <v>2.1615936247033646E-2</v>
      </c>
      <c r="V34" s="146" t="s">
        <v>194</v>
      </c>
      <c r="W34" s="147"/>
      <c r="X34" s="238">
        <f t="shared" si="1"/>
        <v>2.6621335257741361</v>
      </c>
      <c r="Y34" s="238">
        <f t="shared" si="1"/>
        <v>1.9202943238750094</v>
      </c>
      <c r="Z34" s="238">
        <f t="shared" si="1"/>
        <v>1.9559339117883567</v>
      </c>
      <c r="AA34" s="239">
        <f t="shared" si="1"/>
        <v>1.8942746391205465</v>
      </c>
      <c r="AB34" s="239">
        <f t="shared" si="1"/>
        <v>2.0997857699003859</v>
      </c>
      <c r="AC34" s="239">
        <f t="shared" si="1"/>
        <v>1.9216884871438933</v>
      </c>
      <c r="AD34" s="239">
        <f t="shared" si="1"/>
        <v>10.473026025838152</v>
      </c>
      <c r="AE34" s="239">
        <f t="shared" si="1"/>
        <v>11.87840350992639</v>
      </c>
    </row>
    <row r="35" spans="1:31" ht="14.1" customHeight="1" x14ac:dyDescent="0.2">
      <c r="A35" s="150" t="s">
        <v>195</v>
      </c>
      <c r="B35" s="151">
        <v>1.1206691870580574</v>
      </c>
      <c r="C35" s="151">
        <v>5.6433163593570326</v>
      </c>
      <c r="D35" s="151">
        <v>8.1392663923145037</v>
      </c>
      <c r="E35" s="151">
        <v>-2.2305639051619375</v>
      </c>
      <c r="F35" s="151">
        <v>0.49581211343133869</v>
      </c>
      <c r="G35" s="151">
        <v>0.76886363749655284</v>
      </c>
      <c r="H35" s="151">
        <v>2.5527526420158582</v>
      </c>
      <c r="I35" s="151">
        <v>-1.865914324784083</v>
      </c>
      <c r="J35" s="151">
        <v>0.83571803763269825</v>
      </c>
      <c r="K35" s="151">
        <v>-6.7599439648513782</v>
      </c>
      <c r="L35" s="151">
        <v>-12.479759057717271</v>
      </c>
      <c r="M35" s="151">
        <v>13.31239032454449</v>
      </c>
      <c r="N35" s="151">
        <v>-4.1687988515759775</v>
      </c>
      <c r="O35" s="151">
        <v>-19.254235895039294</v>
      </c>
      <c r="P35" s="151">
        <v>1.4517872427119933</v>
      </c>
      <c r="Q35" s="151">
        <v>3.566799327866057</v>
      </c>
      <c r="R35" s="151">
        <v>-2.3019558549510357</v>
      </c>
      <c r="S35" s="151">
        <v>11.2123381435733</v>
      </c>
      <c r="T35" s="151">
        <v>-8.9756542233460586</v>
      </c>
      <c r="U35" s="151">
        <v>0.32529869155949981</v>
      </c>
      <c r="V35" s="156" t="s">
        <v>196</v>
      </c>
      <c r="W35" s="147"/>
      <c r="X35" s="240">
        <f t="shared" si="1"/>
        <v>4.2752000848815985</v>
      </c>
      <c r="Y35" s="240">
        <f t="shared" si="1"/>
        <v>4.888726002096595</v>
      </c>
      <c r="Z35" s="240">
        <f t="shared" si="1"/>
        <v>4.5470516859211587</v>
      </c>
      <c r="AA35" s="241">
        <f t="shared" si="1"/>
        <v>6.4074983267290175</v>
      </c>
      <c r="AB35" s="241">
        <f t="shared" si="1"/>
        <v>6.4839763370714705</v>
      </c>
      <c r="AC35" s="241">
        <f t="shared" si="1"/>
        <v>6.7078111923010315</v>
      </c>
      <c r="AD35" s="241">
        <f t="shared" si="1"/>
        <v>6.3194345125436797</v>
      </c>
      <c r="AE35" s="241">
        <f t="shared" si="1"/>
        <v>7.5343726700463494</v>
      </c>
    </row>
    <row r="36" spans="1:31" ht="14.1" customHeight="1" x14ac:dyDescent="0.2">
      <c r="A36" s="140" t="s">
        <v>197</v>
      </c>
      <c r="B36" s="141">
        <v>4.6890329693703414</v>
      </c>
      <c r="C36" s="141">
        <v>4.8694397215961818</v>
      </c>
      <c r="D36" s="141">
        <v>3.7065435446275474</v>
      </c>
      <c r="E36" s="141">
        <v>6.5321937002806223</v>
      </c>
      <c r="F36" s="141">
        <v>-4.1348135255100642</v>
      </c>
      <c r="G36" s="141">
        <v>5.8561956090479086</v>
      </c>
      <c r="H36" s="141">
        <v>2.7283627052885286</v>
      </c>
      <c r="I36" s="141">
        <v>3.6480834110106275</v>
      </c>
      <c r="J36" s="141">
        <v>3.0280838712589766</v>
      </c>
      <c r="K36" s="141">
        <v>0.59253281910836153</v>
      </c>
      <c r="L36" s="141">
        <v>2.2184174654899955</v>
      </c>
      <c r="M36" s="141">
        <v>2.3546178675678351</v>
      </c>
      <c r="N36" s="141">
        <v>2.2308580475338102</v>
      </c>
      <c r="O36" s="141">
        <v>-10.01778877258155</v>
      </c>
      <c r="P36" s="141">
        <v>-1.7989526349669775</v>
      </c>
      <c r="Q36" s="141">
        <v>63.947684542258479</v>
      </c>
      <c r="R36" s="141">
        <v>-36.93567082477832</v>
      </c>
      <c r="S36" s="141">
        <v>8.1088886361711818</v>
      </c>
      <c r="T36" s="141">
        <v>-4.3640721063418004</v>
      </c>
      <c r="U36" s="141">
        <v>-2.7625587815555481</v>
      </c>
      <c r="V36" s="146" t="s">
        <v>198</v>
      </c>
      <c r="W36" s="147"/>
      <c r="X36" s="238">
        <f t="shared" si="1"/>
        <v>2.0427032529005307</v>
      </c>
      <c r="Y36" s="238">
        <f t="shared" si="1"/>
        <v>1.9162664721224019</v>
      </c>
      <c r="Z36" s="238">
        <f t="shared" si="1"/>
        <v>1.8531306622696726</v>
      </c>
      <c r="AA36" s="239">
        <f t="shared" si="1"/>
        <v>3.2222868656895161</v>
      </c>
      <c r="AB36" s="239">
        <f t="shared" si="1"/>
        <v>2.8952663410134845</v>
      </c>
      <c r="AC36" s="239">
        <f t="shared" si="1"/>
        <v>11.410898922012333</v>
      </c>
      <c r="AD36" s="239">
        <f t="shared" si="1"/>
        <v>12.368698417391542</v>
      </c>
      <c r="AE36" s="239">
        <f t="shared" si="1"/>
        <v>13.062167795003461</v>
      </c>
    </row>
    <row r="37" spans="1:31" ht="14.1" customHeight="1" x14ac:dyDescent="0.2">
      <c r="A37" s="150" t="s">
        <v>25</v>
      </c>
      <c r="B37" s="151">
        <v>-0.91312165280093649</v>
      </c>
      <c r="C37" s="151">
        <v>2.5957904694208822</v>
      </c>
      <c r="D37" s="151">
        <v>3.7608473319349356</v>
      </c>
      <c r="E37" s="151">
        <v>6.4198045126915764</v>
      </c>
      <c r="F37" s="151">
        <v>4.3064736875763456</v>
      </c>
      <c r="G37" s="151">
        <v>2.7960831899841789</v>
      </c>
      <c r="H37" s="151">
        <v>3.6897519467270463</v>
      </c>
      <c r="I37" s="151">
        <v>5.0626947829980153</v>
      </c>
      <c r="J37" s="151">
        <v>3.9284491071816268</v>
      </c>
      <c r="K37" s="151">
        <v>3.2377636703972894</v>
      </c>
      <c r="L37" s="151">
        <v>4.3435337505034717</v>
      </c>
      <c r="M37" s="151">
        <v>1.156379274277374</v>
      </c>
      <c r="N37" s="151">
        <v>2.6691952014771672</v>
      </c>
      <c r="O37" s="151">
        <v>-0.57437231955562218</v>
      </c>
      <c r="P37" s="151">
        <v>0.58311367815557047</v>
      </c>
      <c r="Q37" s="151">
        <v>-0.70656301832766</v>
      </c>
      <c r="R37" s="151">
        <v>-1.011061102510451</v>
      </c>
      <c r="S37" s="151">
        <v>-0.5577722074023268</v>
      </c>
      <c r="T37" s="151">
        <v>0.84997676952146151</v>
      </c>
      <c r="U37" s="151">
        <v>-1.8547031618366547</v>
      </c>
      <c r="V37" s="156" t="s">
        <v>199</v>
      </c>
      <c r="W37" s="147"/>
      <c r="X37" s="240">
        <f t="shared" si="1"/>
        <v>0.81520595080065239</v>
      </c>
      <c r="Y37" s="240">
        <f t="shared" si="1"/>
        <v>0.94201304276302122</v>
      </c>
      <c r="Z37" s="240">
        <f t="shared" si="1"/>
        <v>1.0511782558087981</v>
      </c>
      <c r="AA37" s="241">
        <f t="shared" si="1"/>
        <v>1.239819114088732</v>
      </c>
      <c r="AB37" s="241">
        <f t="shared" si="1"/>
        <v>1.3845442157007919</v>
      </c>
      <c r="AC37" s="241">
        <f t="shared" si="1"/>
        <v>1.7794841629968101</v>
      </c>
      <c r="AD37" s="241">
        <f t="shared" si="1"/>
        <v>1.9794140000518361</v>
      </c>
      <c r="AE37" s="241">
        <f t="shared" si="1"/>
        <v>1.790295063176196</v>
      </c>
    </row>
    <row r="38" spans="1:31" ht="14.1" customHeight="1" x14ac:dyDescent="0.2">
      <c r="A38" s="140" t="s">
        <v>200</v>
      </c>
      <c r="B38" s="141">
        <v>4.7985405460084003</v>
      </c>
      <c r="C38" s="141">
        <v>2.4991150006541165</v>
      </c>
      <c r="D38" s="141">
        <v>5.0025764874507539</v>
      </c>
      <c r="E38" s="141">
        <v>7.2230316374088606</v>
      </c>
      <c r="F38" s="141">
        <v>2.0276797563029141</v>
      </c>
      <c r="G38" s="141">
        <v>3.6178677079693689</v>
      </c>
      <c r="H38" s="141">
        <v>1.1122073093062828</v>
      </c>
      <c r="I38" s="141">
        <v>3.8931600167128479</v>
      </c>
      <c r="J38" s="141">
        <v>4.4366805585511555</v>
      </c>
      <c r="K38" s="141">
        <v>9.6911958451074955</v>
      </c>
      <c r="L38" s="141">
        <v>1.7089929157289574</v>
      </c>
      <c r="M38" s="141">
        <v>0.40047720210063875</v>
      </c>
      <c r="N38" s="141">
        <v>4.1946854031441196</v>
      </c>
      <c r="O38" s="141">
        <v>2.831507083827681</v>
      </c>
      <c r="P38" s="141">
        <v>1.0615497234352205</v>
      </c>
      <c r="Q38" s="141">
        <v>3.7517682638162473</v>
      </c>
      <c r="R38" s="141">
        <v>-1.4039969133557271</v>
      </c>
      <c r="S38" s="141">
        <v>3.6902192924336363</v>
      </c>
      <c r="T38" s="141">
        <v>0.41987835691669645</v>
      </c>
      <c r="U38" s="141">
        <v>1.1859395539182747</v>
      </c>
      <c r="V38" s="146" t="s">
        <v>201</v>
      </c>
      <c r="W38" s="147"/>
      <c r="X38" s="238">
        <f t="shared" si="1"/>
        <v>1.9736963268882328</v>
      </c>
      <c r="Y38" s="238">
        <f t="shared" si="1"/>
        <v>2.1415873507725114</v>
      </c>
      <c r="Z38" s="238">
        <f t="shared" si="1"/>
        <v>2.0571528569516313</v>
      </c>
      <c r="AA38" s="239">
        <f t="shared" si="1"/>
        <v>1.7752725264218516</v>
      </c>
      <c r="AB38" s="239">
        <f t="shared" si="1"/>
        <v>1.8718855297086208</v>
      </c>
      <c r="AC38" s="239">
        <f t="shared" si="1"/>
        <v>1.8852755852933085</v>
      </c>
      <c r="AD38" s="239">
        <f t="shared" si="1"/>
        <v>2.1368960075595096</v>
      </c>
      <c r="AE38" s="239">
        <f t="shared" si="1"/>
        <v>2.1166019351315883</v>
      </c>
    </row>
    <row r="39" spans="1:31" ht="14.1" customHeight="1" x14ac:dyDescent="0.2">
      <c r="A39" s="150" t="s">
        <v>202</v>
      </c>
      <c r="B39" s="151">
        <v>4.8676076256087839</v>
      </c>
      <c r="C39" s="151">
        <v>0.83210502161768962</v>
      </c>
      <c r="D39" s="151">
        <v>2.6323804315413555</v>
      </c>
      <c r="E39" s="151">
        <v>8.6598628368479371</v>
      </c>
      <c r="F39" s="151">
        <v>2.104978894969165</v>
      </c>
      <c r="G39" s="151">
        <v>1.2539611484229896</v>
      </c>
      <c r="H39" s="151">
        <v>1.72742018885223</v>
      </c>
      <c r="I39" s="151">
        <v>5.5947503353429795</v>
      </c>
      <c r="J39" s="151">
        <v>4.5077208337583023</v>
      </c>
      <c r="K39" s="151">
        <v>3.7753104290536652</v>
      </c>
      <c r="L39" s="151">
        <v>2.5977984218774419</v>
      </c>
      <c r="M39" s="151">
        <v>3.9216986728897929</v>
      </c>
      <c r="N39" s="151">
        <v>1.6308245900800626</v>
      </c>
      <c r="O39" s="151">
        <v>3.4163702784503402</v>
      </c>
      <c r="P39" s="151">
        <v>2.2464872543257672</v>
      </c>
      <c r="Q39" s="151">
        <v>-0.66102716359762825</v>
      </c>
      <c r="R39" s="151">
        <v>0.14201772202338014</v>
      </c>
      <c r="S39" s="151">
        <v>3.4354616825285977</v>
      </c>
      <c r="T39" s="151">
        <v>1.4488757835964112</v>
      </c>
      <c r="U39" s="151">
        <v>1.9023104139761697</v>
      </c>
      <c r="V39" s="156" t="s">
        <v>203</v>
      </c>
      <c r="W39" s="147"/>
      <c r="X39" s="240">
        <f t="shared" si="1"/>
        <v>1.8126258036178762</v>
      </c>
      <c r="Y39" s="240">
        <f t="shared" si="1"/>
        <v>1.6142804022229496</v>
      </c>
      <c r="Z39" s="240">
        <f t="shared" si="1"/>
        <v>1.7144359863690788</v>
      </c>
      <c r="AA39" s="241">
        <f t="shared" si="1"/>
        <v>1.190086730529319</v>
      </c>
      <c r="AB39" s="241">
        <f t="shared" si="1"/>
        <v>1.1759358945936591</v>
      </c>
      <c r="AC39" s="241">
        <f t="shared" si="1"/>
        <v>1.3674347257957205</v>
      </c>
      <c r="AD39" s="241">
        <f t="shared" si="1"/>
        <v>1.5259749724786056</v>
      </c>
      <c r="AE39" s="241">
        <f t="shared" si="1"/>
        <v>1.3293525371448616</v>
      </c>
    </row>
    <row r="40" spans="1:31" ht="14.1" customHeight="1" x14ac:dyDescent="0.2">
      <c r="A40" s="140" t="s">
        <v>41</v>
      </c>
      <c r="B40" s="141">
        <v>0.87898024688386045</v>
      </c>
      <c r="C40" s="141">
        <v>4.4649557305568264</v>
      </c>
      <c r="D40" s="141">
        <v>6.0713530499348067</v>
      </c>
      <c r="E40" s="141">
        <v>4.5995544298198592</v>
      </c>
      <c r="F40" s="141">
        <v>-8.8026887929479951</v>
      </c>
      <c r="G40" s="141">
        <v>0.19495288565269567</v>
      </c>
      <c r="H40" s="141">
        <v>2.9021154682626458</v>
      </c>
      <c r="I40" s="141">
        <v>3.9143044798189259</v>
      </c>
      <c r="J40" s="141">
        <v>3.9236121679724851</v>
      </c>
      <c r="K40" s="141">
        <v>7.6043891204399232</v>
      </c>
      <c r="L40" s="141">
        <v>2.3229446214472036</v>
      </c>
      <c r="M40" s="141">
        <v>2.1850456616749687</v>
      </c>
      <c r="N40" s="141">
        <v>2.1133739498208195</v>
      </c>
      <c r="O40" s="141">
        <v>4.6086114342180434E-2</v>
      </c>
      <c r="P40" s="141">
        <v>-0.36779427357835714</v>
      </c>
      <c r="Q40" s="141">
        <v>0.64298718084877315</v>
      </c>
      <c r="R40" s="141">
        <v>1.1506237328745834</v>
      </c>
      <c r="S40" s="141">
        <v>2.4085121005985739</v>
      </c>
      <c r="T40" s="141">
        <v>3.2527023549219853</v>
      </c>
      <c r="U40" s="141">
        <v>0.15416044689319502</v>
      </c>
      <c r="V40" s="146" t="s">
        <v>204</v>
      </c>
      <c r="W40" s="147"/>
      <c r="X40" s="238">
        <f t="shared" si="1"/>
        <v>2.8886878468270618</v>
      </c>
      <c r="Y40" s="238">
        <f t="shared" si="1"/>
        <v>2.8131957722006669</v>
      </c>
      <c r="Z40" s="238">
        <f t="shared" si="1"/>
        <v>2.5598513411375214</v>
      </c>
      <c r="AA40" s="239">
        <f t="shared" si="1"/>
        <v>2.6965780991796549</v>
      </c>
      <c r="AB40" s="239">
        <f t="shared" si="1"/>
        <v>1.6817618316305167</v>
      </c>
      <c r="AC40" s="239">
        <f t="shared" si="1"/>
        <v>1.6459190880148307</v>
      </c>
      <c r="AD40" s="239">
        <f t="shared" si="1"/>
        <v>1.6763267883065764</v>
      </c>
      <c r="AE40" s="239">
        <f t="shared" si="1"/>
        <v>1.4895091719763447</v>
      </c>
    </row>
    <row r="41" spans="1:31" ht="14.1" customHeight="1" x14ac:dyDescent="0.2">
      <c r="A41" s="150" t="s">
        <v>205</v>
      </c>
      <c r="B41" s="151">
        <v>2.4640859790606773</v>
      </c>
      <c r="C41" s="151">
        <v>0.2324587259391058</v>
      </c>
      <c r="D41" s="151">
        <v>7.1918521444967798</v>
      </c>
      <c r="E41" s="151">
        <v>5.0977847005688224</v>
      </c>
      <c r="F41" s="151">
        <v>0.84709648981457719</v>
      </c>
      <c r="G41" s="151">
        <v>-0.82085951436742954</v>
      </c>
      <c r="H41" s="151">
        <v>2.8662752565930347</v>
      </c>
      <c r="I41" s="151">
        <v>1.8824268699055551</v>
      </c>
      <c r="J41" s="151">
        <v>5.9957194596907435</v>
      </c>
      <c r="K41" s="151">
        <v>8.0066996464435007</v>
      </c>
      <c r="L41" s="151">
        <v>-2.5499682497259819</v>
      </c>
      <c r="M41" s="151">
        <v>2.1861916582428904</v>
      </c>
      <c r="N41" s="151">
        <v>-0.98883197843454229</v>
      </c>
      <c r="O41" s="151">
        <v>9.3359597903933711</v>
      </c>
      <c r="P41" s="151">
        <v>-0.85159551057030958</v>
      </c>
      <c r="Q41" s="151">
        <v>1.2040615771213652</v>
      </c>
      <c r="R41" s="151">
        <v>-0.37355486404490312</v>
      </c>
      <c r="S41" s="151">
        <v>-5.3016823784021323</v>
      </c>
      <c r="T41" s="151">
        <v>0.80951136495013787</v>
      </c>
      <c r="U41" s="151">
        <v>-0.50046005725984233</v>
      </c>
      <c r="V41" s="156" t="s">
        <v>206</v>
      </c>
      <c r="W41" s="147"/>
      <c r="X41" s="240">
        <f t="shared" si="1"/>
        <v>2.958452347891273</v>
      </c>
      <c r="Y41" s="240">
        <f t="shared" si="1"/>
        <v>2.8021537133069701</v>
      </c>
      <c r="Z41" s="240">
        <f t="shared" si="1"/>
        <v>2.5914930655607273</v>
      </c>
      <c r="AA41" s="241">
        <f t="shared" si="1"/>
        <v>3.1000740763396726</v>
      </c>
      <c r="AB41" s="241">
        <f t="shared" si="1"/>
        <v>3.2359694363704641</v>
      </c>
      <c r="AC41" s="241">
        <f t="shared" si="1"/>
        <v>3.0739757490513595</v>
      </c>
      <c r="AD41" s="241">
        <f t="shared" si="1"/>
        <v>3.2368492753642224</v>
      </c>
      <c r="AE41" s="241">
        <f t="shared" si="1"/>
        <v>3.7718741788969807</v>
      </c>
    </row>
    <row r="42" spans="1:31" ht="14.1" customHeight="1" x14ac:dyDescent="0.2">
      <c r="A42" s="140" t="s">
        <v>207</v>
      </c>
      <c r="B42" s="141">
        <v>3.6678203206646103</v>
      </c>
      <c r="C42" s="141">
        <v>0.69482338233276597</v>
      </c>
      <c r="D42" s="141">
        <v>4.9331970642322469</v>
      </c>
      <c r="E42" s="141">
        <v>4.7256927244382432</v>
      </c>
      <c r="F42" s="141">
        <v>4.7167472218558171</v>
      </c>
      <c r="G42" s="141">
        <v>17.785026000888198</v>
      </c>
      <c r="H42" s="141">
        <v>-24.408782772059634</v>
      </c>
      <c r="I42" s="141">
        <v>-1.8102512733707592</v>
      </c>
      <c r="J42" s="141">
        <v>3.2591346755531165</v>
      </c>
      <c r="K42" s="141">
        <v>60.75093278470365</v>
      </c>
      <c r="L42" s="141">
        <v>-32.352563745975203</v>
      </c>
      <c r="M42" s="141">
        <v>0.21347835760532571</v>
      </c>
      <c r="N42" s="141">
        <v>2.8146892218587922</v>
      </c>
      <c r="O42" s="141">
        <v>4.4538437257081798</v>
      </c>
      <c r="P42" s="141">
        <v>1.7224342088542732</v>
      </c>
      <c r="Q42" s="141">
        <v>1.5855508850342708</v>
      </c>
      <c r="R42" s="141">
        <v>0.1686501551827162</v>
      </c>
      <c r="S42" s="141">
        <v>-0.17113665164570174</v>
      </c>
      <c r="T42" s="141">
        <v>-1.5310095061485078</v>
      </c>
      <c r="U42" s="141">
        <v>-0.61296838482363536</v>
      </c>
      <c r="V42" s="146" t="s">
        <v>208</v>
      </c>
      <c r="W42" s="147"/>
      <c r="X42" s="238">
        <f t="shared" si="1"/>
        <v>14.752923552963788</v>
      </c>
      <c r="Y42" s="238">
        <f t="shared" si="1"/>
        <v>14.801058055436531</v>
      </c>
      <c r="Z42" s="238">
        <f t="shared" si="1"/>
        <v>14.740151490737381</v>
      </c>
      <c r="AA42" s="239">
        <f t="shared" si="1"/>
        <v>14.70752961088977</v>
      </c>
      <c r="AB42" s="239">
        <f t="shared" si="1"/>
        <v>14.65555214266935</v>
      </c>
      <c r="AC42" s="239">
        <f t="shared" si="1"/>
        <v>12.9773603165444</v>
      </c>
      <c r="AD42" s="239">
        <f t="shared" si="1"/>
        <v>11.408719342276191</v>
      </c>
      <c r="AE42" s="239">
        <f t="shared" si="1"/>
        <v>11.34315475740719</v>
      </c>
    </row>
    <row r="43" spans="1:31" ht="14.1" customHeight="1" x14ac:dyDescent="0.2">
      <c r="A43" s="150" t="s">
        <v>209</v>
      </c>
      <c r="B43" s="151">
        <v>0.64540566193114857</v>
      </c>
      <c r="C43" s="151">
        <v>-14.452857104402383</v>
      </c>
      <c r="D43" s="151">
        <v>2.961963610648918</v>
      </c>
      <c r="E43" s="151">
        <v>6.2978344013564236</v>
      </c>
      <c r="F43" s="151">
        <v>4.3081164840176864</v>
      </c>
      <c r="G43" s="151">
        <v>2.3736154131760534</v>
      </c>
      <c r="H43" s="151">
        <v>1.8861392554868905</v>
      </c>
      <c r="I43" s="151">
        <v>1.5297118679329631</v>
      </c>
      <c r="J43" s="151">
        <v>0.46091701291758019</v>
      </c>
      <c r="K43" s="151">
        <v>6.6077832966112489</v>
      </c>
      <c r="L43" s="151">
        <v>-0.46812253852714619</v>
      </c>
      <c r="M43" s="151">
        <v>3.1527810323843242</v>
      </c>
      <c r="N43" s="151">
        <v>1.7581707855957944</v>
      </c>
      <c r="O43" s="151">
        <v>10.186123478313776</v>
      </c>
      <c r="P43" s="151">
        <v>-1.0730890101631541</v>
      </c>
      <c r="Q43" s="151">
        <v>-0.59320278162307361</v>
      </c>
      <c r="R43" s="151">
        <v>0.3161769575188802</v>
      </c>
      <c r="S43" s="151">
        <v>1.4493764802188118</v>
      </c>
      <c r="T43" s="151">
        <v>0.79344568892419398</v>
      </c>
      <c r="U43" s="151">
        <v>0.56204084763336115</v>
      </c>
      <c r="V43" s="156" t="s">
        <v>210</v>
      </c>
      <c r="W43" s="147"/>
      <c r="X43" s="240">
        <f t="shared" si="1"/>
        <v>3.5823186279554839</v>
      </c>
      <c r="Y43" s="240">
        <f t="shared" si="1"/>
        <v>1.7546217814032257</v>
      </c>
      <c r="Z43" s="240">
        <f t="shared" si="1"/>
        <v>1.8407472819977908</v>
      </c>
      <c r="AA43" s="241">
        <f t="shared" si="1"/>
        <v>2.3126904865139921</v>
      </c>
      <c r="AB43" s="241">
        <f t="shared" si="1"/>
        <v>2.4044957258381698</v>
      </c>
      <c r="AC43" s="241">
        <f t="shared" si="1"/>
        <v>2.5825048175261176</v>
      </c>
      <c r="AD43" s="241">
        <f t="shared" si="1"/>
        <v>2.6767025554041988</v>
      </c>
      <c r="AE43" s="241">
        <f t="shared" si="1"/>
        <v>2.6815226786670476</v>
      </c>
    </row>
    <row r="44" spans="1:31" ht="14.1" customHeight="1" x14ac:dyDescent="0.2">
      <c r="A44" s="140" t="s">
        <v>211</v>
      </c>
      <c r="B44" s="141">
        <v>0.1969900467165849</v>
      </c>
      <c r="C44" s="141">
        <v>1.2034384209162958</v>
      </c>
      <c r="D44" s="141">
        <v>3.4296528279064922</v>
      </c>
      <c r="E44" s="141">
        <v>4.2321541879758859</v>
      </c>
      <c r="F44" s="141">
        <v>4.3168987847542146</v>
      </c>
      <c r="G44" s="141">
        <v>3.825039470836971</v>
      </c>
      <c r="H44" s="141">
        <v>0.35431097060251387</v>
      </c>
      <c r="I44" s="141">
        <v>0.1024872737461761</v>
      </c>
      <c r="J44" s="141">
        <v>-5.0318074037865625E-2</v>
      </c>
      <c r="K44" s="141">
        <v>0.5658946835685853</v>
      </c>
      <c r="L44" s="141">
        <v>1.5801765799913534</v>
      </c>
      <c r="M44" s="141">
        <v>3.6854159686155206</v>
      </c>
      <c r="N44" s="141">
        <v>1.7433385117986078</v>
      </c>
      <c r="O44" s="141">
        <v>4.1914384639674562</v>
      </c>
      <c r="P44" s="141">
        <v>2.3771890749278315</v>
      </c>
      <c r="Q44" s="141">
        <v>0.77226543586631968</v>
      </c>
      <c r="R44" s="141">
        <v>-9.6310259647362575E-2</v>
      </c>
      <c r="S44" s="141">
        <v>0.72734024056177826</v>
      </c>
      <c r="T44" s="141">
        <v>0.12321168937996234</v>
      </c>
      <c r="U44" s="141">
        <v>1.1485188095765826</v>
      </c>
      <c r="V44" s="146" t="s">
        <v>212</v>
      </c>
      <c r="W44" s="147"/>
      <c r="X44" s="238">
        <f t="shared" si="1"/>
        <v>1.5959702441938628</v>
      </c>
      <c r="Y44" s="238">
        <f t="shared" si="1"/>
        <v>1.6936609806218321</v>
      </c>
      <c r="Z44" s="238">
        <f t="shared" si="1"/>
        <v>1.5834698138083614</v>
      </c>
      <c r="AA44" s="239">
        <f t="shared" si="1"/>
        <v>1.5785839269273498</v>
      </c>
      <c r="AB44" s="239">
        <f t="shared" si="1"/>
        <v>1.3458187617481836</v>
      </c>
      <c r="AC44" s="239">
        <f t="shared" si="1"/>
        <v>1.1832918309555036</v>
      </c>
      <c r="AD44" s="239">
        <f t="shared" si="1"/>
        <v>1.2283539539804917</v>
      </c>
      <c r="AE44" s="239">
        <f t="shared" si="1"/>
        <v>1.1658686572989316</v>
      </c>
    </row>
    <row r="45" spans="1:31" ht="14.1" customHeight="1" x14ac:dyDescent="0.2">
      <c r="A45" s="150" t="s">
        <v>213</v>
      </c>
      <c r="B45" s="151">
        <v>2.3815297071471284</v>
      </c>
      <c r="C45" s="151">
        <v>5.8667582108047194</v>
      </c>
      <c r="D45" s="151">
        <v>5.7924375821266247</v>
      </c>
      <c r="E45" s="151">
        <v>1.8143610399606647</v>
      </c>
      <c r="F45" s="151">
        <v>3.9894184572317428</v>
      </c>
      <c r="G45" s="151">
        <v>1.1822229416387775</v>
      </c>
      <c r="H45" s="151">
        <v>-2.7017005902710585</v>
      </c>
      <c r="I45" s="151">
        <v>-0.37913428484855105</v>
      </c>
      <c r="J45" s="151">
        <v>1.8097808815586032</v>
      </c>
      <c r="K45" s="151">
        <v>1.7353320680403725</v>
      </c>
      <c r="L45" s="151">
        <v>5.2711453772224939</v>
      </c>
      <c r="M45" s="151">
        <v>6.4088161339451553</v>
      </c>
      <c r="N45" s="151">
        <v>-0.83913031821644535</v>
      </c>
      <c r="O45" s="151">
        <v>10.436212404973531</v>
      </c>
      <c r="P45" s="151">
        <v>3.0206723287270529</v>
      </c>
      <c r="Q45" s="151">
        <v>-1.5651618545224393</v>
      </c>
      <c r="R45" s="151">
        <v>-2.2854598053924531</v>
      </c>
      <c r="S45" s="151">
        <v>-0.39921263948487823</v>
      </c>
      <c r="T45" s="151">
        <v>0.47615161333290451</v>
      </c>
      <c r="U45" s="151">
        <v>3.8879292745967646</v>
      </c>
      <c r="V45" s="156" t="s">
        <v>214</v>
      </c>
      <c r="W45" s="147"/>
      <c r="X45" s="240">
        <f t="shared" si="1"/>
        <v>2.2335021907999648</v>
      </c>
      <c r="Y45" s="240">
        <f t="shared" si="1"/>
        <v>2.2985491415768173</v>
      </c>
      <c r="Z45" s="240">
        <f t="shared" si="1"/>
        <v>2.0364092913041731</v>
      </c>
      <c r="AA45" s="241">
        <f t="shared" si="1"/>
        <v>3.0680814289726146</v>
      </c>
      <c r="AB45" s="241">
        <f t="shared" si="1"/>
        <v>2.9518318935520527</v>
      </c>
      <c r="AC45" s="241">
        <f t="shared" si="1"/>
        <v>3.1716226772449501</v>
      </c>
      <c r="AD45" s="241">
        <f t="shared" si="1"/>
        <v>3.1383234144546615</v>
      </c>
      <c r="AE45" s="241">
        <f t="shared" si="1"/>
        <v>3.1399296828255676</v>
      </c>
    </row>
    <row r="46" spans="1:31" ht="14.1" customHeight="1" x14ac:dyDescent="0.2">
      <c r="A46" s="140" t="s">
        <v>215</v>
      </c>
      <c r="B46" s="141">
        <v>5.6588761673321315</v>
      </c>
      <c r="C46" s="141">
        <v>5.6831683446100199</v>
      </c>
      <c r="D46" s="141">
        <v>17.815647910055954</v>
      </c>
      <c r="E46" s="141">
        <v>-16.050791633532096</v>
      </c>
      <c r="F46" s="141">
        <v>3.6321955668078116</v>
      </c>
      <c r="G46" s="141">
        <v>2.5825848326789966</v>
      </c>
      <c r="H46" s="141">
        <v>-5.8439975357825483E-2</v>
      </c>
      <c r="I46" s="141">
        <v>1.5182240642070717</v>
      </c>
      <c r="J46" s="141">
        <v>3.9302555920924824</v>
      </c>
      <c r="K46" s="141">
        <v>4.4289076055320464</v>
      </c>
      <c r="L46" s="141">
        <v>4.8800585352488408</v>
      </c>
      <c r="M46" s="141">
        <v>0.84861041996411657</v>
      </c>
      <c r="N46" s="141">
        <v>5.5358530257786036</v>
      </c>
      <c r="O46" s="141">
        <v>8.5773483756853128</v>
      </c>
      <c r="P46" s="141">
        <v>1.7692062278934761</v>
      </c>
      <c r="Q46" s="141">
        <v>-0.14920536236866486</v>
      </c>
      <c r="R46" s="141">
        <v>-2.3611363761395436</v>
      </c>
      <c r="S46" s="141">
        <v>0.28096644034836349</v>
      </c>
      <c r="T46" s="141">
        <v>3.2106937753175733</v>
      </c>
      <c r="U46" s="141">
        <v>4.2470954284092501</v>
      </c>
      <c r="V46" s="146" t="s">
        <v>216</v>
      </c>
      <c r="W46" s="147"/>
      <c r="X46" s="238">
        <f t="shared" si="1"/>
        <v>4.6706294097882353</v>
      </c>
      <c r="Y46" s="238">
        <f t="shared" si="1"/>
        <v>4.630659658359539</v>
      </c>
      <c r="Z46" s="238">
        <f t="shared" si="1"/>
        <v>3.726971719790364</v>
      </c>
      <c r="AA46" s="239">
        <f t="shared" si="1"/>
        <v>1.8918519751125245</v>
      </c>
      <c r="AB46" s="239">
        <f t="shared" si="1"/>
        <v>2.0692237564951448</v>
      </c>
      <c r="AC46" s="239">
        <f t="shared" si="1"/>
        <v>2.3424027759999109</v>
      </c>
      <c r="AD46" s="239">
        <f t="shared" si="1"/>
        <v>2.5726724160780825</v>
      </c>
      <c r="AE46" s="239">
        <f t="shared" si="1"/>
        <v>2.6963981784639541</v>
      </c>
    </row>
    <row r="47" spans="1:31" s="108" customFormat="1" ht="14.1" customHeight="1" x14ac:dyDescent="0.2">
      <c r="A47" s="150" t="s">
        <v>24</v>
      </c>
      <c r="B47" s="151">
        <v>5.6257895478476527</v>
      </c>
      <c r="C47" s="151">
        <v>3.3075904405854026</v>
      </c>
      <c r="D47" s="151">
        <v>0.3459020281962204</v>
      </c>
      <c r="E47" s="151">
        <v>5.4071651184655796</v>
      </c>
      <c r="F47" s="151">
        <v>7.0424556917610888</v>
      </c>
      <c r="G47" s="151">
        <v>4.0173202020393308</v>
      </c>
      <c r="H47" s="151">
        <v>5.9580343444412671</v>
      </c>
      <c r="I47" s="151">
        <v>-0.79400340190337815</v>
      </c>
      <c r="J47" s="151">
        <v>3.308227130807083</v>
      </c>
      <c r="K47" s="151">
        <v>0.74112436974980256</v>
      </c>
      <c r="L47" s="151">
        <v>3.0819752058706769</v>
      </c>
      <c r="M47" s="151">
        <v>-1.2615498171911566</v>
      </c>
      <c r="N47" s="151">
        <v>4.0509889969462316</v>
      </c>
      <c r="O47" s="151">
        <v>2.5476337840107459</v>
      </c>
      <c r="P47" s="151">
        <v>1.6177478143706248</v>
      </c>
      <c r="Q47" s="151">
        <v>3.6786600693662361</v>
      </c>
      <c r="R47" s="151">
        <v>-3.8069522062609029</v>
      </c>
      <c r="S47" s="151">
        <v>1.2296280806254134</v>
      </c>
      <c r="T47" s="151">
        <v>0.25262402373587123</v>
      </c>
      <c r="U47" s="151">
        <v>5.6297887838606728</v>
      </c>
      <c r="V47" s="156" t="s">
        <v>217</v>
      </c>
      <c r="W47" s="147"/>
      <c r="X47" s="240">
        <f t="shared" si="1"/>
        <v>1.9182636500183818</v>
      </c>
      <c r="Y47" s="240">
        <f t="shared" si="1"/>
        <v>2.4214374340086233</v>
      </c>
      <c r="Z47" s="240">
        <f t="shared" si="1"/>
        <v>2.1706297559737338</v>
      </c>
      <c r="AA47" s="241">
        <f t="shared" si="1"/>
        <v>2.0487355335893325</v>
      </c>
      <c r="AB47" s="241">
        <f t="shared" si="1"/>
        <v>1.8007360973261193</v>
      </c>
      <c r="AC47" s="241">
        <f t="shared" si="1"/>
        <v>1.7736432867122722</v>
      </c>
      <c r="AD47" s="241">
        <f t="shared" si="1"/>
        <v>2.0773843667824043</v>
      </c>
      <c r="AE47" s="241">
        <f t="shared" si="1"/>
        <v>1.8345485888789494</v>
      </c>
    </row>
    <row r="48" spans="1:31" s="108" customFormat="1" ht="14.1" customHeight="1" x14ac:dyDescent="0.2">
      <c r="A48" s="140" t="s">
        <v>22</v>
      </c>
      <c r="B48" s="141">
        <v>1.4795730859316725</v>
      </c>
      <c r="C48" s="141">
        <v>2.7463457029235454</v>
      </c>
      <c r="D48" s="141">
        <v>3.5845371850269472</v>
      </c>
      <c r="E48" s="141">
        <v>9.2178182342577735</v>
      </c>
      <c r="F48" s="141">
        <v>11.485605279585794</v>
      </c>
      <c r="G48" s="141">
        <v>-2.5082876147216449</v>
      </c>
      <c r="H48" s="141">
        <v>3.2459391285096952</v>
      </c>
      <c r="I48" s="141">
        <v>-2.0097542293334327</v>
      </c>
      <c r="J48" s="141">
        <v>-0.86229439371927363</v>
      </c>
      <c r="K48" s="141">
        <v>1.6260270672529145</v>
      </c>
      <c r="L48" s="141">
        <v>3.0148893989528256</v>
      </c>
      <c r="M48" s="141">
        <v>-0.1279668835936407</v>
      </c>
      <c r="N48" s="141">
        <v>1.3888453408436208</v>
      </c>
      <c r="O48" s="141">
        <v>12.897109955973898</v>
      </c>
      <c r="P48" s="141">
        <v>0.30452668214670581</v>
      </c>
      <c r="Q48" s="141">
        <v>0.72912823140501526</v>
      </c>
      <c r="R48" s="141">
        <v>0.17126238514975606</v>
      </c>
      <c r="S48" s="141">
        <v>-2.1783991499901658</v>
      </c>
      <c r="T48" s="141">
        <v>0.52329571213956594</v>
      </c>
      <c r="U48" s="141">
        <v>3.3723318070685648</v>
      </c>
      <c r="V48" s="146" t="s">
        <v>218</v>
      </c>
      <c r="W48" s="147"/>
      <c r="X48" s="238">
        <f t="shared" si="1"/>
        <v>3.1556752693930923</v>
      </c>
      <c r="Y48" s="238">
        <f t="shared" si="1"/>
        <v>3.4431065280448117</v>
      </c>
      <c r="Z48" s="238">
        <f t="shared" si="1"/>
        <v>3.4351847020184474</v>
      </c>
      <c r="AA48" s="239">
        <f t="shared" si="1"/>
        <v>3.8766997086243817</v>
      </c>
      <c r="AB48" s="239">
        <f t="shared" si="1"/>
        <v>2.8134456295485837</v>
      </c>
      <c r="AC48" s="239">
        <f t="shared" si="1"/>
        <v>2.6192006787809836</v>
      </c>
      <c r="AD48" s="239">
        <f t="shared" si="1"/>
        <v>2.4971289287822094</v>
      </c>
      <c r="AE48" s="239">
        <f t="shared" si="1"/>
        <v>2.5038747256084783</v>
      </c>
    </row>
    <row r="49" spans="1:31" s="108" customFormat="1" ht="14.1" customHeight="1" x14ac:dyDescent="0.2">
      <c r="A49" s="150" t="s">
        <v>219</v>
      </c>
      <c r="B49" s="151">
        <v>2.3478807655385006</v>
      </c>
      <c r="C49" s="151">
        <v>3.5194545691749264</v>
      </c>
      <c r="D49" s="151">
        <v>4.8876476352769549</v>
      </c>
      <c r="E49" s="151">
        <v>8.5197765577011833</v>
      </c>
      <c r="F49" s="151">
        <v>2.2382929472606174</v>
      </c>
      <c r="G49" s="151">
        <v>1.3382567901816609</v>
      </c>
      <c r="H49" s="151">
        <v>1.17539541386777</v>
      </c>
      <c r="I49" s="151">
        <v>1.7436054038949484</v>
      </c>
      <c r="J49" s="151">
        <v>2.2415893655242303</v>
      </c>
      <c r="K49" s="151">
        <v>4.8965489470625405</v>
      </c>
      <c r="L49" s="151">
        <v>1.4102179130215857</v>
      </c>
      <c r="M49" s="151">
        <v>1.8384449760827426</v>
      </c>
      <c r="N49" s="151">
        <v>3.9868540122662179</v>
      </c>
      <c r="O49" s="151">
        <v>3.5391116908792633</v>
      </c>
      <c r="P49" s="151">
        <v>2.7586215026767826</v>
      </c>
      <c r="Q49" s="151">
        <v>-0.16318249287645772</v>
      </c>
      <c r="R49" s="151">
        <v>0.77164775725212498</v>
      </c>
      <c r="S49" s="151">
        <v>1.6687991379897473</v>
      </c>
      <c r="T49" s="151">
        <v>1.0215902212624215</v>
      </c>
      <c r="U49" s="151">
        <v>0.91074532850481882</v>
      </c>
      <c r="V49" s="156" t="s">
        <v>220</v>
      </c>
      <c r="W49" s="147"/>
      <c r="X49" s="240">
        <f t="shared" si="1"/>
        <v>1.8070226984058078</v>
      </c>
      <c r="Y49" s="240">
        <f t="shared" si="1"/>
        <v>1.8434080710156817</v>
      </c>
      <c r="Z49" s="240">
        <f t="shared" si="1"/>
        <v>1.7172969637941791</v>
      </c>
      <c r="AA49" s="241">
        <f t="shared" si="1"/>
        <v>1.02000388243911</v>
      </c>
      <c r="AB49" s="241">
        <f t="shared" si="1"/>
        <v>1.0419355493403415</v>
      </c>
      <c r="AC49" s="241">
        <f t="shared" si="1"/>
        <v>1.1620506919849909</v>
      </c>
      <c r="AD49" s="241">
        <f t="shared" si="1"/>
        <v>1.1943505045142426</v>
      </c>
      <c r="AE49" s="241">
        <f t="shared" si="1"/>
        <v>1.2003350057866586</v>
      </c>
    </row>
    <row r="50" spans="1:31" s="108" customFormat="1" ht="14.1" customHeight="1" x14ac:dyDescent="0.2">
      <c r="A50" s="225" t="s">
        <v>16</v>
      </c>
      <c r="B50" s="226">
        <v>-9.2444113275108428</v>
      </c>
      <c r="C50" s="226">
        <v>-14.452857104402383</v>
      </c>
      <c r="D50" s="226">
        <v>-0.61210830264225924</v>
      </c>
      <c r="E50" s="226">
        <v>-16.050791633532096</v>
      </c>
      <c r="F50" s="226">
        <v>-8.8026887929479951</v>
      </c>
      <c r="G50" s="226">
        <v>-2.8166441749324314</v>
      </c>
      <c r="H50" s="226">
        <v>-24.408782772059634</v>
      </c>
      <c r="I50" s="226">
        <v>-3.4555186004038889</v>
      </c>
      <c r="J50" s="226">
        <v>-6.8166615737680001</v>
      </c>
      <c r="K50" s="226">
        <v>-20.401064022276195</v>
      </c>
      <c r="L50" s="226">
        <v>-32.352563745975203</v>
      </c>
      <c r="M50" s="226">
        <v>-1.2615498171911566</v>
      </c>
      <c r="N50" s="227">
        <v>-12.955261089810966</v>
      </c>
      <c r="O50" s="227">
        <v>-19.254235895039294</v>
      </c>
      <c r="P50" s="227">
        <v>-3.9638236522909418</v>
      </c>
      <c r="Q50" s="227">
        <v>-2.2227781829179736</v>
      </c>
      <c r="R50" s="227">
        <v>-36.93567082477832</v>
      </c>
      <c r="S50" s="227">
        <v>-34.466599750548639</v>
      </c>
      <c r="T50" s="227">
        <v>-8.9756542233460586</v>
      </c>
      <c r="U50" s="227">
        <v>-2.7767348088482788</v>
      </c>
      <c r="V50" s="228" t="str">
        <f>+A50</f>
        <v>Minimum</v>
      </c>
      <c r="W50" s="147"/>
      <c r="X50" s="229">
        <f t="shared" si="1"/>
        <v>8.5162437833550939</v>
      </c>
      <c r="Y50" s="229">
        <f t="shared" si="1"/>
        <v>9.2843705599103181</v>
      </c>
      <c r="Z50" s="229">
        <f t="shared" si="1"/>
        <v>8.3015400304410623</v>
      </c>
      <c r="AA50" s="229">
        <f t="shared" si="1"/>
        <v>8.6813316483176859</v>
      </c>
      <c r="AB50" s="270">
        <f t="shared" si="1"/>
        <v>9.1057709706574883</v>
      </c>
      <c r="AC50" s="270">
        <f t="shared" si="1"/>
        <v>9.1651575698589323</v>
      </c>
      <c r="AD50" s="230">
        <f t="shared" si="1"/>
        <v>10.619176705257647</v>
      </c>
      <c r="AE50" s="230">
        <f t="shared" si="1"/>
        <v>11.619005992263862</v>
      </c>
    </row>
    <row r="51" spans="1:31" s="108" customFormat="1" ht="14.1" customHeight="1" x14ac:dyDescent="0.2">
      <c r="A51" s="219" t="s">
        <v>17</v>
      </c>
      <c r="B51" s="220">
        <v>5.884490387137606</v>
      </c>
      <c r="C51" s="220">
        <v>6.1464240999007238</v>
      </c>
      <c r="D51" s="220">
        <v>17.815647910055954</v>
      </c>
      <c r="E51" s="220">
        <v>21.302315483109105</v>
      </c>
      <c r="F51" s="220">
        <v>23.458328939440072</v>
      </c>
      <c r="G51" s="220">
        <v>17.785026000888198</v>
      </c>
      <c r="H51" s="220">
        <v>8.0140133515052483</v>
      </c>
      <c r="I51" s="220">
        <v>6.9658876275711084</v>
      </c>
      <c r="J51" s="220">
        <v>6.6899635991378288</v>
      </c>
      <c r="K51" s="220">
        <v>60.75093278470365</v>
      </c>
      <c r="L51" s="220">
        <v>5.7714362039333249</v>
      </c>
      <c r="M51" s="220">
        <v>13.31239032454449</v>
      </c>
      <c r="N51" s="221">
        <v>24.620918848559292</v>
      </c>
      <c r="O51" s="221">
        <v>12.897109955973898</v>
      </c>
      <c r="P51" s="221">
        <v>5.3608943446498696</v>
      </c>
      <c r="Q51" s="221">
        <v>63.947684542258479</v>
      </c>
      <c r="R51" s="221">
        <v>61.033234161384144</v>
      </c>
      <c r="S51" s="221">
        <v>11.33</v>
      </c>
      <c r="T51" s="221">
        <v>3.2527023549219853</v>
      </c>
      <c r="U51" s="221">
        <v>5.6297887838606728</v>
      </c>
      <c r="V51" s="222" t="str">
        <f>+A51</f>
        <v>Maximum</v>
      </c>
      <c r="W51" s="147"/>
      <c r="X51" s="223">
        <f t="shared" si="1"/>
        <v>10.752452623614873</v>
      </c>
      <c r="Y51" s="223">
        <f t="shared" si="1"/>
        <v>10.190358907957227</v>
      </c>
      <c r="Z51" s="223">
        <f t="shared" si="1"/>
        <v>10.93280215809104</v>
      </c>
      <c r="AA51" s="223">
        <f t="shared" si="1"/>
        <v>10.950075656365174</v>
      </c>
      <c r="AB51" s="271">
        <f t="shared" si="1"/>
        <v>10.901261144342214</v>
      </c>
      <c r="AC51" s="271">
        <f t="shared" si="1"/>
        <v>17.36403334013405</v>
      </c>
      <c r="AD51" s="224">
        <f t="shared" si="1"/>
        <v>21.465343154106289</v>
      </c>
      <c r="AE51" s="224">
        <f t="shared" si="1"/>
        <v>21.203496411760554</v>
      </c>
    </row>
    <row r="52" spans="1:31" s="108" customFormat="1" ht="14.1" customHeight="1" x14ac:dyDescent="0.2">
      <c r="A52" s="159" t="s">
        <v>221</v>
      </c>
      <c r="B52" s="160">
        <v>2.5913720930699489</v>
      </c>
      <c r="C52" s="160">
        <v>2.9337332034486479</v>
      </c>
      <c r="D52" s="160">
        <v>4.4702009151949049</v>
      </c>
      <c r="E52" s="160">
        <v>5.5312124001948977</v>
      </c>
      <c r="F52" s="160">
        <v>3.8108070120197772</v>
      </c>
      <c r="G52" s="160">
        <v>2.0891706271970998</v>
      </c>
      <c r="H52" s="160">
        <v>1.45140780136</v>
      </c>
      <c r="I52" s="160">
        <v>1.5239679660700174</v>
      </c>
      <c r="J52" s="160">
        <v>2.1495931797908998</v>
      </c>
      <c r="K52" s="160">
        <v>3.2873940542780664</v>
      </c>
      <c r="L52" s="160">
        <v>2.4603715216623225</v>
      </c>
      <c r="M52" s="160">
        <v>2.270404762905363</v>
      </c>
      <c r="N52" s="209">
        <v>2.4500266245054885</v>
      </c>
      <c r="O52" s="209">
        <v>3.1334208497985867</v>
      </c>
      <c r="P52" s="172">
        <v>1.5347675285413089</v>
      </c>
      <c r="Q52" s="160">
        <v>-0.15355594899709629</v>
      </c>
      <c r="R52" s="209">
        <v>0.15533393860304817</v>
      </c>
      <c r="S52" s="209">
        <v>1.3569348413648414</v>
      </c>
      <c r="T52" s="209">
        <v>0.65837070053187996</v>
      </c>
      <c r="U52" s="209">
        <v>0.93614245903858673</v>
      </c>
      <c r="V52" s="173" t="str">
        <f>+A52</f>
        <v>Médiane</v>
      </c>
      <c r="X52" s="166">
        <f t="shared" si="1"/>
        <v>1.0432941818401986</v>
      </c>
      <c r="Y52" s="166">
        <f t="shared" si="1"/>
        <v>1.0963604570836614</v>
      </c>
      <c r="Z52" s="166">
        <f t="shared" si="1"/>
        <v>0.90442133629951227</v>
      </c>
      <c r="AA52" s="166">
        <f t="shared" si="1"/>
        <v>0.56873051924402895</v>
      </c>
      <c r="AB52" s="169">
        <f t="shared" si="1"/>
        <v>0.48527107101905004</v>
      </c>
      <c r="AC52" s="169">
        <f t="shared" si="1"/>
        <v>0.73730639779835039</v>
      </c>
      <c r="AD52" s="168">
        <f t="shared" si="1"/>
        <v>0.89283526132918478</v>
      </c>
      <c r="AE52" s="168">
        <f t="shared" si="1"/>
        <v>0.91287923629380585</v>
      </c>
    </row>
    <row r="53" spans="1:31" s="108" customFormat="1" ht="14.1" customHeight="1" x14ac:dyDescent="0.2">
      <c r="A53" s="159" t="s">
        <v>237</v>
      </c>
      <c r="B53" s="160">
        <v>2.5741233692337655</v>
      </c>
      <c r="C53" s="160">
        <v>2.263354987930946</v>
      </c>
      <c r="D53" s="160">
        <v>4.8663299924447889</v>
      </c>
      <c r="E53" s="160">
        <v>5.1114281107381503</v>
      </c>
      <c r="F53" s="160">
        <v>3.711845806910171</v>
      </c>
      <c r="G53" s="160">
        <v>2.3517309881479007</v>
      </c>
      <c r="H53" s="160">
        <v>1.0184046627617875</v>
      </c>
      <c r="I53" s="160">
        <v>1.5558532772034683</v>
      </c>
      <c r="J53" s="160">
        <v>1.9488348894295566</v>
      </c>
      <c r="K53" s="160">
        <v>4.1675670299380343</v>
      </c>
      <c r="L53" s="160">
        <v>0.71386987179068118</v>
      </c>
      <c r="M53" s="160">
        <v>2.7198689691307818</v>
      </c>
      <c r="N53" s="209">
        <v>2.599408368446317</v>
      </c>
      <c r="O53" s="209">
        <v>1.5584833348042788</v>
      </c>
      <c r="P53" s="172">
        <v>1.4129770411395539</v>
      </c>
      <c r="Q53" s="160">
        <v>3.0300709872316784</v>
      </c>
      <c r="R53" s="209">
        <v>0.88104128310493413</v>
      </c>
      <c r="S53" s="209">
        <v>0.84488690203644279</v>
      </c>
      <c r="T53" s="209">
        <v>0.21474672633495179</v>
      </c>
      <c r="U53" s="209">
        <v>1.1298462017618396</v>
      </c>
      <c r="V53" s="173" t="str">
        <f>+A53</f>
        <v>Moyenne</v>
      </c>
      <c r="X53" s="166">
        <f t="shared" si="1"/>
        <v>1.3546966186225899</v>
      </c>
      <c r="Y53" s="166">
        <f t="shared" si="1"/>
        <v>1.3181755001266031</v>
      </c>
      <c r="Z53" s="166">
        <f t="shared" si="1"/>
        <v>1.072142459583006</v>
      </c>
      <c r="AA53" s="166">
        <f t="shared" si="1"/>
        <v>0.87549751265834319</v>
      </c>
      <c r="AB53" s="169">
        <f t="shared" si="1"/>
        <v>0.76395519650921806</v>
      </c>
      <c r="AC53" s="169">
        <f t="shared" si="1"/>
        <v>0.84535599639927117</v>
      </c>
      <c r="AD53" s="168">
        <f t="shared" si="1"/>
        <v>0.85634506677181932</v>
      </c>
      <c r="AE53" s="168">
        <f t="shared" si="1"/>
        <v>0.91322237678518159</v>
      </c>
    </row>
    <row r="54" spans="1:31" s="108" customFormat="1" ht="14.1" customHeight="1" thickBot="1" x14ac:dyDescent="0.25">
      <c r="A54" s="159" t="s">
        <v>222</v>
      </c>
      <c r="B54" s="174">
        <v>2.7718896978467886</v>
      </c>
      <c r="C54" s="175">
        <v>2.7353664778313296</v>
      </c>
      <c r="D54" s="175">
        <v>5.6809686298935613</v>
      </c>
      <c r="E54" s="175">
        <v>3.9035050566105407</v>
      </c>
      <c r="F54" s="175">
        <v>3.4265998232605615</v>
      </c>
      <c r="G54" s="175">
        <v>1.6722333501244868</v>
      </c>
      <c r="H54" s="175">
        <v>3.4053189111909136E-3</v>
      </c>
      <c r="I54" s="175">
        <v>0.27323166106165681</v>
      </c>
      <c r="J54" s="175">
        <v>0.45640277920137057</v>
      </c>
      <c r="K54" s="175">
        <v>4.5954547125923249</v>
      </c>
      <c r="L54" s="175">
        <v>-0.96382813170099602</v>
      </c>
      <c r="M54" s="175">
        <v>2.44</v>
      </c>
      <c r="N54" s="174">
        <v>5.33</v>
      </c>
      <c r="O54" s="178">
        <v>0.19</v>
      </c>
      <c r="P54" s="177">
        <v>0.52</v>
      </c>
      <c r="Q54" s="178">
        <v>2.2517711417097312</v>
      </c>
      <c r="R54" s="179">
        <v>-0.13392167375918973</v>
      </c>
      <c r="S54" s="179">
        <v>1.447200385380027</v>
      </c>
      <c r="T54" s="179">
        <v>0.06</v>
      </c>
      <c r="U54" s="179">
        <v>1.42088086235831</v>
      </c>
      <c r="V54" s="164" t="s">
        <v>222</v>
      </c>
      <c r="X54" s="166">
        <f t="shared" si="1"/>
        <v>1.8900449722590609</v>
      </c>
      <c r="Y54" s="166">
        <f t="shared" si="1"/>
        <v>1.8605083244759277</v>
      </c>
      <c r="Z54" s="166">
        <f t="shared" si="1"/>
        <v>1.825411461486572</v>
      </c>
      <c r="AA54" s="166">
        <f t="shared" si="1"/>
        <v>1.76453094609453</v>
      </c>
      <c r="AB54" s="169">
        <f t="shared" si="1"/>
        <v>1.6461856373281598</v>
      </c>
      <c r="AC54" s="169">
        <f t="shared" si="1"/>
        <v>1.7157301723183889</v>
      </c>
      <c r="AD54" s="168">
        <f t="shared" si="1"/>
        <v>1.7267163317320193</v>
      </c>
      <c r="AE54" s="168">
        <f t="shared" si="1"/>
        <v>1.6327988337865496</v>
      </c>
    </row>
    <row r="55" spans="1:31" s="108" customFormat="1" ht="14.1" customHeight="1" thickBot="1" x14ac:dyDescent="0.25">
      <c r="A55" s="180" t="s">
        <v>223</v>
      </c>
      <c r="B55" s="181">
        <v>-0.63210535067751128</v>
      </c>
      <c r="C55" s="182">
        <v>2.1716003021310089</v>
      </c>
      <c r="D55" s="182">
        <v>1.6243388880966128</v>
      </c>
      <c r="E55" s="182">
        <v>1.9670173447474921</v>
      </c>
      <c r="F55" s="182">
        <v>-0.1447776929419996</v>
      </c>
      <c r="G55" s="182">
        <v>0.35188842497292583</v>
      </c>
      <c r="H55" s="182">
        <v>1.5040145234757194</v>
      </c>
      <c r="I55" s="182">
        <v>1.8969059043447283</v>
      </c>
      <c r="J55" s="182">
        <v>1.53</v>
      </c>
      <c r="K55" s="182">
        <v>6.25</v>
      </c>
      <c r="L55" s="182">
        <v>-1.45</v>
      </c>
      <c r="M55" s="182">
        <v>0.56340168908699784</v>
      </c>
      <c r="N55" s="182">
        <v>5.8189807146456207</v>
      </c>
      <c r="O55" s="182">
        <v>-3.0127885619144661</v>
      </c>
      <c r="P55" s="182">
        <v>2.4682985480104613</v>
      </c>
      <c r="Q55" s="182">
        <v>-2.2663354838615679</v>
      </c>
      <c r="R55" s="182">
        <v>2.4794013596163165</v>
      </c>
      <c r="S55" s="182">
        <v>-0.99966000949183986</v>
      </c>
      <c r="T55" s="182">
        <v>1.43</v>
      </c>
      <c r="U55" s="182">
        <v>-1.5600244784572952</v>
      </c>
      <c r="V55" s="184" t="s">
        <v>224</v>
      </c>
      <c r="X55" s="185">
        <f t="shared" si="1"/>
        <v>1.2118737183813197</v>
      </c>
      <c r="Y55" s="185">
        <f t="shared" si="1"/>
        <v>1.2633206423190131</v>
      </c>
      <c r="Z55" s="185">
        <f t="shared" si="1"/>
        <v>1.7235863200810495</v>
      </c>
      <c r="AA55" s="185">
        <f t="shared" si="1"/>
        <v>2.0692177283262607</v>
      </c>
      <c r="AB55" s="169">
        <f t="shared" si="1"/>
        <v>2.013180933990403</v>
      </c>
      <c r="AC55" s="169">
        <f t="shared" si="1"/>
        <v>2.2973426580408067</v>
      </c>
      <c r="AD55" s="231">
        <f t="shared" si="1"/>
        <v>2.3753736049320548</v>
      </c>
      <c r="AE55" s="168">
        <f t="shared" ref="AE55" si="2">AVEDEV(J55:S55)</f>
        <v>2.5712062988453277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K5/I5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Beherrschung der laufenden Ausgaben pro Einwohner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 xml:space="preserve">Veränderung der laufenden Ausgaben pro Einwohner in % 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V3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Maîtrise des dépenses courantes par habitant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Variation des dépenses courantes par habitant en %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V3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U68" si="3">(SUM(B24:D24)/3)</f>
        <v>5.2760719313412636</v>
      </c>
      <c r="E68" s="141">
        <f t="shared" si="3"/>
        <v>4.2779036190580539</v>
      </c>
      <c r="F68" s="141">
        <f t="shared" si="3"/>
        <v>4.5299486186186142</v>
      </c>
      <c r="G68" s="141">
        <f t="shared" si="3"/>
        <v>0.92061373714253547</v>
      </c>
      <c r="H68" s="141">
        <f t="shared" si="3"/>
        <v>-9.1702417678679218E-2</v>
      </c>
      <c r="I68" s="141">
        <f t="shared" si="3"/>
        <v>-0.77680505774331765</v>
      </c>
      <c r="J68" s="141">
        <f t="shared" si="3"/>
        <v>-2.4654318629421357</v>
      </c>
      <c r="K68" s="141">
        <f t="shared" si="3"/>
        <v>-1.0986538581571168</v>
      </c>
      <c r="L68" s="141">
        <f t="shared" si="3"/>
        <v>-0.49942246358215997</v>
      </c>
      <c r="M68" s="141">
        <f t="shared" si="3"/>
        <v>1.9911110578137938</v>
      </c>
      <c r="N68" s="141">
        <f t="shared" si="3"/>
        <v>8.880293673940427</v>
      </c>
      <c r="O68" s="142">
        <f t="shared" si="3"/>
        <v>4.5172782551627009</v>
      </c>
      <c r="P68" s="246">
        <f t="shared" si="3"/>
        <v>4.3490321531792331</v>
      </c>
      <c r="Q68" s="195">
        <f t="shared" si="3"/>
        <v>-3.8461688370878524</v>
      </c>
      <c r="R68" s="142">
        <f t="shared" si="3"/>
        <v>0.56276849501088744</v>
      </c>
      <c r="S68" s="246">
        <f t="shared" si="3"/>
        <v>0.73705855993513758</v>
      </c>
      <c r="T68" s="246">
        <f t="shared" si="3"/>
        <v>1.2968921600091692</v>
      </c>
      <c r="U68" s="246">
        <f t="shared" si="3"/>
        <v>0.81871153388847684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ref="D69:D93" si="4">(SUM(B25:D25)/3)</f>
        <v>3.4080504310568318</v>
      </c>
      <c r="E69" s="151">
        <f t="shared" ref="E69:T84" si="5">(SUM(C25:E25)/3)</f>
        <v>5.0693704398917285</v>
      </c>
      <c r="F69" s="151">
        <f t="shared" si="5"/>
        <v>4.3877437913980462</v>
      </c>
      <c r="G69" s="151">
        <f t="shared" si="5"/>
        <v>3.1246048471573178</v>
      </c>
      <c r="H69" s="151">
        <f t="shared" si="5"/>
        <v>3.2073039884509869</v>
      </c>
      <c r="I69" s="151">
        <f t="shared" si="5"/>
        <v>2.6642462147605293</v>
      </c>
      <c r="J69" s="151">
        <f t="shared" si="5"/>
        <v>3.0096567909167482</v>
      </c>
      <c r="K69" s="151">
        <f t="shared" si="5"/>
        <v>2.4367585920278501</v>
      </c>
      <c r="L69" s="151">
        <f t="shared" si="5"/>
        <v>3.1020316995772901</v>
      </c>
      <c r="M69" s="151">
        <f t="shared" si="5"/>
        <v>3.0222742502449997</v>
      </c>
      <c r="N69" s="151">
        <f t="shared" si="5"/>
        <v>2.5587972602572142</v>
      </c>
      <c r="O69" s="197">
        <f t="shared" si="5"/>
        <v>3.1393308501561719</v>
      </c>
      <c r="P69" s="247">
        <f t="shared" si="5"/>
        <v>1.2119480840389583</v>
      </c>
      <c r="Q69" s="197">
        <f t="shared" si="5"/>
        <v>0.18981339565354585</v>
      </c>
      <c r="R69" s="198">
        <f t="shared" si="5"/>
        <v>-0.18086762611676654</v>
      </c>
      <c r="S69" s="151">
        <f t="shared" si="5"/>
        <v>1.9595023726565401</v>
      </c>
      <c r="T69" s="151">
        <f t="shared" si="5"/>
        <v>2.3419701223963729</v>
      </c>
      <c r="U69" s="151">
        <f t="shared" ref="U69:U83" si="6">(SUM(S25:U25)/3)</f>
        <v>2.0522575306652535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4"/>
        <v>3.0124991742848195</v>
      </c>
      <c r="E70" s="141">
        <f t="shared" si="5"/>
        <v>4.3234230494297172</v>
      </c>
      <c r="F70" s="141">
        <f t="shared" si="5"/>
        <v>6.3031665761430107</v>
      </c>
      <c r="G70" s="141">
        <f t="shared" si="5"/>
        <v>6.1109763230507355</v>
      </c>
      <c r="H70" s="141">
        <f t="shared" si="5"/>
        <v>4.0350850680898995</v>
      </c>
      <c r="I70" s="141">
        <f t="shared" si="5"/>
        <v>0.88113497520368511</v>
      </c>
      <c r="J70" s="141">
        <f t="shared" si="5"/>
        <v>0.65267226143840928</v>
      </c>
      <c r="K70" s="141">
        <f t="shared" si="5"/>
        <v>-3.3546782818298553</v>
      </c>
      <c r="L70" s="141">
        <f t="shared" si="5"/>
        <v>-2.0880947761586559</v>
      </c>
      <c r="M70" s="141">
        <f t="shared" si="5"/>
        <v>-2.6945222441292085</v>
      </c>
      <c r="N70" s="141">
        <f t="shared" si="5"/>
        <v>1.6129583362621644</v>
      </c>
      <c r="O70" s="194">
        <f t="shared" si="5"/>
        <v>1.1133135790617696</v>
      </c>
      <c r="P70" s="246">
        <f t="shared" si="5"/>
        <v>1.2721826013790509</v>
      </c>
      <c r="Q70" s="194">
        <f t="shared" si="5"/>
        <v>0.26252326496444561</v>
      </c>
      <c r="R70" s="195">
        <f t="shared" si="5"/>
        <v>-7.9628616639630201E-4</v>
      </c>
      <c r="S70" s="199">
        <f t="shared" si="5"/>
        <v>0.14755899552878629</v>
      </c>
      <c r="T70" s="199">
        <f t="shared" si="5"/>
        <v>0.53396954152524845</v>
      </c>
      <c r="U70" s="199">
        <f t="shared" si="6"/>
        <v>0.29232769002441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4"/>
        <v>2.2772747294052258</v>
      </c>
      <c r="E71" s="151">
        <f t="shared" si="5"/>
        <v>3.3902813646838887</v>
      </c>
      <c r="F71" s="151">
        <f t="shared" si="5"/>
        <v>4.5594586351050115</v>
      </c>
      <c r="G71" s="151">
        <f t="shared" si="5"/>
        <v>3.8929668839867611</v>
      </c>
      <c r="H71" s="151">
        <f t="shared" si="5"/>
        <v>4.8165575079451495</v>
      </c>
      <c r="I71" s="151">
        <f t="shared" si="5"/>
        <v>2.1625189426613525</v>
      </c>
      <c r="J71" s="151">
        <f t="shared" si="5"/>
        <v>3.2001465973345202</v>
      </c>
      <c r="K71" s="151">
        <f t="shared" si="5"/>
        <v>1.8056051659116805</v>
      </c>
      <c r="L71" s="151">
        <f t="shared" si="5"/>
        <v>4.169160348479255</v>
      </c>
      <c r="M71" s="151">
        <f t="shared" si="5"/>
        <v>3.8926302584419035</v>
      </c>
      <c r="N71" s="151">
        <f t="shared" si="5"/>
        <v>3.5208006698721239</v>
      </c>
      <c r="O71" s="197">
        <f t="shared" si="5"/>
        <v>3.7010753846124516</v>
      </c>
      <c r="P71" s="247">
        <f t="shared" si="5"/>
        <v>2.1927823792824821</v>
      </c>
      <c r="Q71" s="198">
        <f t="shared" si="5"/>
        <v>0.78499717204701291</v>
      </c>
      <c r="R71" s="152">
        <f t="shared" si="5"/>
        <v>6.938111561959899E-2</v>
      </c>
      <c r="S71" s="201">
        <f t="shared" si="5"/>
        <v>0.9606578009404888</v>
      </c>
      <c r="T71" s="201">
        <f t="shared" si="5"/>
        <v>2.5736186317991021</v>
      </c>
      <c r="U71" s="201">
        <f t="shared" si="6"/>
        <v>1.1944726993599788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4"/>
        <v>4.3127456999722584</v>
      </c>
      <c r="E72" s="141">
        <f t="shared" si="5"/>
        <v>10.034941447349835</v>
      </c>
      <c r="F72" s="141">
        <f t="shared" si="5"/>
        <v>7.4198997856289068</v>
      </c>
      <c r="G72" s="141">
        <f t="shared" si="5"/>
        <v>9.0784253595210895</v>
      </c>
      <c r="H72" s="141">
        <f t="shared" si="5"/>
        <v>0.72910165572836727</v>
      </c>
      <c r="I72" s="141">
        <f t="shared" si="5"/>
        <v>2.3659661974722379</v>
      </c>
      <c r="J72" s="141">
        <f t="shared" si="5"/>
        <v>-8.5937885463217942E-2</v>
      </c>
      <c r="K72" s="141">
        <f t="shared" si="5"/>
        <v>1.5453609837472524</v>
      </c>
      <c r="L72" s="141">
        <f t="shared" si="5"/>
        <v>2.058513174073521</v>
      </c>
      <c r="M72" s="141">
        <f t="shared" si="5"/>
        <v>3.0910370845416169</v>
      </c>
      <c r="N72" s="141">
        <f t="shared" si="5"/>
        <v>4.6147195322547594</v>
      </c>
      <c r="O72" s="194">
        <f t="shared" si="5"/>
        <v>4.6115775762822464</v>
      </c>
      <c r="P72" s="246">
        <f t="shared" si="5"/>
        <v>4.2506060050113526</v>
      </c>
      <c r="Q72" s="195">
        <f t="shared" si="5"/>
        <v>4.3213100305495677</v>
      </c>
      <c r="R72" s="142">
        <f t="shared" si="5"/>
        <v>2.645898491900152</v>
      </c>
      <c r="S72" s="202">
        <f t="shared" si="5"/>
        <v>5.6590297420663314</v>
      </c>
      <c r="T72" s="202">
        <f t="shared" si="5"/>
        <v>2.8418962756941917</v>
      </c>
      <c r="U72" s="202">
        <f t="shared" si="6"/>
        <v>4.3572629293516023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4"/>
        <v>3.5013329343031336</v>
      </c>
      <c r="E73" s="151">
        <f t="shared" si="5"/>
        <v>3.3709076938346469</v>
      </c>
      <c r="F73" s="151">
        <f t="shared" si="5"/>
        <v>3.478832656086563</v>
      </c>
      <c r="G73" s="151">
        <f t="shared" si="5"/>
        <v>1.4712177587748079</v>
      </c>
      <c r="H73" s="151">
        <f t="shared" si="5"/>
        <v>3.511774199411807</v>
      </c>
      <c r="I73" s="151">
        <f t="shared" si="5"/>
        <v>4.4739123434495518</v>
      </c>
      <c r="J73" s="151">
        <f t="shared" si="5"/>
        <v>4.5927667933205525</v>
      </c>
      <c r="K73" s="151">
        <f t="shared" si="5"/>
        <v>5.9871999814453245</v>
      </c>
      <c r="L73" s="151">
        <f t="shared" si="5"/>
        <v>4.2016956482692445</v>
      </c>
      <c r="M73" s="151">
        <f t="shared" si="5"/>
        <v>5.4184768152155245</v>
      </c>
      <c r="N73" s="151">
        <f t="shared" si="5"/>
        <v>1.3476161423163775</v>
      </c>
      <c r="O73" s="197">
        <f t="shared" si="5"/>
        <v>1.761315073351031</v>
      </c>
      <c r="P73" s="247">
        <f t="shared" si="5"/>
        <v>2.2717182922360597</v>
      </c>
      <c r="Q73" s="198">
        <f t="shared" si="5"/>
        <v>2.1704535282648161</v>
      </c>
      <c r="R73" s="203">
        <f t="shared" si="5"/>
        <v>1.887538222526943</v>
      </c>
      <c r="S73" s="151">
        <f t="shared" si="5"/>
        <v>1.9502158151821236</v>
      </c>
      <c r="T73" s="151">
        <f t="shared" si="5"/>
        <v>1.4190424618555371</v>
      </c>
      <c r="U73" s="151">
        <f t="shared" si="6"/>
        <v>1.3885858778642548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4"/>
        <v>1.497318172338483</v>
      </c>
      <c r="E74" s="141">
        <f t="shared" si="5"/>
        <v>7.1221732382328398</v>
      </c>
      <c r="F74" s="141">
        <f t="shared" si="5"/>
        <v>6.1878486754412547</v>
      </c>
      <c r="G74" s="141">
        <f t="shared" si="5"/>
        <v>3.768881562574252</v>
      </c>
      <c r="H74" s="141">
        <f t="shared" si="5"/>
        <v>1.3341064567141545</v>
      </c>
      <c r="I74" s="141">
        <f t="shared" si="5"/>
        <v>1.3284040085578053</v>
      </c>
      <c r="J74" s="141">
        <f t="shared" si="5"/>
        <v>2.9568165945310327</v>
      </c>
      <c r="K74" s="141">
        <f t="shared" si="5"/>
        <v>1.961021769597646</v>
      </c>
      <c r="L74" s="141">
        <f t="shared" si="5"/>
        <v>1.953911166566767</v>
      </c>
      <c r="M74" s="141">
        <f t="shared" si="5"/>
        <v>1.4250487175443569</v>
      </c>
      <c r="N74" s="141">
        <f t="shared" si="5"/>
        <v>4.0802406116566621</v>
      </c>
      <c r="O74" s="194">
        <f t="shared" si="5"/>
        <v>3.8875311179616432</v>
      </c>
      <c r="P74" s="246">
        <f t="shared" si="5"/>
        <v>3.4459664514734425</v>
      </c>
      <c r="Q74" s="195">
        <f t="shared" si="5"/>
        <v>1.0920453206266358</v>
      </c>
      <c r="R74" s="195">
        <f t="shared" si="5"/>
        <v>0.91485274622242407</v>
      </c>
      <c r="S74" s="195">
        <f t="shared" si="5"/>
        <v>1.7678861010446967</v>
      </c>
      <c r="T74" s="195">
        <f t="shared" si="5"/>
        <v>3.1448024096194938</v>
      </c>
      <c r="U74" s="195">
        <f t="shared" si="6"/>
        <v>4.1585971532806107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4"/>
        <v>2.6796391964768786</v>
      </c>
      <c r="E75" s="151">
        <f t="shared" si="5"/>
        <v>3.4797646464880656</v>
      </c>
      <c r="F75" s="151">
        <f t="shared" si="5"/>
        <v>3.4685633568664707</v>
      </c>
      <c r="G75" s="151">
        <f t="shared" si="5"/>
        <v>3.7554885277832688</v>
      </c>
      <c r="H75" s="151">
        <f t="shared" si="5"/>
        <v>1.5691819878932753</v>
      </c>
      <c r="I75" s="151">
        <f t="shared" si="5"/>
        <v>0.2430713911318616</v>
      </c>
      <c r="J75" s="151">
        <f t="shared" si="5"/>
        <v>-1.069022482924711</v>
      </c>
      <c r="K75" s="151">
        <f t="shared" si="5"/>
        <v>7.2660238286675963E-2</v>
      </c>
      <c r="L75" s="151">
        <f t="shared" si="5"/>
        <v>0.91063207801218848</v>
      </c>
      <c r="M75" s="151">
        <f t="shared" si="5"/>
        <v>2.86482856622162</v>
      </c>
      <c r="N75" s="151">
        <f t="shared" si="5"/>
        <v>-2.5659332764349831</v>
      </c>
      <c r="O75" s="197">
        <f t="shared" si="5"/>
        <v>-7.7523967420665443</v>
      </c>
      <c r="P75" s="247">
        <f t="shared" si="5"/>
        <v>-6.9387912880886331</v>
      </c>
      <c r="Q75" s="198">
        <f t="shared" si="5"/>
        <v>-0.55239506871535371</v>
      </c>
      <c r="R75" s="203">
        <f t="shared" si="5"/>
        <v>3.0310236140709077</v>
      </c>
      <c r="S75" s="151">
        <f t="shared" si="5"/>
        <v>2.2021801562767656</v>
      </c>
      <c r="T75" s="151">
        <f t="shared" si="5"/>
        <v>0.97457892912819555</v>
      </c>
      <c r="U75" s="151">
        <f t="shared" si="6"/>
        <v>2.3821180187233835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4"/>
        <v>3.8606951233770652</v>
      </c>
      <c r="E76" s="141">
        <f t="shared" si="5"/>
        <v>3.8239684666291325</v>
      </c>
      <c r="F76" s="141">
        <f t="shared" si="5"/>
        <v>11.041926398822545</v>
      </c>
      <c r="G76" s="141">
        <f t="shared" si="5"/>
        <v>10.437377249239519</v>
      </c>
      <c r="H76" s="141">
        <f t="shared" si="5"/>
        <v>8.8246164844773922</v>
      </c>
      <c r="I76" s="141">
        <f t="shared" si="5"/>
        <v>2.9008150821065546</v>
      </c>
      <c r="J76" s="141">
        <f t="shared" si="5"/>
        <v>2.2079969711724705</v>
      </c>
      <c r="K76" s="141">
        <f t="shared" si="5"/>
        <v>-4.7101733281059044</v>
      </c>
      <c r="L76" s="141">
        <f t="shared" si="5"/>
        <v>-4.6820028375706508</v>
      </c>
      <c r="M76" s="141">
        <f t="shared" si="5"/>
        <v>-3.6889820075011008</v>
      </c>
      <c r="N76" s="141">
        <f t="shared" si="5"/>
        <v>4.3624959089928854</v>
      </c>
      <c r="O76" s="194">
        <f t="shared" si="5"/>
        <v>5.384190350552629</v>
      </c>
      <c r="P76" s="246">
        <f t="shared" si="5"/>
        <v>5.377549725187631</v>
      </c>
      <c r="Q76" s="195">
        <f t="shared" si="5"/>
        <v>4.0737909709105331</v>
      </c>
      <c r="R76" s="204">
        <f t="shared" si="5"/>
        <v>1.3720943362000639</v>
      </c>
      <c r="S76" s="141">
        <f t="shared" si="5"/>
        <v>-0.36580988178492707</v>
      </c>
      <c r="T76" s="141">
        <f t="shared" si="5"/>
        <v>-0.47245915710175379</v>
      </c>
      <c r="U76" s="141">
        <f t="shared" si="6"/>
        <v>-1.6418473015448953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4"/>
        <v>2.8275966164298381</v>
      </c>
      <c r="E77" s="151">
        <f t="shared" si="5"/>
        <v>2.62368256896873</v>
      </c>
      <c r="F77" s="151">
        <f t="shared" si="5"/>
        <v>3.3739583729959146</v>
      </c>
      <c r="G77" s="151">
        <f t="shared" si="5"/>
        <v>4.4048344843127039</v>
      </c>
      <c r="H77" s="151">
        <f t="shared" si="5"/>
        <v>3.4510351921911551</v>
      </c>
      <c r="I77" s="151">
        <f t="shared" si="5"/>
        <v>1.9336696617159443</v>
      </c>
      <c r="J77" s="151">
        <f t="shared" si="5"/>
        <v>1.2809128599151096</v>
      </c>
      <c r="K77" s="151">
        <f t="shared" si="5"/>
        <v>0.88430992858817392</v>
      </c>
      <c r="L77" s="151">
        <f t="shared" si="5"/>
        <v>2.1730156166808037</v>
      </c>
      <c r="M77" s="151">
        <f t="shared" si="5"/>
        <v>2.2382652320808449</v>
      </c>
      <c r="N77" s="151">
        <f t="shared" si="5"/>
        <v>3.4241984035897541</v>
      </c>
      <c r="O77" s="197">
        <f t="shared" si="5"/>
        <v>-0.3392651660698765</v>
      </c>
      <c r="P77" s="247">
        <f t="shared" si="5"/>
        <v>-0.82148266207841569</v>
      </c>
      <c r="Q77" s="198">
        <f t="shared" si="5"/>
        <v>-2.5292990513882905</v>
      </c>
      <c r="R77" s="203">
        <f t="shared" si="5"/>
        <v>-0.21987350414420637</v>
      </c>
      <c r="S77" s="151">
        <f t="shared" si="5"/>
        <v>-0.17768419694236157</v>
      </c>
      <c r="T77" s="151">
        <f t="shared" si="5"/>
        <v>1.2081054956652917</v>
      </c>
      <c r="U77" s="151">
        <f t="shared" si="6"/>
        <v>1.5363832765164174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4"/>
        <v>1.489325545577618</v>
      </c>
      <c r="E78" s="141">
        <f t="shared" si="5"/>
        <v>1.7641013334411895</v>
      </c>
      <c r="F78" s="141">
        <f t="shared" si="5"/>
        <v>4.1266360784467961</v>
      </c>
      <c r="G78" s="141">
        <f t="shared" si="5"/>
        <v>2.1170590163859191</v>
      </c>
      <c r="H78" s="141">
        <f t="shared" si="5"/>
        <v>1.3678148278483053</v>
      </c>
      <c r="I78" s="141">
        <f t="shared" si="5"/>
        <v>1.4072986228245721</v>
      </c>
      <c r="J78" s="141">
        <f t="shared" si="5"/>
        <v>2.9817450473439</v>
      </c>
      <c r="K78" s="141">
        <f t="shared" si="5"/>
        <v>4.2020786433401645</v>
      </c>
      <c r="L78" s="141">
        <f t="shared" si="5"/>
        <v>3.6184121329003474</v>
      </c>
      <c r="M78" s="141">
        <f t="shared" si="5"/>
        <v>4.199461206728075</v>
      </c>
      <c r="N78" s="141">
        <f t="shared" si="5"/>
        <v>2.7925940913345428</v>
      </c>
      <c r="O78" s="194">
        <f t="shared" si="5"/>
        <v>2.5806105658422118</v>
      </c>
      <c r="P78" s="246">
        <f t="shared" si="5"/>
        <v>3.1509612406892558</v>
      </c>
      <c r="Q78" s="195">
        <f t="shared" si="5"/>
        <v>1.5545959855084994</v>
      </c>
      <c r="R78" s="204">
        <f t="shared" si="5"/>
        <v>21.724505210291806</v>
      </c>
      <c r="S78" s="141">
        <f t="shared" si="5"/>
        <v>8.4486738452256347</v>
      </c>
      <c r="T78" s="141">
        <f t="shared" si="5"/>
        <v>8.9371559524680784</v>
      </c>
      <c r="U78" s="141">
        <f t="shared" si="6"/>
        <v>-11.400050122577627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4"/>
        <v>4.9677506462431973</v>
      </c>
      <c r="E79" s="151">
        <f t="shared" si="5"/>
        <v>3.8506729488365337</v>
      </c>
      <c r="F79" s="151">
        <f t="shared" si="5"/>
        <v>2.1348382001946349</v>
      </c>
      <c r="G79" s="151">
        <f t="shared" si="5"/>
        <v>-0.3219627180780153</v>
      </c>
      <c r="H79" s="151">
        <f t="shared" si="5"/>
        <v>1.2724761309812498</v>
      </c>
      <c r="I79" s="151">
        <f t="shared" si="5"/>
        <v>0.48523398490944269</v>
      </c>
      <c r="J79" s="151">
        <f t="shared" si="5"/>
        <v>0.5075187849548245</v>
      </c>
      <c r="K79" s="151">
        <f t="shared" si="5"/>
        <v>-2.5967134173342541</v>
      </c>
      <c r="L79" s="151">
        <f t="shared" si="5"/>
        <v>-6.1346616616453176</v>
      </c>
      <c r="M79" s="151">
        <f t="shared" si="5"/>
        <v>-1.9757708993413861</v>
      </c>
      <c r="N79" s="151">
        <f t="shared" si="5"/>
        <v>-1.1120558615829195</v>
      </c>
      <c r="O79" s="197">
        <f t="shared" si="5"/>
        <v>-3.3702148073569269</v>
      </c>
      <c r="P79" s="247">
        <f t="shared" si="5"/>
        <v>-7.3237491679677591</v>
      </c>
      <c r="Q79" s="198">
        <f t="shared" si="5"/>
        <v>-4.7452164414870808</v>
      </c>
      <c r="R79" s="203">
        <f t="shared" si="5"/>
        <v>0.90554357187567158</v>
      </c>
      <c r="S79" s="151">
        <f t="shared" si="5"/>
        <v>4.1590605388294408</v>
      </c>
      <c r="T79" s="151">
        <f t="shared" si="5"/>
        <v>-2.1757311574598148E-2</v>
      </c>
      <c r="U79" s="151">
        <f t="shared" si="6"/>
        <v>0.85399420392891379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4"/>
        <v>4.4216720785313575</v>
      </c>
      <c r="E80" s="141">
        <f t="shared" si="5"/>
        <v>5.0360589888347844</v>
      </c>
      <c r="F80" s="141">
        <f t="shared" si="5"/>
        <v>2.0346412397993681</v>
      </c>
      <c r="G80" s="141">
        <f t="shared" si="5"/>
        <v>2.7511919279394887</v>
      </c>
      <c r="H80" s="141">
        <f t="shared" si="5"/>
        <v>1.4832482629421244</v>
      </c>
      <c r="I80" s="141">
        <f t="shared" si="5"/>
        <v>4.0775472417823551</v>
      </c>
      <c r="J80" s="141">
        <f t="shared" si="5"/>
        <v>3.1348433291860442</v>
      </c>
      <c r="K80" s="141">
        <f t="shared" si="5"/>
        <v>2.4229000337926556</v>
      </c>
      <c r="L80" s="141">
        <f t="shared" si="5"/>
        <v>1.9463447186191114</v>
      </c>
      <c r="M80" s="141">
        <f t="shared" si="5"/>
        <v>1.7218560507220639</v>
      </c>
      <c r="N80" s="141">
        <f t="shared" si="5"/>
        <v>2.2679644601972138</v>
      </c>
      <c r="O80" s="194">
        <f t="shared" si="5"/>
        <v>-1.8107709524933018</v>
      </c>
      <c r="P80" s="246">
        <f t="shared" si="5"/>
        <v>-3.195294453338239</v>
      </c>
      <c r="Q80" s="195">
        <f t="shared" si="5"/>
        <v>17.376981044903317</v>
      </c>
      <c r="R80" s="204">
        <f t="shared" si="5"/>
        <v>8.4043536941710588</v>
      </c>
      <c r="S80" s="141">
        <f t="shared" si="5"/>
        <v>11.706967451217112</v>
      </c>
      <c r="T80" s="141">
        <f t="shared" si="5"/>
        <v>-11.063618098316313</v>
      </c>
      <c r="U80" s="141">
        <f t="shared" si="6"/>
        <v>0.32741924942461109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4"/>
        <v>1.8145053828516271</v>
      </c>
      <c r="E81" s="151">
        <f t="shared" si="5"/>
        <v>4.2588141046824646</v>
      </c>
      <c r="F81" s="151">
        <f t="shared" si="5"/>
        <v>4.8290418440676186</v>
      </c>
      <c r="G81" s="151">
        <f t="shared" si="5"/>
        <v>4.5074537967507</v>
      </c>
      <c r="H81" s="151">
        <f t="shared" si="5"/>
        <v>3.5974362747625235</v>
      </c>
      <c r="I81" s="151">
        <f t="shared" si="5"/>
        <v>3.8495099732364135</v>
      </c>
      <c r="J81" s="151">
        <f t="shared" si="5"/>
        <v>4.2269652789688967</v>
      </c>
      <c r="K81" s="151">
        <f t="shared" si="5"/>
        <v>4.0763025201923107</v>
      </c>
      <c r="L81" s="151">
        <f t="shared" si="5"/>
        <v>3.8365821760274628</v>
      </c>
      <c r="M81" s="151">
        <f t="shared" si="5"/>
        <v>2.9125588983927115</v>
      </c>
      <c r="N81" s="151">
        <f t="shared" si="5"/>
        <v>2.7230360754193375</v>
      </c>
      <c r="O81" s="197">
        <f t="shared" si="5"/>
        <v>1.0837340520663064</v>
      </c>
      <c r="P81" s="247">
        <f t="shared" si="5"/>
        <v>0.89264552002570507</v>
      </c>
      <c r="Q81" s="198">
        <f t="shared" si="5"/>
        <v>-0.23260721990923725</v>
      </c>
      <c r="R81" s="203">
        <f t="shared" si="5"/>
        <v>-0.37817014756084683</v>
      </c>
      <c r="S81" s="151">
        <f t="shared" si="5"/>
        <v>-0.7584654427468126</v>
      </c>
      <c r="T81" s="151">
        <f t="shared" si="5"/>
        <v>-0.23961884679710543</v>
      </c>
      <c r="U81" s="151">
        <f t="shared" si="6"/>
        <v>-0.52083286657250671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4"/>
        <v>4.1000773447044239</v>
      </c>
      <c r="E82" s="141">
        <f t="shared" si="5"/>
        <v>4.9082410418379103</v>
      </c>
      <c r="F82" s="141">
        <f t="shared" si="5"/>
        <v>4.7510959603875103</v>
      </c>
      <c r="G82" s="141">
        <f t="shared" si="5"/>
        <v>4.2895263672270483</v>
      </c>
      <c r="H82" s="141">
        <f t="shared" si="5"/>
        <v>2.2525849245261886</v>
      </c>
      <c r="I82" s="141">
        <f t="shared" si="5"/>
        <v>2.8744116779961666</v>
      </c>
      <c r="J82" s="141">
        <f t="shared" si="5"/>
        <v>3.1473492948567618</v>
      </c>
      <c r="K82" s="141">
        <f t="shared" si="5"/>
        <v>6.0070121401238339</v>
      </c>
      <c r="L82" s="141">
        <f t="shared" si="5"/>
        <v>5.278956439795869</v>
      </c>
      <c r="M82" s="141">
        <f t="shared" si="5"/>
        <v>3.9335553209790306</v>
      </c>
      <c r="N82" s="141">
        <f t="shared" si="5"/>
        <v>2.101385173657905</v>
      </c>
      <c r="O82" s="194">
        <f t="shared" si="5"/>
        <v>2.4755565630241465</v>
      </c>
      <c r="P82" s="246">
        <f t="shared" si="5"/>
        <v>2.6959140701356739</v>
      </c>
      <c r="Q82" s="195">
        <f t="shared" si="5"/>
        <v>2.5482750236930496</v>
      </c>
      <c r="R82" s="204">
        <f t="shared" si="5"/>
        <v>1.1364403579652469</v>
      </c>
      <c r="S82" s="141">
        <f t="shared" si="5"/>
        <v>2.0126635476313854</v>
      </c>
      <c r="T82" s="141">
        <f t="shared" si="5"/>
        <v>0.90203357866486844</v>
      </c>
      <c r="U82" s="141">
        <f t="shared" si="6"/>
        <v>1.7653457344228691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4"/>
        <v>2.7773643595892761</v>
      </c>
      <c r="E83" s="151">
        <f t="shared" si="5"/>
        <v>4.0414494300023271</v>
      </c>
      <c r="F83" s="151">
        <f t="shared" si="5"/>
        <v>4.4657407211194853</v>
      </c>
      <c r="G83" s="151">
        <f t="shared" si="5"/>
        <v>4.0062676267466975</v>
      </c>
      <c r="H83" s="151">
        <f t="shared" si="5"/>
        <v>1.6954534107481283</v>
      </c>
      <c r="I83" s="151">
        <f t="shared" si="5"/>
        <v>2.8587105575393998</v>
      </c>
      <c r="J83" s="151">
        <f t="shared" si="5"/>
        <v>3.9432971193178372</v>
      </c>
      <c r="K83" s="151">
        <f t="shared" si="5"/>
        <v>4.6259271993849822</v>
      </c>
      <c r="L83" s="151">
        <f t="shared" si="5"/>
        <v>3.6269432282298033</v>
      </c>
      <c r="M83" s="151">
        <f t="shared" si="5"/>
        <v>3.4316025079402999</v>
      </c>
      <c r="N83" s="151">
        <f t="shared" si="5"/>
        <v>2.7167738949490996</v>
      </c>
      <c r="O83" s="197">
        <f t="shared" si="5"/>
        <v>2.9896311804733986</v>
      </c>
      <c r="P83" s="247">
        <f t="shared" si="5"/>
        <v>2.43122737428539</v>
      </c>
      <c r="Q83" s="198">
        <f t="shared" si="5"/>
        <v>1.6672767897261596</v>
      </c>
      <c r="R83" s="203">
        <f t="shared" si="5"/>
        <v>0.57582593758383982</v>
      </c>
      <c r="S83" s="151">
        <f t="shared" si="5"/>
        <v>0.9721507469847831</v>
      </c>
      <c r="T83" s="151">
        <f t="shared" si="5"/>
        <v>1.6754517293827964</v>
      </c>
      <c r="U83" s="151">
        <f t="shared" si="6"/>
        <v>2.2622159600337262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41</v>
      </c>
      <c r="B84" s="141"/>
      <c r="C84" s="193"/>
      <c r="D84" s="141">
        <f t="shared" si="4"/>
        <v>3.8050963424584978</v>
      </c>
      <c r="E84" s="141">
        <f t="shared" si="5"/>
        <v>5.045287736770498</v>
      </c>
      <c r="F84" s="141">
        <f t="shared" si="5"/>
        <v>0.62273956226889027</v>
      </c>
      <c r="G84" s="141">
        <f t="shared" si="5"/>
        <v>-1.3360604924918134</v>
      </c>
      <c r="H84" s="141">
        <f t="shared" si="5"/>
        <v>-1.9018734796775514</v>
      </c>
      <c r="I84" s="141">
        <f t="shared" si="5"/>
        <v>2.3371242779114225</v>
      </c>
      <c r="J84" s="141">
        <f t="shared" si="5"/>
        <v>3.5800107053513521</v>
      </c>
      <c r="K84" s="141">
        <f t="shared" si="5"/>
        <v>5.1474352560771122</v>
      </c>
      <c r="L84" s="141">
        <f t="shared" si="5"/>
        <v>4.616981969953204</v>
      </c>
      <c r="M84" s="141">
        <f t="shared" si="5"/>
        <v>4.0374598011873646</v>
      </c>
      <c r="N84" s="141">
        <f t="shared" si="5"/>
        <v>2.2071214109809971</v>
      </c>
      <c r="O84" s="194">
        <f t="shared" si="5"/>
        <v>1.4481685752793227</v>
      </c>
      <c r="P84" s="246">
        <f t="shared" si="5"/>
        <v>0.5972219301948809</v>
      </c>
      <c r="Q84" s="195">
        <f t="shared" si="5"/>
        <v>0.10709300720419883</v>
      </c>
      <c r="R84" s="204">
        <f t="shared" si="5"/>
        <v>0.47527221338166648</v>
      </c>
      <c r="S84" s="141">
        <f t="shared" si="5"/>
        <v>1.4007076714406435</v>
      </c>
      <c r="T84" s="141">
        <f t="shared" ref="T84:U93" si="7">(SUM(R40:T40)/3)</f>
        <v>2.2706127294650478</v>
      </c>
      <c r="U84" s="141">
        <f t="shared" si="7"/>
        <v>1.9384583008045848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si="4"/>
        <v>3.2961322831655209</v>
      </c>
      <c r="E85" s="151">
        <f t="shared" ref="E85:S93" si="8">(SUM(C41:E41)/3)</f>
        <v>4.1740318570015695</v>
      </c>
      <c r="F85" s="151">
        <f t="shared" si="8"/>
        <v>4.3789111116267261</v>
      </c>
      <c r="G85" s="151">
        <f t="shared" si="8"/>
        <v>1.7080072253386565</v>
      </c>
      <c r="H85" s="151">
        <f t="shared" si="8"/>
        <v>0.9641707440133942</v>
      </c>
      <c r="I85" s="151">
        <f t="shared" si="8"/>
        <v>1.3092808707103867</v>
      </c>
      <c r="J85" s="151">
        <f t="shared" si="8"/>
        <v>3.581473862063111</v>
      </c>
      <c r="K85" s="151">
        <f t="shared" si="8"/>
        <v>5.2949486586799326</v>
      </c>
      <c r="L85" s="151">
        <f t="shared" si="8"/>
        <v>3.8174836188027541</v>
      </c>
      <c r="M85" s="151">
        <f t="shared" si="8"/>
        <v>2.5476410183201366</v>
      </c>
      <c r="N85" s="151">
        <f t="shared" si="8"/>
        <v>-0.45086952330587793</v>
      </c>
      <c r="O85" s="197">
        <f t="shared" si="8"/>
        <v>3.51110649006724</v>
      </c>
      <c r="P85" s="247">
        <f t="shared" si="8"/>
        <v>2.4985107671295066</v>
      </c>
      <c r="Q85" s="198">
        <f t="shared" si="8"/>
        <v>3.2294752856481423</v>
      </c>
      <c r="R85" s="203">
        <f t="shared" si="8"/>
        <v>-7.0295991646158367E-3</v>
      </c>
      <c r="S85" s="151">
        <f t="shared" si="8"/>
        <v>-1.4903918884418903</v>
      </c>
      <c r="T85" s="151">
        <f t="shared" si="7"/>
        <v>-1.6219086258322992</v>
      </c>
      <c r="U85" s="151">
        <f t="shared" si="7"/>
        <v>-1.6642103569039455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4"/>
        <v>3.0986135890765412</v>
      </c>
      <c r="E86" s="141">
        <f t="shared" si="8"/>
        <v>3.4512377236677523</v>
      </c>
      <c r="F86" s="141">
        <f t="shared" si="8"/>
        <v>4.7918790035087691</v>
      </c>
      <c r="G86" s="141">
        <f t="shared" si="8"/>
        <v>9.0758219823940873</v>
      </c>
      <c r="H86" s="141">
        <f t="shared" si="8"/>
        <v>-0.63566984977187369</v>
      </c>
      <c r="I86" s="141">
        <f t="shared" si="8"/>
        <v>-2.8113360148473987</v>
      </c>
      <c r="J86" s="141">
        <f t="shared" si="8"/>
        <v>-7.6532997899590924</v>
      </c>
      <c r="K86" s="141">
        <f t="shared" si="8"/>
        <v>20.733272062295338</v>
      </c>
      <c r="L86" s="141">
        <f t="shared" si="8"/>
        <v>10.552501238093853</v>
      </c>
      <c r="M86" s="141">
        <f t="shared" si="8"/>
        <v>9.5372824654445907</v>
      </c>
      <c r="N86" s="141">
        <f t="shared" si="8"/>
        <v>-9.7747987221703614</v>
      </c>
      <c r="O86" s="194">
        <f t="shared" si="8"/>
        <v>2.4940037683907659</v>
      </c>
      <c r="P86" s="246">
        <f t="shared" si="8"/>
        <v>2.9969890521404152</v>
      </c>
      <c r="Q86" s="195">
        <f t="shared" si="8"/>
        <v>2.5872762731989081</v>
      </c>
      <c r="R86" s="204">
        <f t="shared" si="8"/>
        <v>1.1588784163570869</v>
      </c>
      <c r="S86" s="141">
        <f t="shared" si="8"/>
        <v>0.52768812952376176</v>
      </c>
      <c r="T86" s="141">
        <f t="shared" si="7"/>
        <v>-0.51116533420383115</v>
      </c>
      <c r="U86" s="141">
        <f t="shared" si="7"/>
        <v>-0.7717048475392817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4"/>
        <v>-3.6151626106074395</v>
      </c>
      <c r="E87" s="151">
        <f t="shared" si="8"/>
        <v>-1.7310196974656804</v>
      </c>
      <c r="F87" s="151">
        <f t="shared" si="8"/>
        <v>4.522638165341009</v>
      </c>
      <c r="G87" s="151">
        <f t="shared" si="8"/>
        <v>4.3265220995167217</v>
      </c>
      <c r="H87" s="151">
        <f t="shared" si="8"/>
        <v>2.8559570508935437</v>
      </c>
      <c r="I87" s="151">
        <f t="shared" si="8"/>
        <v>1.9298221788653021</v>
      </c>
      <c r="J87" s="151">
        <f t="shared" si="8"/>
        <v>1.2922560454458114</v>
      </c>
      <c r="K87" s="151">
        <f t="shared" si="8"/>
        <v>2.8661373924872642</v>
      </c>
      <c r="L87" s="151">
        <f t="shared" si="8"/>
        <v>2.2001925903338941</v>
      </c>
      <c r="M87" s="151">
        <f t="shared" si="8"/>
        <v>3.097480596822809</v>
      </c>
      <c r="N87" s="151">
        <f t="shared" si="8"/>
        <v>1.4809430931509908</v>
      </c>
      <c r="O87" s="197">
        <f t="shared" si="8"/>
        <v>5.0323584320979649</v>
      </c>
      <c r="P87" s="247">
        <f t="shared" si="8"/>
        <v>3.623735084582139</v>
      </c>
      <c r="Q87" s="198">
        <f t="shared" si="8"/>
        <v>2.8399438955091831</v>
      </c>
      <c r="R87" s="203">
        <f t="shared" si="8"/>
        <v>-0.45003827808911584</v>
      </c>
      <c r="S87" s="151">
        <f t="shared" si="8"/>
        <v>0.39078355203820614</v>
      </c>
      <c r="T87" s="151">
        <f t="shared" si="7"/>
        <v>0.85299970888729526</v>
      </c>
      <c r="U87" s="151">
        <f t="shared" si="7"/>
        <v>0.93495433892545565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4"/>
        <v>1.6100270985131242</v>
      </c>
      <c r="E88" s="141">
        <f t="shared" si="8"/>
        <v>2.9550818122662244</v>
      </c>
      <c r="F88" s="141">
        <f t="shared" si="8"/>
        <v>3.9929019335455309</v>
      </c>
      <c r="G88" s="141">
        <f t="shared" si="8"/>
        <v>4.124697481189024</v>
      </c>
      <c r="H88" s="141">
        <f t="shared" si="8"/>
        <v>2.8320830753978998</v>
      </c>
      <c r="I88" s="141">
        <f t="shared" si="8"/>
        <v>1.4272792383952204</v>
      </c>
      <c r="J88" s="141">
        <f t="shared" si="8"/>
        <v>0.13549339010360811</v>
      </c>
      <c r="K88" s="141">
        <f t="shared" si="8"/>
        <v>0.20602129442563191</v>
      </c>
      <c r="L88" s="141">
        <f t="shared" si="8"/>
        <v>0.6985843965073576</v>
      </c>
      <c r="M88" s="141">
        <f t="shared" si="8"/>
        <v>1.9438290773918199</v>
      </c>
      <c r="N88" s="141">
        <f t="shared" si="8"/>
        <v>2.3363103534684937</v>
      </c>
      <c r="O88" s="194">
        <f t="shared" si="8"/>
        <v>3.2067309814605287</v>
      </c>
      <c r="P88" s="246">
        <f t="shared" si="8"/>
        <v>2.7706553502312983</v>
      </c>
      <c r="Q88" s="195">
        <f t="shared" si="8"/>
        <v>2.4469643249205357</v>
      </c>
      <c r="R88" s="204">
        <f t="shared" si="8"/>
        <v>1.017714750382263</v>
      </c>
      <c r="S88" s="141">
        <f t="shared" si="8"/>
        <v>0.46776513892691174</v>
      </c>
      <c r="T88" s="141">
        <f t="shared" si="7"/>
        <v>0.25141389009812598</v>
      </c>
      <c r="U88" s="141">
        <f t="shared" si="7"/>
        <v>0.66635691317277435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4"/>
        <v>4.6802418333594913</v>
      </c>
      <c r="E89" s="151">
        <f t="shared" si="8"/>
        <v>4.4911856109640027</v>
      </c>
      <c r="F89" s="151">
        <f t="shared" si="8"/>
        <v>3.8654056931063443</v>
      </c>
      <c r="G89" s="151">
        <f t="shared" si="8"/>
        <v>2.3286674796103952</v>
      </c>
      <c r="H89" s="151">
        <f t="shared" si="8"/>
        <v>0.82331360286648714</v>
      </c>
      <c r="I89" s="151">
        <f t="shared" si="8"/>
        <v>-0.63287064449361063</v>
      </c>
      <c r="J89" s="151">
        <f t="shared" si="8"/>
        <v>-0.42368466452033543</v>
      </c>
      <c r="K89" s="151">
        <f t="shared" si="8"/>
        <v>1.0553262215834749</v>
      </c>
      <c r="L89" s="151">
        <f t="shared" si="8"/>
        <v>2.9387527756071563</v>
      </c>
      <c r="M89" s="151">
        <f t="shared" si="8"/>
        <v>4.4717645264026737</v>
      </c>
      <c r="N89" s="151">
        <f t="shared" si="8"/>
        <v>3.613610397650401</v>
      </c>
      <c r="O89" s="197">
        <f t="shared" si="8"/>
        <v>5.3352994069007478</v>
      </c>
      <c r="P89" s="247">
        <f t="shared" si="8"/>
        <v>4.2059181384947131</v>
      </c>
      <c r="Q89" s="198">
        <f t="shared" si="8"/>
        <v>3.9639076263927144</v>
      </c>
      <c r="R89" s="203">
        <f t="shared" si="8"/>
        <v>-0.27664977706261312</v>
      </c>
      <c r="S89" s="151">
        <f t="shared" si="8"/>
        <v>-1.4166114331332569</v>
      </c>
      <c r="T89" s="151">
        <f t="shared" si="7"/>
        <v>-0.7361736105148089</v>
      </c>
      <c r="U89" s="151">
        <f t="shared" si="7"/>
        <v>1.3216227494815971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4"/>
        <v>9.7192308073327016</v>
      </c>
      <c r="E90" s="141">
        <f t="shared" si="8"/>
        <v>2.4826748737112929</v>
      </c>
      <c r="F90" s="141">
        <f t="shared" si="8"/>
        <v>1.7990172811105565</v>
      </c>
      <c r="G90" s="141">
        <f t="shared" si="8"/>
        <v>-3.2786704113484291</v>
      </c>
      <c r="H90" s="141">
        <f t="shared" si="8"/>
        <v>2.0521134747096608</v>
      </c>
      <c r="I90" s="141">
        <f t="shared" si="8"/>
        <v>1.347456307176081</v>
      </c>
      <c r="J90" s="141">
        <f t="shared" si="8"/>
        <v>1.7966798936472428</v>
      </c>
      <c r="K90" s="141">
        <f t="shared" si="8"/>
        <v>3.2924624206105335</v>
      </c>
      <c r="L90" s="141">
        <f t="shared" si="8"/>
        <v>4.4130739109577899</v>
      </c>
      <c r="M90" s="141">
        <f t="shared" si="8"/>
        <v>3.3858588535816678</v>
      </c>
      <c r="N90" s="141">
        <f t="shared" si="8"/>
        <v>3.7548406603305202</v>
      </c>
      <c r="O90" s="194">
        <f t="shared" si="8"/>
        <v>4.9872706071426771</v>
      </c>
      <c r="P90" s="246">
        <f t="shared" si="8"/>
        <v>5.2941358764524642</v>
      </c>
      <c r="Q90" s="195">
        <f t="shared" si="8"/>
        <v>3.3991164137367078</v>
      </c>
      <c r="R90" s="204">
        <f t="shared" si="8"/>
        <v>-0.24704517020491079</v>
      </c>
      <c r="S90" s="141">
        <f t="shared" si="8"/>
        <v>-0.74312509938661497</v>
      </c>
      <c r="T90" s="141">
        <f t="shared" si="7"/>
        <v>0.37684127984213101</v>
      </c>
      <c r="U90" s="141">
        <f t="shared" si="7"/>
        <v>2.5795852146917291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4"/>
        <v>3.093094005543092</v>
      </c>
      <c r="E91" s="151">
        <f t="shared" si="8"/>
        <v>3.0202191957490676</v>
      </c>
      <c r="F91" s="151">
        <f t="shared" si="8"/>
        <v>4.2651742794742962</v>
      </c>
      <c r="G91" s="151">
        <f t="shared" si="8"/>
        <v>5.4889803374219994</v>
      </c>
      <c r="H91" s="151">
        <f t="shared" si="8"/>
        <v>5.6726034127472289</v>
      </c>
      <c r="I91" s="151">
        <f t="shared" si="8"/>
        <v>3.0604503815257402</v>
      </c>
      <c r="J91" s="151">
        <f t="shared" si="8"/>
        <v>2.8240860244483237</v>
      </c>
      <c r="K91" s="151">
        <f t="shared" si="8"/>
        <v>1.0851160328845024</v>
      </c>
      <c r="L91" s="151">
        <f t="shared" si="8"/>
        <v>2.3771089021425209</v>
      </c>
      <c r="M91" s="151">
        <f t="shared" si="8"/>
        <v>0.85384991947644096</v>
      </c>
      <c r="N91" s="151">
        <f t="shared" si="8"/>
        <v>1.9571381285419172</v>
      </c>
      <c r="O91" s="197">
        <f t="shared" si="8"/>
        <v>1.7790243212552737</v>
      </c>
      <c r="P91" s="247">
        <f t="shared" si="8"/>
        <v>2.7387901984425347</v>
      </c>
      <c r="Q91" s="198">
        <f t="shared" si="8"/>
        <v>2.6146805559158692</v>
      </c>
      <c r="R91" s="203">
        <f t="shared" si="8"/>
        <v>0.49648522582531934</v>
      </c>
      <c r="S91" s="151">
        <f t="shared" si="8"/>
        <v>0.36711198124358219</v>
      </c>
      <c r="T91" s="151">
        <f t="shared" si="7"/>
        <v>-0.7749000339665395</v>
      </c>
      <c r="U91" s="151">
        <f t="shared" si="7"/>
        <v>2.3706802960739859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4"/>
        <v>2.6034853246273886</v>
      </c>
      <c r="E92" s="141">
        <f t="shared" si="8"/>
        <v>5.1829003740694217</v>
      </c>
      <c r="F92" s="141">
        <f t="shared" si="8"/>
        <v>8.0959868996235045</v>
      </c>
      <c r="G92" s="141">
        <f t="shared" si="8"/>
        <v>6.0650452997073074</v>
      </c>
      <c r="H92" s="141">
        <f t="shared" si="8"/>
        <v>4.0744189311246144</v>
      </c>
      <c r="I92" s="141">
        <f t="shared" si="8"/>
        <v>-0.42403423851512745</v>
      </c>
      <c r="J92" s="141">
        <f t="shared" si="8"/>
        <v>0.12463016848566295</v>
      </c>
      <c r="K92" s="141">
        <f t="shared" si="8"/>
        <v>-0.4153405185999306</v>
      </c>
      <c r="L92" s="141">
        <f t="shared" si="8"/>
        <v>1.2595406908288223</v>
      </c>
      <c r="M92" s="141">
        <f t="shared" si="8"/>
        <v>1.5043165275373662</v>
      </c>
      <c r="N92" s="141">
        <f t="shared" si="8"/>
        <v>1.4252559520676018</v>
      </c>
      <c r="O92" s="194">
        <f t="shared" si="8"/>
        <v>4.7193294710746256</v>
      </c>
      <c r="P92" s="246">
        <f t="shared" si="8"/>
        <v>4.8634939929880749</v>
      </c>
      <c r="Q92" s="195">
        <f t="shared" si="8"/>
        <v>4.6435882898418734</v>
      </c>
      <c r="R92" s="204">
        <f t="shared" si="8"/>
        <v>0.40163909956715904</v>
      </c>
      <c r="S92" s="141">
        <f t="shared" si="8"/>
        <v>-0.42600284447846487</v>
      </c>
      <c r="T92" s="141">
        <f t="shared" si="7"/>
        <v>-0.49461368423361457</v>
      </c>
      <c r="U92" s="141">
        <f t="shared" si="7"/>
        <v>0.57240945640598839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4"/>
        <v>3.5849943233301276</v>
      </c>
      <c r="E93" s="151">
        <f t="shared" si="8"/>
        <v>5.6422929207176891</v>
      </c>
      <c r="F93" s="151">
        <f t="shared" si="8"/>
        <v>5.2152390467462517</v>
      </c>
      <c r="G93" s="151">
        <f t="shared" si="8"/>
        <v>4.0321087650478207</v>
      </c>
      <c r="H93" s="151">
        <f t="shared" si="8"/>
        <v>1.5839817171033495</v>
      </c>
      <c r="I93" s="151">
        <f t="shared" si="8"/>
        <v>1.4190858693147932</v>
      </c>
      <c r="J93" s="151">
        <f t="shared" si="8"/>
        <v>1.7201967277623165</v>
      </c>
      <c r="K93" s="151">
        <f t="shared" si="8"/>
        <v>2.9605812388272397</v>
      </c>
      <c r="L93" s="151">
        <f t="shared" si="8"/>
        <v>2.8494520752027852</v>
      </c>
      <c r="M93" s="151">
        <f t="shared" si="8"/>
        <v>2.7150706120556229</v>
      </c>
      <c r="N93" s="151">
        <f t="shared" si="8"/>
        <v>2.4118389671235154</v>
      </c>
      <c r="O93" s="197">
        <f t="shared" si="8"/>
        <v>3.1214702264094076</v>
      </c>
      <c r="P93" s="247">
        <f t="shared" si="8"/>
        <v>3.4281957352740875</v>
      </c>
      <c r="Q93" s="198">
        <f t="shared" si="8"/>
        <v>2.0448502335598628</v>
      </c>
      <c r="R93" s="203">
        <f t="shared" si="8"/>
        <v>1.1223622556841499</v>
      </c>
      <c r="S93" s="151">
        <f t="shared" si="8"/>
        <v>0.75908813412180487</v>
      </c>
      <c r="T93" s="151">
        <f t="shared" si="7"/>
        <v>1.1540123721680979</v>
      </c>
      <c r="U93" s="151">
        <f t="shared" si="7"/>
        <v>1.2003782292523293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25" t="s">
        <v>16</v>
      </c>
      <c r="B94" s="226"/>
      <c r="C94" s="226"/>
      <c r="D94" s="226">
        <f>MIN(D68:D93)</f>
        <v>-3.6151626106074395</v>
      </c>
      <c r="E94" s="226">
        <f t="shared" ref="E94:S94" si="9">MIN(E68:E93)</f>
        <v>-1.7310196974656804</v>
      </c>
      <c r="F94" s="226">
        <f t="shared" si="9"/>
        <v>0.62273956226889027</v>
      </c>
      <c r="G94" s="226">
        <f t="shared" si="9"/>
        <v>-3.2786704113484291</v>
      </c>
      <c r="H94" s="226">
        <f t="shared" si="9"/>
        <v>-1.9018734796775514</v>
      </c>
      <c r="I94" s="226">
        <f t="shared" si="9"/>
        <v>-2.8113360148473987</v>
      </c>
      <c r="J94" s="226">
        <f t="shared" si="9"/>
        <v>-7.6532997899590924</v>
      </c>
      <c r="K94" s="226">
        <f t="shared" si="9"/>
        <v>-4.7101733281059044</v>
      </c>
      <c r="L94" s="226">
        <f t="shared" si="9"/>
        <v>-6.1346616616453176</v>
      </c>
      <c r="M94" s="226">
        <f t="shared" si="9"/>
        <v>-3.6889820075011008</v>
      </c>
      <c r="N94" s="227">
        <f t="shared" si="9"/>
        <v>-9.7747987221703614</v>
      </c>
      <c r="O94" s="252">
        <f t="shared" si="9"/>
        <v>-7.7523967420665443</v>
      </c>
      <c r="P94" s="253">
        <f t="shared" si="9"/>
        <v>-7.3237491679677591</v>
      </c>
      <c r="Q94" s="254">
        <f t="shared" si="9"/>
        <v>-4.7452164414870808</v>
      </c>
      <c r="R94" s="255">
        <f t="shared" si="9"/>
        <v>-0.45003827808911584</v>
      </c>
      <c r="S94" s="227">
        <f t="shared" si="9"/>
        <v>-1.4903918884418903</v>
      </c>
      <c r="T94" s="227">
        <f>MIN(T68:T93)</f>
        <v>-11.063618098316313</v>
      </c>
      <c r="U94" s="227">
        <f>MIN(U68:U93)</f>
        <v>-11.400050122577627</v>
      </c>
      <c r="V94" s="228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19" t="s">
        <v>17</v>
      </c>
      <c r="B95" s="220"/>
      <c r="C95" s="220"/>
      <c r="D95" s="220">
        <f>MAX(D68:D93)</f>
        <v>9.7192308073327016</v>
      </c>
      <c r="E95" s="220">
        <f t="shared" ref="E95:P95" si="10">MAX(E68:E93)</f>
        <v>10.034941447349835</v>
      </c>
      <c r="F95" s="220">
        <f t="shared" si="10"/>
        <v>11.041926398822545</v>
      </c>
      <c r="G95" s="220">
        <f t="shared" si="10"/>
        <v>10.437377249239519</v>
      </c>
      <c r="H95" s="220">
        <f t="shared" si="10"/>
        <v>8.8246164844773922</v>
      </c>
      <c r="I95" s="220">
        <f t="shared" si="10"/>
        <v>4.4739123434495518</v>
      </c>
      <c r="J95" s="220">
        <f t="shared" si="10"/>
        <v>4.5927667933205525</v>
      </c>
      <c r="K95" s="220">
        <f t="shared" si="10"/>
        <v>20.733272062295338</v>
      </c>
      <c r="L95" s="220">
        <f t="shared" si="10"/>
        <v>10.552501238093853</v>
      </c>
      <c r="M95" s="220">
        <f t="shared" si="10"/>
        <v>9.5372824654445907</v>
      </c>
      <c r="N95" s="221">
        <f t="shared" si="10"/>
        <v>8.880293673940427</v>
      </c>
      <c r="O95" s="248">
        <f t="shared" si="10"/>
        <v>5.384190350552629</v>
      </c>
      <c r="P95" s="249">
        <f t="shared" si="10"/>
        <v>5.377549725187631</v>
      </c>
      <c r="Q95" s="250">
        <f>MAX(Q68:Q93)</f>
        <v>17.376981044903317</v>
      </c>
      <c r="R95" s="251">
        <f>MAX(R68:R93)</f>
        <v>21.724505210291806</v>
      </c>
      <c r="S95" s="221">
        <f>MAX(S68:S93)</f>
        <v>11.706967451217112</v>
      </c>
      <c r="T95" s="221">
        <f>MAX(T68:T93)</f>
        <v>8.9371559524680784</v>
      </c>
      <c r="U95" s="221">
        <f>MAX(U68:U93)</f>
        <v>4.3572629293516023</v>
      </c>
      <c r="V95" s="222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3.197372936121031</v>
      </c>
      <c r="E96" s="160">
        <f t="shared" ref="E96:Q96" si="11">MEDIAN(E68:E93)</f>
        <v>4.1077406435019483</v>
      </c>
      <c r="F96" s="160">
        <f t="shared" si="11"/>
        <v>4.4267422562587662</v>
      </c>
      <c r="G96" s="160">
        <f t="shared" si="11"/>
        <v>3.9496172553667295</v>
      </c>
      <c r="H96" s="160">
        <f t="shared" si="11"/>
        <v>1.8737834427288944</v>
      </c>
      <c r="I96" s="160">
        <f t="shared" si="11"/>
        <v>1.6785507086302611</v>
      </c>
      <c r="J96" s="160">
        <f t="shared" si="11"/>
        <v>2.0023384324098568</v>
      </c>
      <c r="K96" s="160">
        <f t="shared" si="11"/>
        <v>2.1919609016951509</v>
      </c>
      <c r="L96" s="160">
        <f t="shared" si="11"/>
        <v>2.6132804886726531</v>
      </c>
      <c r="M96" s="160">
        <f t="shared" si="11"/>
        <v>2.888693732307166</v>
      </c>
      <c r="N96" s="209">
        <f t="shared" si="11"/>
        <v>2.3740746602960048</v>
      </c>
      <c r="O96" s="172">
        <f t="shared" si="11"/>
        <v>3.0555507034414031</v>
      </c>
      <c r="P96" s="256">
        <f t="shared" si="11"/>
        <v>2.7173521342891043</v>
      </c>
      <c r="Q96" s="208">
        <f t="shared" si="11"/>
        <v>2.1076518809123392</v>
      </c>
      <c r="R96" s="209">
        <f>MEDIAN(R68:R93)</f>
        <v>0.56929721629736363</v>
      </c>
      <c r="S96" s="209">
        <f>MEDIAN(S68:S93)</f>
        <v>0.74807334702847128</v>
      </c>
      <c r="T96" s="209">
        <f>MEDIAN(T68:T93)</f>
        <v>0.87751664377608185</v>
      </c>
      <c r="U96" s="209">
        <f>MEDIAN(U68:U93)</f>
        <v>1.1974254643061539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3.2346027832031674</v>
      </c>
      <c r="E97" s="160">
        <f t="shared" ref="E97:T97" si="12">AVERAGE(E68:E93)</f>
        <v>4.0803710303712961</v>
      </c>
      <c r="F97" s="160">
        <f t="shared" si="12"/>
        <v>4.5632013033643695</v>
      </c>
      <c r="G97" s="160">
        <f t="shared" si="12"/>
        <v>3.7250016352654076</v>
      </c>
      <c r="H97" s="160">
        <f t="shared" si="12"/>
        <v>2.3606604859399529</v>
      </c>
      <c r="I97" s="160">
        <f t="shared" si="12"/>
        <v>1.6419963093710526</v>
      </c>
      <c r="J97" s="160">
        <f t="shared" si="12"/>
        <v>1.5076976097982708</v>
      </c>
      <c r="K97" s="160">
        <f t="shared" si="12"/>
        <v>2.55741839885702</v>
      </c>
      <c r="L97" s="160">
        <f t="shared" si="12"/>
        <v>2.2767572637194236</v>
      </c>
      <c r="M97" s="160">
        <f t="shared" si="12"/>
        <v>2.533768623619832</v>
      </c>
      <c r="N97" s="209">
        <f t="shared" si="12"/>
        <v>2.0110490697892605</v>
      </c>
      <c r="O97" s="172">
        <f t="shared" si="12"/>
        <v>2.2925868907937925</v>
      </c>
      <c r="P97" s="256">
        <f t="shared" si="12"/>
        <v>1.8569562481300501</v>
      </c>
      <c r="Q97" s="208">
        <f t="shared" si="12"/>
        <v>2.0005104543918373</v>
      </c>
      <c r="R97" s="209">
        <f t="shared" si="12"/>
        <v>1.7746964371587213</v>
      </c>
      <c r="S97" s="209">
        <f t="shared" si="12"/>
        <v>1.5853330574576847</v>
      </c>
      <c r="T97" s="209">
        <f t="shared" si="12"/>
        <v>0.64689163715877607</v>
      </c>
      <c r="U97" s="209">
        <f t="shared" ref="U97" si="13">AVERAGE(U68:U93)</f>
        <v>0.72982661004441141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4">(SUM(B54:D54)/3)</f>
        <v>3.7294082685238927</v>
      </c>
      <c r="E98" s="175">
        <f t="shared" si="14"/>
        <v>4.1066133881118105</v>
      </c>
      <c r="F98" s="175">
        <f t="shared" si="14"/>
        <v>4.337024503254888</v>
      </c>
      <c r="G98" s="175">
        <f t="shared" si="14"/>
        <v>3.0007794099985294</v>
      </c>
      <c r="H98" s="175">
        <f t="shared" si="14"/>
        <v>1.7007461640987465</v>
      </c>
      <c r="I98" s="175">
        <f t="shared" si="14"/>
        <v>0.64962344336577815</v>
      </c>
      <c r="J98" s="175">
        <f t="shared" si="14"/>
        <v>0.24434658639140608</v>
      </c>
      <c r="K98" s="175">
        <f t="shared" si="14"/>
        <v>1.7750297176184509</v>
      </c>
      <c r="L98" s="175">
        <f t="shared" si="14"/>
        <v>1.362676453364233</v>
      </c>
      <c r="M98" s="175">
        <f t="shared" si="14"/>
        <v>2.023875526963776</v>
      </c>
      <c r="N98" s="174">
        <f t="shared" ref="N98:U99" si="15">(SUM(L54:N54)/3)</f>
        <v>2.2687239560996679</v>
      </c>
      <c r="O98" s="178">
        <f t="shared" si="15"/>
        <v>2.6533333333333333</v>
      </c>
      <c r="P98" s="257">
        <f t="shared" si="15"/>
        <v>2.0133333333333336</v>
      </c>
      <c r="Q98" s="179">
        <f t="shared" si="15"/>
        <v>0.98725704723657703</v>
      </c>
      <c r="R98" s="206">
        <f t="shared" si="15"/>
        <v>0.87928315598351381</v>
      </c>
      <c r="S98" s="174">
        <f t="shared" si="15"/>
        <v>1.1883499511101896</v>
      </c>
      <c r="T98" s="174">
        <f t="shared" si="15"/>
        <v>0.4577595705402791</v>
      </c>
      <c r="U98" s="174">
        <f t="shared" si="15"/>
        <v>0.9760270825794457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4"/>
        <v>1.0546112798500369</v>
      </c>
      <c r="E99" s="182">
        <f t="shared" si="14"/>
        <v>1.9209855116583714</v>
      </c>
      <c r="F99" s="182">
        <f t="shared" si="14"/>
        <v>1.1488595133007018</v>
      </c>
      <c r="G99" s="182">
        <f t="shared" si="14"/>
        <v>0.72470935892613941</v>
      </c>
      <c r="H99" s="182">
        <f t="shared" si="14"/>
        <v>0.57037508516888191</v>
      </c>
      <c r="I99" s="182">
        <f t="shared" si="14"/>
        <v>1.2509362842644578</v>
      </c>
      <c r="J99" s="182">
        <f t="shared" si="14"/>
        <v>1.6436401426068159</v>
      </c>
      <c r="K99" s="182">
        <f t="shared" si="14"/>
        <v>3.2256353014482428</v>
      </c>
      <c r="L99" s="182">
        <f t="shared" si="14"/>
        <v>2.11</v>
      </c>
      <c r="M99" s="182">
        <f t="shared" si="14"/>
        <v>1.7878005630289993</v>
      </c>
      <c r="N99" s="181">
        <f t="shared" si="15"/>
        <v>1.6441274679108728</v>
      </c>
      <c r="O99" s="213">
        <f t="shared" si="15"/>
        <v>1.1231979472727176</v>
      </c>
      <c r="P99" s="258">
        <f t="shared" si="15"/>
        <v>1.758163566913872</v>
      </c>
      <c r="Q99" s="211">
        <f t="shared" si="15"/>
        <v>-0.93694183258852426</v>
      </c>
      <c r="R99" s="212">
        <f t="shared" si="15"/>
        <v>0.89378814125507</v>
      </c>
      <c r="S99" s="181">
        <f t="shared" si="15"/>
        <v>-0.26219804457903045</v>
      </c>
      <c r="T99" s="181">
        <f t="shared" si="15"/>
        <v>0.96991378337482548</v>
      </c>
      <c r="U99" s="181">
        <f t="shared" si="15"/>
        <v>-0.376561495983045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K5/I5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Beherrschung der laufenden Ausgaben pro Einwohner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 xml:space="preserve">Veränderung der laufenden Ausgaben pro Einwohner in % 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V3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Maîtrise des dépenses courantes par habitant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10"/>
      <c r="AA106" s="110"/>
      <c r="AB106" s="110"/>
    </row>
    <row r="107" spans="1:28" s="108" customFormat="1" ht="14.1" customHeight="1" thickBot="1" x14ac:dyDescent="0.25">
      <c r="A107" s="289" t="str">
        <f>+$A$5</f>
        <v>Variation des dépenses courantes par habitant en %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V3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6">(SUM(B24:K24)/10)</f>
        <v>1.5147132416804379</v>
      </c>
      <c r="L112" s="143">
        <f t="shared" si="16"/>
        <v>1.0627665212508901</v>
      </c>
      <c r="M112" s="143">
        <f t="shared" si="16"/>
        <v>1.0416102282299267</v>
      </c>
      <c r="N112" s="202">
        <f t="shared" si="16"/>
        <v>2.5959797644601874</v>
      </c>
      <c r="O112" s="143">
        <f t="shared" si="16"/>
        <v>1.1345789120822842</v>
      </c>
      <c r="P112" s="194">
        <f t="shared" si="16"/>
        <v>0.9873352885981127</v>
      </c>
      <c r="Q112" s="195">
        <f t="shared" si="16"/>
        <v>1.1659449921910707</v>
      </c>
      <c r="R112" s="204">
        <f t="shared" si="16"/>
        <v>1.3309201858891542</v>
      </c>
      <c r="S112" s="142">
        <f t="shared" si="16"/>
        <v>1.441494373901649</v>
      </c>
      <c r="T112" s="142">
        <f t="shared" si="16"/>
        <v>2.2946421990764625</v>
      </c>
      <c r="U112" s="142">
        <f t="shared" si="16"/>
        <v>1.9061298035028322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6"/>
        <v>3.2811598716531223</v>
      </c>
      <c r="L113" s="153">
        <f t="shared" si="16"/>
        <v>3.5204134656647468</v>
      </c>
      <c r="M113" s="153">
        <f t="shared" si="16"/>
        <v>3.2280389763268298</v>
      </c>
      <c r="N113" s="153">
        <f t="shared" si="16"/>
        <v>3.0263839204132372</v>
      </c>
      <c r="O113" s="197">
        <f t="shared" si="16"/>
        <v>2.9414015887440796</v>
      </c>
      <c r="P113" s="197">
        <f t="shared" si="16"/>
        <v>2.2753002641191031</v>
      </c>
      <c r="Q113" s="198">
        <f t="shared" si="16"/>
        <v>2.1459464849621055</v>
      </c>
      <c r="R113" s="203">
        <f t="shared" si="16"/>
        <v>1.9249501043737536</v>
      </c>
      <c r="S113" s="152">
        <f t="shared" si="16"/>
        <v>2.0638771114879066</v>
      </c>
      <c r="T113" s="152">
        <f t="shared" si="16"/>
        <v>1.9456404844059931</v>
      </c>
      <c r="U113" s="152">
        <f t="shared" si="16"/>
        <v>1.8095997859649746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6"/>
        <v>1.7730147714148508</v>
      </c>
      <c r="L114" s="143">
        <f t="shared" si="16"/>
        <v>1.8382114303129615</v>
      </c>
      <c r="M114" s="143">
        <f t="shared" si="16"/>
        <v>1.543272435928956</v>
      </c>
      <c r="N114" s="143">
        <f t="shared" si="16"/>
        <v>1.3531525200080541</v>
      </c>
      <c r="O114" s="194">
        <f t="shared" si="16"/>
        <v>0.87517858920257685</v>
      </c>
      <c r="P114" s="194">
        <f t="shared" si="16"/>
        <v>3.3977243499767974E-2</v>
      </c>
      <c r="Q114" s="195">
        <f t="shared" si="16"/>
        <v>-0.40138339741783308</v>
      </c>
      <c r="R114" s="204">
        <f t="shared" si="16"/>
        <v>-0.33558581707431218</v>
      </c>
      <c r="S114" s="142">
        <f t="shared" si="16"/>
        <v>-0.18609555040270184</v>
      </c>
      <c r="T114" s="142">
        <f t="shared" si="16"/>
        <v>-0.43699421339178146</v>
      </c>
      <c r="U114" s="142">
        <f t="shared" si="16"/>
        <v>0.75851597448196739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6"/>
        <v>3.1227230836677293</v>
      </c>
      <c r="L115" s="153">
        <f t="shared" si="16"/>
        <v>3.367247906292099</v>
      </c>
      <c r="M115" s="153">
        <f t="shared" si="16"/>
        <v>3.7600091402265958</v>
      </c>
      <c r="N115" s="153">
        <f t="shared" si="16"/>
        <v>3.4957808658077987</v>
      </c>
      <c r="O115" s="197">
        <f t="shared" si="16"/>
        <v>3.4604861122706678</v>
      </c>
      <c r="P115" s="197">
        <f t="shared" si="16"/>
        <v>3.0500062634798377</v>
      </c>
      <c r="Q115" s="198">
        <f t="shared" si="16"/>
        <v>2.5633899522258741</v>
      </c>
      <c r="R115" s="203">
        <f t="shared" si="16"/>
        <v>2.036333194573003</v>
      </c>
      <c r="S115" s="152">
        <f t="shared" si="16"/>
        <v>2.6894479209635778</v>
      </c>
      <c r="T115" s="152">
        <f t="shared" si="16"/>
        <v>2.3754315625652489</v>
      </c>
      <c r="U115" s="152">
        <f t="shared" si="16"/>
        <v>1.8529934546074927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6"/>
        <v>4.1063940501452736</v>
      </c>
      <c r="L116" s="143">
        <f t="shared" si="16"/>
        <v>4.1679561571424717</v>
      </c>
      <c r="M116" s="143">
        <f t="shared" si="16"/>
        <v>3.8906658434838142</v>
      </c>
      <c r="N116" s="143">
        <f t="shared" si="16"/>
        <v>4.1969861998300244</v>
      </c>
      <c r="O116" s="194">
        <f t="shared" si="16"/>
        <v>2.5409469958221953</v>
      </c>
      <c r="P116" s="194">
        <f t="shared" si="16"/>
        <v>2.9398777092985475</v>
      </c>
      <c r="Q116" s="195">
        <f t="shared" si="16"/>
        <v>2.769851601138567</v>
      </c>
      <c r="R116" s="204">
        <f t="shared" si="16"/>
        <v>3.1159860466737306</v>
      </c>
      <c r="S116" s="142">
        <f t="shared" si="16"/>
        <v>3.9277967726767749</v>
      </c>
      <c r="T116" s="142">
        <f t="shared" si="16"/>
        <v>3.6482018494857895</v>
      </c>
      <c r="U116" s="142">
        <f t="shared" si="16"/>
        <v>3.9595566303550358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6"/>
        <v>4.089326537507505</v>
      </c>
      <c r="L117" s="153">
        <f t="shared" si="16"/>
        <v>4.0219020252118201</v>
      </c>
      <c r="M117" s="153">
        <f t="shared" si="16"/>
        <v>3.8912064845140222</v>
      </c>
      <c r="N117" s="153">
        <f t="shared" si="16"/>
        <v>3.4432114999114773</v>
      </c>
      <c r="O117" s="197">
        <f t="shared" si="16"/>
        <v>3.5390242390667361</v>
      </c>
      <c r="P117" s="197">
        <f t="shared" si="16"/>
        <v>3.5290721753588712</v>
      </c>
      <c r="Q117" s="198">
        <f t="shared" si="16"/>
        <v>3.6529822307584809</v>
      </c>
      <c r="R117" s="203">
        <f t="shared" si="16"/>
        <v>3.051753446001277</v>
      </c>
      <c r="S117" s="152">
        <f t="shared" si="16"/>
        <v>2.7719632168786426</v>
      </c>
      <c r="T117" s="152">
        <f t="shared" si="16"/>
        <v>2.700864931318975</v>
      </c>
      <c r="U117" s="152">
        <f t="shared" si="16"/>
        <v>1.672169214926956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6"/>
        <v>2.2007493066123081</v>
      </c>
      <c r="L118" s="143">
        <f t="shared" si="16"/>
        <v>3.308523021640462</v>
      </c>
      <c r="M118" s="143">
        <f t="shared" si="16"/>
        <v>3.3513867803768078</v>
      </c>
      <c r="N118" s="143">
        <f t="shared" si="16"/>
        <v>2.9756260384077615</v>
      </c>
      <c r="O118" s="194">
        <f t="shared" si="16"/>
        <v>2.3381303855591025</v>
      </c>
      <c r="P118" s="194">
        <f t="shared" si="16"/>
        <v>2.5288221131864641</v>
      </c>
      <c r="Q118" s="195">
        <f t="shared" si="16"/>
        <v>2.1725751658234764</v>
      </c>
      <c r="R118" s="204">
        <f t="shared" si="16"/>
        <v>2.2123542724115834</v>
      </c>
      <c r="S118" s="142">
        <f t="shared" si="16"/>
        <v>2.6606667409325313</v>
      </c>
      <c r="T118" s="142">
        <f t="shared" si="16"/>
        <v>2.2289709103500153</v>
      </c>
      <c r="U118" s="142">
        <f t="shared" si="16"/>
        <v>2.8716268875164728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6"/>
        <v>1.9435340162165151</v>
      </c>
      <c r="L119" s="153">
        <f t="shared" si="16"/>
        <v>1.8447306825943357</v>
      </c>
      <c r="M119" s="153">
        <f t="shared" si="16"/>
        <v>1.6041775530598272</v>
      </c>
      <c r="N119" s="153">
        <f t="shared" si="16"/>
        <v>0.36986227434295654</v>
      </c>
      <c r="O119" s="197">
        <f t="shared" si="16"/>
        <v>-1.5249177339720474</v>
      </c>
      <c r="P119" s="197">
        <f t="shared" si="16"/>
        <v>-1.5180288404267039</v>
      </c>
      <c r="Q119" s="198">
        <f t="shared" si="16"/>
        <v>-0.92250280460663026</v>
      </c>
      <c r="R119" s="203">
        <f t="shared" si="16"/>
        <v>-1.0863652461187578</v>
      </c>
      <c r="S119" s="152">
        <f t="shared" si="16"/>
        <v>-0.93029621088323289</v>
      </c>
      <c r="T119" s="152">
        <f t="shared" si="16"/>
        <v>-0.30942238099075825</v>
      </c>
      <c r="U119" s="152">
        <f t="shared" si="16"/>
        <v>-0.39352791198774556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6"/>
        <v>2.9117144009090965</v>
      </c>
      <c r="L120" s="143">
        <f t="shared" si="16"/>
        <v>2.9586671072935182</v>
      </c>
      <c r="M120" s="143">
        <f t="shared" si="16"/>
        <v>3.1344897725914915</v>
      </c>
      <c r="N120" s="143">
        <f t="shared" si="16"/>
        <v>3.0622546365938432</v>
      </c>
      <c r="O120" s="194">
        <f t="shared" si="16"/>
        <v>3.4267336724705673</v>
      </c>
      <c r="P120" s="194">
        <f t="shared" si="16"/>
        <v>1.4351767705010174</v>
      </c>
      <c r="Q120" s="195">
        <f t="shared" si="16"/>
        <v>1.1531787530951472</v>
      </c>
      <c r="R120" s="204">
        <f t="shared" si="16"/>
        <v>1.190977027987369</v>
      </c>
      <c r="S120" s="142">
        <f t="shared" si="16"/>
        <v>0.45518928133357273</v>
      </c>
      <c r="T120" s="142">
        <f t="shared" si="16"/>
        <v>0.34904191461288009</v>
      </c>
      <c r="U120" s="142">
        <f t="shared" si="16"/>
        <v>2.1114748359556721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6"/>
        <v>2.5331429495018916</v>
      </c>
      <c r="L121" s="153">
        <f t="shared" si="16"/>
        <v>2.5215903383509795</v>
      </c>
      <c r="M121" s="153">
        <f t="shared" si="16"/>
        <v>2.5026508723108942</v>
      </c>
      <c r="N121" s="153">
        <f t="shared" si="16"/>
        <v>2.7121234856498666</v>
      </c>
      <c r="O121" s="197">
        <f t="shared" si="16"/>
        <v>1.6327060178393977</v>
      </c>
      <c r="P121" s="197">
        <f t="shared" si="16"/>
        <v>1.244018561788595</v>
      </c>
      <c r="Q121" s="198">
        <f t="shared" si="16"/>
        <v>0.63188342493956806</v>
      </c>
      <c r="R121" s="203">
        <f t="shared" si="16"/>
        <v>0.5314334089387891</v>
      </c>
      <c r="S121" s="152">
        <f t="shared" si="16"/>
        <v>0.61061240419110319</v>
      </c>
      <c r="T121" s="152">
        <f t="shared" si="16"/>
        <v>0.61004121566462266</v>
      </c>
      <c r="U121" s="152">
        <f t="shared" si="16"/>
        <v>0.72705541331726198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6"/>
        <v>2.7553473064486576</v>
      </c>
      <c r="L122" s="143">
        <f t="shared" si="16"/>
        <v>2.3161441477400198</v>
      </c>
      <c r="M122" s="143">
        <f t="shared" si="16"/>
        <v>3.1106882822623882</v>
      </c>
      <c r="N122" s="143">
        <f t="shared" si="16"/>
        <v>3.1463278701757349</v>
      </c>
      <c r="O122" s="194">
        <f t="shared" si="16"/>
        <v>2.5610969174603264</v>
      </c>
      <c r="P122" s="194">
        <f t="shared" si="16"/>
        <v>2.8179858309351262</v>
      </c>
      <c r="Q122" s="195">
        <f t="shared" si="16"/>
        <v>2.9775889609125086</v>
      </c>
      <c r="R122" s="204">
        <f t="shared" si="16"/>
        <v>8.6681040321933764</v>
      </c>
      <c r="S122" s="142">
        <f t="shared" si="16"/>
        <v>4.9303983976554449</v>
      </c>
      <c r="T122" s="142">
        <f t="shared" si="16"/>
        <v>4.7642122324497613</v>
      </c>
      <c r="U122" s="142">
        <f t="shared" si="16"/>
        <v>3.9874654024180396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6"/>
        <v>0.86999761745086457</v>
      </c>
      <c r="L123" s="153">
        <f t="shared" si="16"/>
        <v>-0.49004520702666821</v>
      </c>
      <c r="M123" s="153">
        <f t="shared" si="16"/>
        <v>0.27686218949207719</v>
      </c>
      <c r="N123" s="153">
        <f t="shared" si="16"/>
        <v>-0.95394433489697084</v>
      </c>
      <c r="O123" s="197">
        <f t="shared" si="16"/>
        <v>-2.6563115338847068</v>
      </c>
      <c r="P123" s="197">
        <f t="shared" si="16"/>
        <v>-2.5607140209566408</v>
      </c>
      <c r="Q123" s="198">
        <f t="shared" si="16"/>
        <v>-2.2809204519196902</v>
      </c>
      <c r="R123" s="203">
        <f t="shared" si="16"/>
        <v>-2.7663913016163795</v>
      </c>
      <c r="S123" s="152">
        <f t="shared" si="16"/>
        <v>-1.4585660547806418</v>
      </c>
      <c r="T123" s="152">
        <f t="shared" si="16"/>
        <v>-2.4397032808785171</v>
      </c>
      <c r="U123" s="152">
        <f t="shared" si="16"/>
        <v>-1.7311790152374296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6"/>
        <v>3.1515654826079031</v>
      </c>
      <c r="L124" s="143">
        <f t="shared" si="16"/>
        <v>2.9045039322198685</v>
      </c>
      <c r="M124" s="143">
        <f t="shared" si="16"/>
        <v>2.6530217468170338</v>
      </c>
      <c r="N124" s="143">
        <f t="shared" si="16"/>
        <v>2.5054531971076601</v>
      </c>
      <c r="O124" s="194">
        <f t="shared" si="16"/>
        <v>0.8504549498214431</v>
      </c>
      <c r="P124" s="194">
        <f t="shared" si="16"/>
        <v>1.084041038875752</v>
      </c>
      <c r="Q124" s="195">
        <f t="shared" si="16"/>
        <v>6.8931899321968091</v>
      </c>
      <c r="R124" s="204">
        <f t="shared" si="16"/>
        <v>2.9267865791901237</v>
      </c>
      <c r="S124" s="142">
        <f t="shared" si="16"/>
        <v>3.3728671017061793</v>
      </c>
      <c r="T124" s="142">
        <f t="shared" si="16"/>
        <v>2.6336515039461013</v>
      </c>
      <c r="U124" s="142">
        <f t="shared" si="16"/>
        <v>2.2981423438797099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6"/>
        <v>3.4884537046110964</v>
      </c>
      <c r="L125" s="153">
        <f t="shared" si="16"/>
        <v>4.0141192449415373</v>
      </c>
      <c r="M125" s="153">
        <f t="shared" si="16"/>
        <v>3.8701781254271856</v>
      </c>
      <c r="N125" s="153">
        <f t="shared" si="16"/>
        <v>3.7610129123814096</v>
      </c>
      <c r="O125" s="197">
        <f t="shared" si="16"/>
        <v>3.0615952291566892</v>
      </c>
      <c r="P125" s="197">
        <f t="shared" si="16"/>
        <v>2.6892592282146115</v>
      </c>
      <c r="Q125" s="198">
        <f t="shared" si="16"/>
        <v>2.3389946073834276</v>
      </c>
      <c r="R125" s="203">
        <f t="shared" si="16"/>
        <v>1.8689133024596782</v>
      </c>
      <c r="S125" s="152">
        <f t="shared" si="16"/>
        <v>1.3068666034196439</v>
      </c>
      <c r="T125" s="152">
        <f t="shared" si="16"/>
        <v>0.99901936965362736</v>
      </c>
      <c r="U125" s="152">
        <f t="shared" si="16"/>
        <v>0.48977268643023297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6"/>
        <v>4.4302054865472194</v>
      </c>
      <c r="L126" s="143">
        <f t="shared" si="16"/>
        <v>4.1212507235192746</v>
      </c>
      <c r="M126" s="143">
        <f t="shared" si="16"/>
        <v>3.9113869436639277</v>
      </c>
      <c r="N126" s="143">
        <f t="shared" si="16"/>
        <v>3.8305978352332644</v>
      </c>
      <c r="O126" s="194">
        <f t="shared" si="16"/>
        <v>3.391445379875146</v>
      </c>
      <c r="P126" s="194">
        <f t="shared" si="16"/>
        <v>3.2948323765883769</v>
      </c>
      <c r="Q126" s="195">
        <f t="shared" si="16"/>
        <v>3.3082224321730642</v>
      </c>
      <c r="R126" s="204">
        <f t="shared" si="16"/>
        <v>3.0566020099068636</v>
      </c>
      <c r="S126" s="142">
        <f t="shared" si="16"/>
        <v>3.0363079374789423</v>
      </c>
      <c r="T126" s="142">
        <f t="shared" si="16"/>
        <v>2.6346277173154968</v>
      </c>
      <c r="U126" s="142">
        <f t="shared" si="16"/>
        <v>1.7841020881965748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6"/>
        <v>3.5956097746015097</v>
      </c>
      <c r="L127" s="153">
        <f t="shared" si="16"/>
        <v>3.3686288542283753</v>
      </c>
      <c r="M127" s="153">
        <f t="shared" si="16"/>
        <v>3.6775882193555858</v>
      </c>
      <c r="N127" s="153">
        <f t="shared" si="16"/>
        <v>3.577432635209457</v>
      </c>
      <c r="O127" s="197">
        <f t="shared" si="16"/>
        <v>3.053083379369697</v>
      </c>
      <c r="P127" s="197">
        <f t="shared" si="16"/>
        <v>3.0672342153053576</v>
      </c>
      <c r="Q127" s="198">
        <f t="shared" si="16"/>
        <v>2.8757353841032955</v>
      </c>
      <c r="R127" s="203">
        <f t="shared" si="16"/>
        <v>2.7171951374204104</v>
      </c>
      <c r="S127" s="152">
        <f t="shared" si="16"/>
        <v>2.5012662721389725</v>
      </c>
      <c r="T127" s="152">
        <f t="shared" si="16"/>
        <v>2.1953817671227833</v>
      </c>
      <c r="U127" s="152">
        <f t="shared" si="16"/>
        <v>2.0080817656150338</v>
      </c>
      <c r="V127" s="156" t="s">
        <v>203</v>
      </c>
      <c r="W127" s="147"/>
    </row>
    <row r="128" spans="1:28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U137" si="17">(SUM(B40:K40)/10)</f>
        <v>2.5751528786394031</v>
      </c>
      <c r="L128" s="143">
        <f t="shared" si="17"/>
        <v>2.7195493160957378</v>
      </c>
      <c r="M128" s="143">
        <f t="shared" si="17"/>
        <v>2.4915583092075519</v>
      </c>
      <c r="N128" s="143">
        <f t="shared" si="17"/>
        <v>2.0957603991961529</v>
      </c>
      <c r="O128" s="194">
        <f t="shared" si="17"/>
        <v>1.6404135676483853</v>
      </c>
      <c r="P128" s="194">
        <f t="shared" si="17"/>
        <v>2.4839030195853491</v>
      </c>
      <c r="Q128" s="195">
        <f t="shared" si="17"/>
        <v>2.5287064491049565</v>
      </c>
      <c r="R128" s="204">
        <f t="shared" si="17"/>
        <v>2.3535572755661507</v>
      </c>
      <c r="S128" s="142">
        <f t="shared" si="17"/>
        <v>2.2029780376441153</v>
      </c>
      <c r="T128" s="142">
        <f t="shared" si="17"/>
        <v>2.1358870563390657</v>
      </c>
      <c r="U128" s="142">
        <f t="shared" si="17"/>
        <v>1.3908641889843927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7"/>
        <v>3.3763539758145371</v>
      </c>
      <c r="L129" s="153">
        <f t="shared" si="17"/>
        <v>2.8749485529358707</v>
      </c>
      <c r="M129" s="153">
        <f t="shared" si="17"/>
        <v>3.0703218461662489</v>
      </c>
      <c r="N129" s="153">
        <f t="shared" si="17"/>
        <v>2.2522534338731171</v>
      </c>
      <c r="O129" s="197">
        <f t="shared" si="17"/>
        <v>2.6760709428555716</v>
      </c>
      <c r="P129" s="197">
        <f t="shared" si="17"/>
        <v>2.5062017428170833</v>
      </c>
      <c r="Q129" s="198">
        <f t="shared" si="17"/>
        <v>2.7086938519659625</v>
      </c>
      <c r="R129" s="203">
        <f t="shared" si="17"/>
        <v>2.3847108399021693</v>
      </c>
      <c r="S129" s="152">
        <f t="shared" si="17"/>
        <v>1.6662999150714</v>
      </c>
      <c r="T129" s="152">
        <f t="shared" si="17"/>
        <v>1.1476791055973394</v>
      </c>
      <c r="U129" s="152">
        <f t="shared" si="17"/>
        <v>0.29696313522700518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7"/>
        <v>7.4314340129238259</v>
      </c>
      <c r="L130" s="143">
        <f t="shared" si="17"/>
        <v>3.829395606259844</v>
      </c>
      <c r="M130" s="143">
        <f t="shared" si="17"/>
        <v>3.7812611037871009</v>
      </c>
      <c r="N130" s="143">
        <f t="shared" si="17"/>
        <v>3.5694103195497555</v>
      </c>
      <c r="O130" s="194">
        <f t="shared" si="17"/>
        <v>3.5422254196767482</v>
      </c>
      <c r="P130" s="194">
        <f t="shared" si="17"/>
        <v>3.2427941183765929</v>
      </c>
      <c r="Q130" s="195">
        <f t="shared" si="17"/>
        <v>1.6228466067912009</v>
      </c>
      <c r="R130" s="204">
        <f t="shared" si="17"/>
        <v>4.080589899515437</v>
      </c>
      <c r="S130" s="142">
        <f t="shared" si="17"/>
        <v>4.2445013616879423</v>
      </c>
      <c r="T130" s="142">
        <f t="shared" si="17"/>
        <v>3.76548694351778</v>
      </c>
      <c r="U130" s="142">
        <f t="shared" si="17"/>
        <v>-2.3709031734349493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7"/>
        <v>1.2618629899676528</v>
      </c>
      <c r="L131" s="153">
        <f t="shared" si="17"/>
        <v>1.1505101699218234</v>
      </c>
      <c r="M131" s="153">
        <f t="shared" si="17"/>
        <v>2.9110739836004944</v>
      </c>
      <c r="N131" s="153">
        <f t="shared" si="17"/>
        <v>2.7906947010951817</v>
      </c>
      <c r="O131" s="197">
        <f t="shared" si="17"/>
        <v>3.1795236087909173</v>
      </c>
      <c r="P131" s="197">
        <f t="shared" si="17"/>
        <v>2.6414030593728333</v>
      </c>
      <c r="Q131" s="198">
        <f t="shared" si="17"/>
        <v>2.3447212398929205</v>
      </c>
      <c r="R131" s="203">
        <f t="shared" si="17"/>
        <v>2.1877250100961194</v>
      </c>
      <c r="S131" s="152">
        <f t="shared" si="17"/>
        <v>2.1796914713247042</v>
      </c>
      <c r="T131" s="152">
        <f t="shared" si="17"/>
        <v>2.2129443389253658</v>
      </c>
      <c r="U131" s="152">
        <f t="shared" si="17"/>
        <v>1.6083700940275769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7"/>
        <v>1.8176548592985859</v>
      </c>
      <c r="L132" s="143">
        <f t="shared" si="17"/>
        <v>1.9559735126260627</v>
      </c>
      <c r="M132" s="143">
        <f t="shared" si="17"/>
        <v>2.204171267395985</v>
      </c>
      <c r="N132" s="143">
        <f t="shared" si="17"/>
        <v>2.0355398357851961</v>
      </c>
      <c r="O132" s="194">
        <f t="shared" si="17"/>
        <v>2.0314682633843533</v>
      </c>
      <c r="P132" s="194">
        <f t="shared" si="17"/>
        <v>1.837497292401715</v>
      </c>
      <c r="Q132" s="195">
        <f t="shared" si="17"/>
        <v>1.5322198889046497</v>
      </c>
      <c r="R132" s="204">
        <f t="shared" si="17"/>
        <v>1.4871577658796622</v>
      </c>
      <c r="S132" s="142">
        <f t="shared" si="17"/>
        <v>1.5496430625612223</v>
      </c>
      <c r="T132" s="142">
        <f t="shared" si="17"/>
        <v>1.5669960389030053</v>
      </c>
      <c r="U132" s="142">
        <f t="shared" si="17"/>
        <v>1.6252584515038049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7"/>
        <v>2.149100601338902</v>
      </c>
      <c r="L133" s="153">
        <f t="shared" si="17"/>
        <v>2.4380621683464385</v>
      </c>
      <c r="M133" s="153">
        <f t="shared" si="17"/>
        <v>2.4922679606604827</v>
      </c>
      <c r="N133" s="153">
        <f t="shared" si="17"/>
        <v>1.8291111706261756</v>
      </c>
      <c r="O133" s="197">
        <f t="shared" si="17"/>
        <v>2.691296307127462</v>
      </c>
      <c r="P133" s="197">
        <f t="shared" si="17"/>
        <v>2.5944216942769929</v>
      </c>
      <c r="Q133" s="198">
        <f t="shared" si="17"/>
        <v>2.3196832146608708</v>
      </c>
      <c r="R133" s="203">
        <f t="shared" si="17"/>
        <v>2.3613072931487316</v>
      </c>
      <c r="S133" s="152">
        <f t="shared" si="17"/>
        <v>2.3592994576850992</v>
      </c>
      <c r="T133" s="152">
        <f t="shared" si="17"/>
        <v>2.2259365308625294</v>
      </c>
      <c r="U133" s="152">
        <f t="shared" si="17"/>
        <v>2.4411962515181687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7"/>
        <v>2.9140628474426595</v>
      </c>
      <c r="L134" s="143">
        <f t="shared" si="17"/>
        <v>2.8361810842343305</v>
      </c>
      <c r="M134" s="143">
        <f t="shared" si="17"/>
        <v>2.3527252917697403</v>
      </c>
      <c r="N134" s="143">
        <f t="shared" si="17"/>
        <v>1.1247458033420048</v>
      </c>
      <c r="O134" s="194">
        <f t="shared" si="17"/>
        <v>3.5875598042637464</v>
      </c>
      <c r="P134" s="194">
        <f t="shared" si="17"/>
        <v>3.4012608703723126</v>
      </c>
      <c r="Q134" s="195">
        <f t="shared" si="17"/>
        <v>3.1280818508675461</v>
      </c>
      <c r="R134" s="204">
        <f t="shared" si="17"/>
        <v>2.897812210789374</v>
      </c>
      <c r="S134" s="142">
        <f t="shared" si="17"/>
        <v>2.7740864484035037</v>
      </c>
      <c r="T134" s="142">
        <f t="shared" si="17"/>
        <v>2.7021302667260123</v>
      </c>
      <c r="U134" s="142">
        <f t="shared" si="17"/>
        <v>2.6839490490137328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7"/>
        <v>3.4959605471990054</v>
      </c>
      <c r="L135" s="153">
        <f t="shared" si="17"/>
        <v>3.2415791130013067</v>
      </c>
      <c r="M135" s="153">
        <f t="shared" si="17"/>
        <v>2.7846650872236514</v>
      </c>
      <c r="N135" s="153">
        <f t="shared" si="17"/>
        <v>3.1551737840986522</v>
      </c>
      <c r="O135" s="197">
        <f t="shared" si="17"/>
        <v>2.869220650653169</v>
      </c>
      <c r="P135" s="197">
        <f t="shared" si="17"/>
        <v>2.3267498629141228</v>
      </c>
      <c r="Q135" s="198">
        <f t="shared" si="17"/>
        <v>2.2928838496468131</v>
      </c>
      <c r="R135" s="203">
        <f t="shared" si="17"/>
        <v>1.3163851945765963</v>
      </c>
      <c r="S135" s="152">
        <f t="shared" si="17"/>
        <v>1.518748342829475</v>
      </c>
      <c r="T135" s="152">
        <f t="shared" si="17"/>
        <v>1.2131880321223545</v>
      </c>
      <c r="U135" s="152">
        <f t="shared" si="17"/>
        <v>1.7020544735334411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7"/>
        <v>2.8005509445713992</v>
      </c>
      <c r="L136" s="143">
        <f t="shared" si="17"/>
        <v>2.9540825758735147</v>
      </c>
      <c r="M136" s="143">
        <f t="shared" si="17"/>
        <v>2.6666513172217958</v>
      </c>
      <c r="N136" s="143">
        <f t="shared" si="17"/>
        <v>2.4470821328034633</v>
      </c>
      <c r="O136" s="194">
        <f t="shared" si="17"/>
        <v>2.8150113049750756</v>
      </c>
      <c r="P136" s="194">
        <f t="shared" si="17"/>
        <v>1.6969034452311669</v>
      </c>
      <c r="Q136" s="195">
        <f t="shared" si="17"/>
        <v>2.0206450298438323</v>
      </c>
      <c r="R136" s="204">
        <f t="shared" si="17"/>
        <v>1.7131773555078387</v>
      </c>
      <c r="S136" s="142">
        <f t="shared" si="17"/>
        <v>1.6963128634421654</v>
      </c>
      <c r="T136" s="142">
        <f t="shared" si="17"/>
        <v>1.834871874028049</v>
      </c>
      <c r="U136" s="142">
        <f t="shared" si="17"/>
        <v>2.0095023480096144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7"/>
        <v>3.2908448395483334</v>
      </c>
      <c r="L137" s="153">
        <f t="shared" si="17"/>
        <v>3.1970785542966422</v>
      </c>
      <c r="M137" s="153">
        <f t="shared" si="17"/>
        <v>3.0289775949874231</v>
      </c>
      <c r="N137" s="153">
        <f t="shared" si="17"/>
        <v>2.9388982326863502</v>
      </c>
      <c r="O137" s="197">
        <f t="shared" si="17"/>
        <v>2.4408317460041582</v>
      </c>
      <c r="P137" s="197">
        <f t="shared" si="17"/>
        <v>2.4928646015457745</v>
      </c>
      <c r="Q137" s="198">
        <f t="shared" si="17"/>
        <v>2.3427206732399624</v>
      </c>
      <c r="R137" s="203">
        <f t="shared" si="17"/>
        <v>2.3023459075783981</v>
      </c>
      <c r="S137" s="152">
        <f t="shared" si="17"/>
        <v>2.2948652809878776</v>
      </c>
      <c r="T137" s="152">
        <f t="shared" si="17"/>
        <v>2.1728653665616968</v>
      </c>
      <c r="U137" s="152">
        <f t="shared" si="17"/>
        <v>1.7742850047059253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18">MIN(K112:K137)</f>
        <v>0.86999761745086457</v>
      </c>
      <c r="L138" s="226">
        <f t="shared" si="18"/>
        <v>-0.49004520702666821</v>
      </c>
      <c r="M138" s="265">
        <f t="shared" si="18"/>
        <v>0.27686218949207719</v>
      </c>
      <c r="N138" s="266">
        <f t="shared" si="18"/>
        <v>-0.95394433489697084</v>
      </c>
      <c r="O138" s="267">
        <f t="shared" si="18"/>
        <v>-2.6563115338847068</v>
      </c>
      <c r="P138" s="268">
        <f t="shared" si="18"/>
        <v>-2.5607140209566408</v>
      </c>
      <c r="Q138" s="254">
        <f>MIN(Q112:Q137)</f>
        <v>-2.2809204519196902</v>
      </c>
      <c r="R138" s="255">
        <f>MIN(R112:R137)</f>
        <v>-2.7663913016163795</v>
      </c>
      <c r="S138" s="252">
        <f>MIN(S112:S137)</f>
        <v>-1.4585660547806418</v>
      </c>
      <c r="T138" s="252">
        <f>MIN(T112:T137)</f>
        <v>-2.4397032808785171</v>
      </c>
      <c r="U138" s="252">
        <f>MIN(U112:U137)</f>
        <v>-2.3709031734349493</v>
      </c>
      <c r="V138" s="228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19">MAX(K112:K137)</f>
        <v>7.4314340129238259</v>
      </c>
      <c r="L139" s="220">
        <f t="shared" si="19"/>
        <v>4.1679561571424717</v>
      </c>
      <c r="M139" s="261">
        <f t="shared" si="19"/>
        <v>3.9113869436639277</v>
      </c>
      <c r="N139" s="262">
        <f t="shared" si="19"/>
        <v>4.1969861998300244</v>
      </c>
      <c r="O139" s="263">
        <f t="shared" si="19"/>
        <v>3.5875598042637464</v>
      </c>
      <c r="P139" s="264">
        <f t="shared" si="19"/>
        <v>3.5290721753588712</v>
      </c>
      <c r="Q139" s="250">
        <f>MAX(Q112:Q137)</f>
        <v>6.8931899321968091</v>
      </c>
      <c r="R139" s="251">
        <f>MAX(R112:R137)</f>
        <v>8.6681040321933764</v>
      </c>
      <c r="S139" s="248">
        <f>MAX(S112:S137)</f>
        <v>4.9303983976554449</v>
      </c>
      <c r="T139" s="248">
        <f>MAX(T112:T137)</f>
        <v>4.7642122324497613</v>
      </c>
      <c r="U139" s="248">
        <f>MAX(U112:U137)</f>
        <v>3.9874654024180396</v>
      </c>
      <c r="V139" s="222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0">MEDIAN(K112:K137)</f>
        <v>2.9128886241758778</v>
      </c>
      <c r="L140" s="160">
        <f t="shared" si="20"/>
        <v>2.9292932540466916</v>
      </c>
      <c r="M140" s="161">
        <f t="shared" si="20"/>
        <v>2.9700257892939588</v>
      </c>
      <c r="N140" s="234">
        <f t="shared" si="20"/>
        <v>2.8647964668907662</v>
      </c>
      <c r="O140" s="161">
        <f t="shared" si="20"/>
        <v>2.6836836249915166</v>
      </c>
      <c r="P140" s="207">
        <f t="shared" si="20"/>
        <v>2.4995331721814287</v>
      </c>
      <c r="Q140" s="208">
        <f>MEDIAN(Q112:Q137)</f>
        <v>2.3293389110221492</v>
      </c>
      <c r="R140" s="209">
        <f>MEDIAN(R112:R137)</f>
        <v>2.2000396412538512</v>
      </c>
      <c r="S140" s="172">
        <f>MEDIAN(S112:S137)</f>
        <v>2.1913347544844095</v>
      </c>
      <c r="T140" s="172">
        <f>MEDIAN(T112:T137)</f>
        <v>2.1841235668422403</v>
      </c>
      <c r="U140" s="172">
        <f>MEDIAN(U112:U137)</f>
        <v>1.7791935464512501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2.9569473114738569</v>
      </c>
      <c r="L141" s="160">
        <f t="shared" ref="L141:T141" si="21">AVERAGE(L112:L137)</f>
        <v>2.7709219617295489</v>
      </c>
      <c r="M141" s="161">
        <f t="shared" si="21"/>
        <v>2.8165733598495328</v>
      </c>
      <c r="N141" s="234">
        <f t="shared" si="21"/>
        <v>2.5898811974496847</v>
      </c>
      <c r="O141" s="161">
        <f t="shared" si="21"/>
        <v>2.2345867198562974</v>
      </c>
      <c r="P141" s="207">
        <f t="shared" si="21"/>
        <v>2.0046998432792362</v>
      </c>
      <c r="Q141" s="208">
        <f t="shared" si="21"/>
        <v>2.0725338431876135</v>
      </c>
      <c r="R141" s="209">
        <f t="shared" si="21"/>
        <v>2.0587975052219289</v>
      </c>
      <c r="S141" s="172">
        <f t="shared" si="21"/>
        <v>1.9877008677052255</v>
      </c>
      <c r="T141" s="172">
        <f t="shared" si="21"/>
        <v>1.814292051395765</v>
      </c>
      <c r="U141" s="172">
        <f t="shared" ref="U141" si="22">AVERAGE(U112:U137)</f>
        <v>1.5105199685781459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3">(SUM(B54:K54)/10)</f>
        <v>2.5519057507333809</v>
      </c>
      <c r="L142" s="175">
        <f t="shared" si="23"/>
        <v>2.1783339677786029</v>
      </c>
      <c r="M142" s="176">
        <f t="shared" si="23"/>
        <v>2.1487973199954697</v>
      </c>
      <c r="N142" s="177">
        <f t="shared" si="23"/>
        <v>2.1137004570061135</v>
      </c>
      <c r="O142" s="176">
        <f t="shared" si="23"/>
        <v>1.7423499513450598</v>
      </c>
      <c r="P142" s="205">
        <f t="shared" si="23"/>
        <v>1.4516899690190033</v>
      </c>
      <c r="Q142" s="179">
        <f t="shared" si="23"/>
        <v>1.5096437481775278</v>
      </c>
      <c r="R142" s="206">
        <f t="shared" si="23"/>
        <v>1.4959110489104899</v>
      </c>
      <c r="S142" s="178">
        <f t="shared" si="23"/>
        <v>1.6133079213423265</v>
      </c>
      <c r="T142" s="178">
        <f t="shared" si="23"/>
        <v>1.5736676434221897</v>
      </c>
      <c r="U142" s="178">
        <f t="shared" si="23"/>
        <v>1.2562102583987884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3"/>
        <v>1.6518882344148977</v>
      </c>
      <c r="L143" s="182">
        <f t="shared" si="23"/>
        <v>1.5700987694826491</v>
      </c>
      <c r="M143" s="183">
        <f t="shared" si="23"/>
        <v>1.4092789081782477</v>
      </c>
      <c r="N143" s="269">
        <f t="shared" si="23"/>
        <v>1.8287430908331488</v>
      </c>
      <c r="O143" s="183">
        <f t="shared" si="23"/>
        <v>1.3307625001669525</v>
      </c>
      <c r="P143" s="210">
        <f t="shared" si="23"/>
        <v>1.5920701242621986</v>
      </c>
      <c r="Q143" s="211">
        <f t="shared" si="23"/>
        <v>1.3302477333787495</v>
      </c>
      <c r="R143" s="212">
        <f t="shared" si="23"/>
        <v>1.4277864169928092</v>
      </c>
      <c r="S143" s="213">
        <f t="shared" si="23"/>
        <v>1.1381298256091523</v>
      </c>
      <c r="T143" s="213">
        <f t="shared" si="23"/>
        <v>1.1281298256091521</v>
      </c>
      <c r="U143" s="213">
        <f t="shared" si="23"/>
        <v>0.34712737776342262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269" priority="33" stopIfTrue="1" operator="equal">
      <formula>B$51</formula>
    </cfRule>
    <cfRule type="cellIs" dxfId="268" priority="34" stopIfTrue="1" operator="equal">
      <formula>B$50</formula>
    </cfRule>
  </conditionalFormatting>
  <conditionalFormatting sqref="E68:P93">
    <cfRule type="cellIs" dxfId="267" priority="35" stopIfTrue="1" operator="equal">
      <formula>E$95</formula>
    </cfRule>
    <cfRule type="cellIs" dxfId="266" priority="36" stopIfTrue="1" operator="equal">
      <formula>E$94</formula>
    </cfRule>
  </conditionalFormatting>
  <conditionalFormatting sqref="I112:P137">
    <cfRule type="cellIs" dxfId="265" priority="37" stopIfTrue="1" operator="equal">
      <formula>I$139</formula>
    </cfRule>
    <cfRule type="cellIs" dxfId="264" priority="38" stopIfTrue="1" operator="equal">
      <formula>I$138</formula>
    </cfRule>
  </conditionalFormatting>
  <conditionalFormatting sqref="D68:D93">
    <cfRule type="cellIs" dxfId="263" priority="25" stopIfTrue="1" operator="equal">
      <formula>D$95</formula>
    </cfRule>
    <cfRule type="cellIs" dxfId="262" priority="26" stopIfTrue="1" operator="equal">
      <formula>D$94</formula>
    </cfRule>
  </conditionalFormatting>
  <conditionalFormatting sqref="Q112:S137">
    <cfRule type="cellIs" dxfId="261" priority="21" stopIfTrue="1" operator="equal">
      <formula>Q$139</formula>
    </cfRule>
    <cfRule type="cellIs" dxfId="260" priority="22" stopIfTrue="1" operator="equal">
      <formula>Q$138</formula>
    </cfRule>
  </conditionalFormatting>
  <conditionalFormatting sqref="Q68:S93">
    <cfRule type="cellIs" dxfId="259" priority="19" stopIfTrue="1" operator="equal">
      <formula>Q$95</formula>
    </cfRule>
    <cfRule type="cellIs" dxfId="258" priority="20" stopIfTrue="1" operator="equal">
      <formula>Q$94</formula>
    </cfRule>
  </conditionalFormatting>
  <conditionalFormatting sqref="T24:T49">
    <cfRule type="cellIs" dxfId="257" priority="17" stopIfTrue="1" operator="equal">
      <formula>T$51</formula>
    </cfRule>
    <cfRule type="cellIs" dxfId="256" priority="18" stopIfTrue="1" operator="equal">
      <formula>T$50</formula>
    </cfRule>
  </conditionalFormatting>
  <conditionalFormatting sqref="T112:T137">
    <cfRule type="cellIs" dxfId="255" priority="9" stopIfTrue="1" operator="equal">
      <formula>T$139</formula>
    </cfRule>
    <cfRule type="cellIs" dxfId="254" priority="10" stopIfTrue="1" operator="equal">
      <formula>T$138</formula>
    </cfRule>
  </conditionalFormatting>
  <conditionalFormatting sqref="T68:T93">
    <cfRule type="cellIs" dxfId="253" priority="7" stopIfTrue="1" operator="equal">
      <formula>T$95</formula>
    </cfRule>
    <cfRule type="cellIs" dxfId="252" priority="8" stopIfTrue="1" operator="equal">
      <formula>T$94</formula>
    </cfRule>
  </conditionalFormatting>
  <conditionalFormatting sqref="U24:U49">
    <cfRule type="cellIs" dxfId="251" priority="5" stopIfTrue="1" operator="equal">
      <formula>U$51</formula>
    </cfRule>
    <cfRule type="cellIs" dxfId="250" priority="6" stopIfTrue="1" operator="equal">
      <formula>U$50</formula>
    </cfRule>
  </conditionalFormatting>
  <conditionalFormatting sqref="U112:U137">
    <cfRule type="cellIs" dxfId="249" priority="3" stopIfTrue="1" operator="equal">
      <formula>U$139</formula>
    </cfRule>
    <cfRule type="cellIs" dxfId="248" priority="4" stopIfTrue="1" operator="equal">
      <formula>U$138</formula>
    </cfRule>
  </conditionalFormatting>
  <conditionalFormatting sqref="U68:U93">
    <cfRule type="cellIs" dxfId="247" priority="1" stopIfTrue="1" operator="equal">
      <formula>U$95</formula>
    </cfRule>
    <cfRule type="cellIs" dxfId="246" priority="2" stopIfTrue="1" operator="equal">
      <formula>U$94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5_I5!M54" display="&gt;&gt;&gt; Jährlicher Wert der Kennzahl - Valeur annuelle de l'indicateur"/>
    <hyperlink ref="B8:I8" location="K5_I5!M97" display="&gt;&gt;&gt; Gleitender Mittelwert über 3 Jahre - Moyenne mobile sur 3 années"/>
    <hyperlink ref="B9:I9" location="K5_I5!M140" display="&gt;&gt;&gt; Gleitender Mittelwert über 10 Jahre - Moyenne mobile sur 10 années"/>
    <hyperlink ref="V56" location="K5_I5!A1" display=" &gt;&gt;&gt; Top"/>
    <hyperlink ref="V100" location="K5_I5!A1" display=" &gt;&gt;&gt; Top"/>
    <hyperlink ref="V144" location="K5_I5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'!K12</f>
        <v>K6/I6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'!I12</f>
        <v xml:space="preserve">Investitionsanstrengung 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18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+[1]Gewichtung_Pondération!$E$9</f>
        <v>2</v>
      </c>
    </row>
    <row r="4" spans="1:28" ht="14.1" customHeight="1" thickTop="1" x14ac:dyDescent="0.2">
      <c r="A4" s="290" t="str">
        <f>'Intro '!J12</f>
        <v xml:space="preserve">Effort d’investissement 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246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+[1]Gewichtung_Pondération!$E$9</f>
        <v>2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3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3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K6/I6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 xml:space="preserve">Investitionsanstrengung 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Nettoinvestition in % der laufenden Ausgaben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+[1]Gewichtung_Pondération!$E$9</f>
        <v>2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 xml:space="preserve">Effort d’investissement 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Investissement net en % des dépenses courantes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+[1]Gewichtung_Pondération!$E$9</f>
        <v>2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273" t="s">
        <v>32</v>
      </c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8.67</v>
      </c>
      <c r="C24" s="141">
        <v>6.62</v>
      </c>
      <c r="D24" s="141">
        <v>4.08</v>
      </c>
      <c r="E24" s="141">
        <v>4.26</v>
      </c>
      <c r="F24" s="141">
        <v>4.9800000000000004</v>
      </c>
      <c r="G24" s="141">
        <v>6.89</v>
      </c>
      <c r="H24" s="141">
        <v>7.24</v>
      </c>
      <c r="I24" s="141">
        <v>8.2899999999999991</v>
      </c>
      <c r="J24" s="141">
        <v>8.94</v>
      </c>
      <c r="K24" s="141">
        <v>8.24</v>
      </c>
      <c r="L24" s="141">
        <v>7.7597427773176033</v>
      </c>
      <c r="M24" s="141">
        <v>7.9369948758775273</v>
      </c>
      <c r="N24" s="141">
        <v>5.2623536037038701</v>
      </c>
      <c r="O24" s="141">
        <v>5.1755916426205379</v>
      </c>
      <c r="P24" s="141">
        <v>4.6677485656887736</v>
      </c>
      <c r="Q24" s="141">
        <v>3.9946313632454364</v>
      </c>
      <c r="R24" s="141">
        <v>5.2797362569273201</v>
      </c>
      <c r="S24" s="141">
        <v>4.6934473715847389</v>
      </c>
      <c r="T24" s="141">
        <v>5.5595220293900871</v>
      </c>
      <c r="U24" s="141">
        <v>5.2789946124334595</v>
      </c>
      <c r="V24" s="146" t="s">
        <v>177</v>
      </c>
      <c r="W24" s="147"/>
      <c r="X24" s="238">
        <f t="shared" ref="X24:AE55" si="1">AVEDEV(C24:L24)</f>
        <v>1.3959794221854078</v>
      </c>
      <c r="Y24" s="238">
        <f t="shared" si="1"/>
        <v>1.4530042591917074</v>
      </c>
      <c r="Z24" s="238">
        <f t="shared" si="1"/>
        <v>1.3054565798111459</v>
      </c>
      <c r="AA24" s="238">
        <f t="shared" si="1"/>
        <v>1.1955855826966815</v>
      </c>
      <c r="AB24" s="239">
        <f t="shared" si="1"/>
        <v>1.2330557548140288</v>
      </c>
      <c r="AC24" s="239">
        <f t="shared" si="1"/>
        <v>1.5804999912245759</v>
      </c>
      <c r="AD24" s="239">
        <f t="shared" si="1"/>
        <v>1.6786676221009191</v>
      </c>
      <c r="AE24" s="239">
        <f t="shared" si="1"/>
        <v>1.6193278140817617</v>
      </c>
    </row>
    <row r="25" spans="1:31" ht="14.1" customHeight="1" x14ac:dyDescent="0.2">
      <c r="A25" s="150" t="s">
        <v>20</v>
      </c>
      <c r="B25" s="151">
        <v>6.48</v>
      </c>
      <c r="C25" s="151">
        <v>4.96</v>
      </c>
      <c r="D25" s="151">
        <v>5.03</v>
      </c>
      <c r="E25" s="151">
        <v>4.8099999999999996</v>
      </c>
      <c r="F25" s="151">
        <v>5.36</v>
      </c>
      <c r="G25" s="151">
        <v>5.83</v>
      </c>
      <c r="H25" s="151">
        <v>4.99</v>
      </c>
      <c r="I25" s="151">
        <v>4.6100000000000003</v>
      </c>
      <c r="J25" s="151">
        <v>5.21</v>
      </c>
      <c r="K25" s="151">
        <v>5.3</v>
      </c>
      <c r="L25" s="151">
        <v>5.9591704238723935</v>
      </c>
      <c r="M25" s="151">
        <v>6.0553721395320483</v>
      </c>
      <c r="N25" s="151">
        <v>6.7362426726463154</v>
      </c>
      <c r="O25" s="151">
        <v>6.528371065564988</v>
      </c>
      <c r="P25" s="151">
        <v>6.5872646376170447</v>
      </c>
      <c r="Q25" s="151">
        <v>6.3286734772808</v>
      </c>
      <c r="R25" s="151">
        <v>5.6005671425240742</v>
      </c>
      <c r="S25" s="151">
        <v>5.028495335750689</v>
      </c>
      <c r="T25" s="151">
        <v>4.7650627363371179</v>
      </c>
      <c r="U25" s="151">
        <v>4.3044638005544051</v>
      </c>
      <c r="V25" s="156" t="s">
        <v>178</v>
      </c>
      <c r="W25" s="147"/>
      <c r="X25" s="240">
        <f t="shared" si="1"/>
        <v>0.32591704238723934</v>
      </c>
      <c r="Y25" s="240">
        <f t="shared" si="1"/>
        <v>0.388545107608533</v>
      </c>
      <c r="Z25" s="240">
        <f t="shared" si="1"/>
        <v>0.52729422832609063</v>
      </c>
      <c r="AA25" s="241">
        <f t="shared" si="1"/>
        <v>0.56391563016157442</v>
      </c>
      <c r="AB25" s="241">
        <f t="shared" si="1"/>
        <v>0.60251367513862308</v>
      </c>
      <c r="AC25" s="241">
        <f t="shared" si="1"/>
        <v>0.6424075533210869</v>
      </c>
      <c r="AD25" s="241">
        <f t="shared" si="1"/>
        <v>0.56913949621819815</v>
      </c>
      <c r="AE25" s="241">
        <f t="shared" si="1"/>
        <v>0.51892005592811574</v>
      </c>
    </row>
    <row r="26" spans="1:31" ht="14.1" customHeight="1" x14ac:dyDescent="0.2">
      <c r="A26" s="140" t="s">
        <v>23</v>
      </c>
      <c r="B26" s="141">
        <v>10.61</v>
      </c>
      <c r="C26" s="141">
        <v>7.18</v>
      </c>
      <c r="D26" s="141">
        <v>5.41</v>
      </c>
      <c r="E26" s="141">
        <v>4.99</v>
      </c>
      <c r="F26" s="141">
        <v>7.35</v>
      </c>
      <c r="G26" s="141">
        <v>7.97</v>
      </c>
      <c r="H26" s="141">
        <v>8</v>
      </c>
      <c r="I26" s="141">
        <v>7.23</v>
      </c>
      <c r="J26" s="141">
        <v>7.09</v>
      </c>
      <c r="K26" s="141">
        <v>8.26</v>
      </c>
      <c r="L26" s="141">
        <v>8.0533194256258493</v>
      </c>
      <c r="M26" s="141">
        <v>8.3872248946575798</v>
      </c>
      <c r="N26" s="141">
        <v>8.0587759219121313</v>
      </c>
      <c r="O26" s="141">
        <v>7.1311720833539622</v>
      </c>
      <c r="P26" s="141">
        <v>5.7452229689738585</v>
      </c>
      <c r="Q26" s="141">
        <v>4.9681896101092189</v>
      </c>
      <c r="R26" s="141">
        <v>4.7147908049328935</v>
      </c>
      <c r="S26" s="141">
        <v>4.9341451031825967</v>
      </c>
      <c r="T26" s="141">
        <v>4.3287828091050908</v>
      </c>
      <c r="U26" s="141">
        <v>3.8550735669417566</v>
      </c>
      <c r="V26" s="146" t="s">
        <v>179</v>
      </c>
      <c r="W26" s="147"/>
      <c r="X26" s="238">
        <f t="shared" si="1"/>
        <v>0.7939991655375509</v>
      </c>
      <c r="Y26" s="238">
        <f t="shared" si="1"/>
        <v>0.87524354562267415</v>
      </c>
      <c r="Z26" s="238">
        <f t="shared" si="1"/>
        <v>0.6991456193756449</v>
      </c>
      <c r="AA26" s="239">
        <f t="shared" si="1"/>
        <v>0.44220496937316939</v>
      </c>
      <c r="AB26" s="239">
        <f t="shared" si="1"/>
        <v>0.63477821309630622</v>
      </c>
      <c r="AC26" s="239">
        <f t="shared" si="1"/>
        <v>0.85947355797585201</v>
      </c>
      <c r="AD26" s="239">
        <f t="shared" si="1"/>
        <v>1.0926810657707358</v>
      </c>
      <c r="AE26" s="239">
        <f t="shared" si="1"/>
        <v>1.3149575675801337</v>
      </c>
    </row>
    <row r="27" spans="1:31" ht="14.1" customHeight="1" x14ac:dyDescent="0.2">
      <c r="A27" s="150" t="s">
        <v>180</v>
      </c>
      <c r="B27" s="151">
        <v>20.420000000000002</v>
      </c>
      <c r="C27" s="151">
        <v>16.010000000000002</v>
      </c>
      <c r="D27" s="151">
        <v>10.53</v>
      </c>
      <c r="E27" s="151">
        <v>7.96</v>
      </c>
      <c r="F27" s="151">
        <v>8</v>
      </c>
      <c r="G27" s="151">
        <v>8.4</v>
      </c>
      <c r="H27" s="151">
        <v>8.35</v>
      </c>
      <c r="I27" s="151">
        <v>8.89</v>
      </c>
      <c r="J27" s="151">
        <v>11.4</v>
      </c>
      <c r="K27" s="151">
        <v>12.95</v>
      </c>
      <c r="L27" s="151">
        <v>12.132237516458355</v>
      </c>
      <c r="M27" s="151">
        <v>9.8446969922378216</v>
      </c>
      <c r="N27" s="151">
        <v>8.2922051714482485</v>
      </c>
      <c r="O27" s="151">
        <v>7.2366028615838864</v>
      </c>
      <c r="P27" s="151">
        <v>6.7119811278228187</v>
      </c>
      <c r="Q27" s="151">
        <v>6.8316585264906262</v>
      </c>
      <c r="R27" s="151">
        <v>6.8954128459876545</v>
      </c>
      <c r="S27" s="151">
        <v>6.687244391791455</v>
      </c>
      <c r="T27" s="151">
        <v>6.8915259558402431</v>
      </c>
      <c r="U27" s="151">
        <v>7.7099243053199764</v>
      </c>
      <c r="V27" s="156" t="s">
        <v>181</v>
      </c>
      <c r="W27" s="147"/>
      <c r="X27" s="240">
        <f t="shared" si="1"/>
        <v>2.1422237516458358</v>
      </c>
      <c r="Y27" s="240">
        <f t="shared" si="1"/>
        <v>1.525892742595977</v>
      </c>
      <c r="Z27" s="240">
        <f t="shared" si="1"/>
        <v>1.5678557273276814</v>
      </c>
      <c r="AA27" s="241">
        <f t="shared" si="1"/>
        <v>1.6257274984009702</v>
      </c>
      <c r="AB27" s="241">
        <f t="shared" si="1"/>
        <v>1.728769008175145</v>
      </c>
      <c r="AC27" s="241">
        <f t="shared" si="1"/>
        <v>1.8542363260558949</v>
      </c>
      <c r="AD27" s="241">
        <f t="shared" si="1"/>
        <v>1.9706032983768824</v>
      </c>
      <c r="AE27" s="241">
        <f t="shared" si="1"/>
        <v>2.146823747033566</v>
      </c>
    </row>
    <row r="28" spans="1:31" ht="14.1" customHeight="1" x14ac:dyDescent="0.2">
      <c r="A28" s="140" t="s">
        <v>182</v>
      </c>
      <c r="B28" s="141">
        <v>12.88</v>
      </c>
      <c r="C28" s="141">
        <v>9.1199999999999992</v>
      </c>
      <c r="D28" s="141">
        <v>6.52</v>
      </c>
      <c r="E28" s="141">
        <v>4.57</v>
      </c>
      <c r="F28" s="141">
        <v>4.7300000000000004</v>
      </c>
      <c r="G28" s="141">
        <v>5.8</v>
      </c>
      <c r="H28" s="141">
        <v>6.24</v>
      </c>
      <c r="I28" s="141">
        <v>6.16</v>
      </c>
      <c r="J28" s="141">
        <v>3.47</v>
      </c>
      <c r="K28" s="141">
        <v>2.7</v>
      </c>
      <c r="L28" s="141">
        <v>3.7294784150035474</v>
      </c>
      <c r="M28" s="141">
        <v>6.9370088171033615</v>
      </c>
      <c r="N28" s="141">
        <v>8.1538208059756752</v>
      </c>
      <c r="O28" s="141">
        <v>7.0380709280222691</v>
      </c>
      <c r="P28" s="141">
        <v>5.6081421044501107</v>
      </c>
      <c r="Q28" s="141">
        <v>5.3554651806866644</v>
      </c>
      <c r="R28" s="141">
        <v>5.5893509738841223</v>
      </c>
      <c r="S28" s="141">
        <v>4.34</v>
      </c>
      <c r="T28" s="141">
        <v>3.41</v>
      </c>
      <c r="U28" s="141">
        <v>2.7995659829158011</v>
      </c>
      <c r="V28" s="146" t="s">
        <v>183</v>
      </c>
      <c r="W28" s="147"/>
      <c r="X28" s="238">
        <f t="shared" si="1"/>
        <v>1.4640521584996449</v>
      </c>
      <c r="Y28" s="238">
        <f t="shared" si="1"/>
        <v>1.2457530402099815</v>
      </c>
      <c r="Z28" s="238">
        <f t="shared" si="1"/>
        <v>1.4091351208075489</v>
      </c>
      <c r="AA28" s="239">
        <f t="shared" si="1"/>
        <v>1.4707746342876784</v>
      </c>
      <c r="AB28" s="239">
        <f t="shared" si="1"/>
        <v>1.3702955812325883</v>
      </c>
      <c r="AC28" s="239">
        <f t="shared" si="1"/>
        <v>1.3803701809612881</v>
      </c>
      <c r="AD28" s="239">
        <f t="shared" si="1"/>
        <v>1.3283182588720177</v>
      </c>
      <c r="AE28" s="239">
        <f t="shared" si="1"/>
        <v>1.3858112950093509</v>
      </c>
    </row>
    <row r="29" spans="1:31" ht="14.1" customHeight="1" x14ac:dyDescent="0.2">
      <c r="A29" s="150" t="s">
        <v>184</v>
      </c>
      <c r="B29" s="151">
        <v>9.9499999999999993</v>
      </c>
      <c r="C29" s="151">
        <v>6.61</v>
      </c>
      <c r="D29" s="151">
        <v>5.33</v>
      </c>
      <c r="E29" s="151">
        <v>5.78</v>
      </c>
      <c r="F29" s="151">
        <v>6.58</v>
      </c>
      <c r="G29" s="151">
        <v>7.5</v>
      </c>
      <c r="H29" s="151">
        <v>7.91</v>
      </c>
      <c r="I29" s="151">
        <v>11.02</v>
      </c>
      <c r="J29" s="151">
        <v>15.9</v>
      </c>
      <c r="K29" s="151">
        <v>15.73</v>
      </c>
      <c r="L29" s="151">
        <v>13.272644815857573</v>
      </c>
      <c r="M29" s="151">
        <v>12.076528140067706</v>
      </c>
      <c r="N29" s="151">
        <v>11.516075503705734</v>
      </c>
      <c r="O29" s="151">
        <v>11.335690631551019</v>
      </c>
      <c r="P29" s="151">
        <v>10.957989802759041</v>
      </c>
      <c r="Q29" s="151">
        <v>11.310072824565077</v>
      </c>
      <c r="R29" s="151">
        <v>9.5847455622614266</v>
      </c>
      <c r="S29" s="151">
        <v>7.5216057225548942</v>
      </c>
      <c r="T29" s="151">
        <v>4.454251005215462</v>
      </c>
      <c r="U29" s="151">
        <v>4.7015355340470713</v>
      </c>
      <c r="V29" s="156" t="s">
        <v>185</v>
      </c>
      <c r="W29" s="147"/>
      <c r="X29" s="240">
        <f t="shared" si="1"/>
        <v>3.5339173779029087</v>
      </c>
      <c r="Y29" s="240">
        <f t="shared" si="1"/>
        <v>3.4899172955925279</v>
      </c>
      <c r="Z29" s="240">
        <f t="shared" si="1"/>
        <v>3.028819876770481</v>
      </c>
      <c r="AA29" s="241">
        <f t="shared" si="1"/>
        <v>2.4252751272945625</v>
      </c>
      <c r="AB29" s="241">
        <f t="shared" si="1"/>
        <v>2.0183202796697701</v>
      </c>
      <c r="AC29" s="241">
        <f t="shared" si="1"/>
        <v>1.7187888600611465</v>
      </c>
      <c r="AD29" s="241">
        <f t="shared" si="1"/>
        <v>1.6183041263254609</v>
      </c>
      <c r="AE29" s="241">
        <f t="shared" si="1"/>
        <v>1.8594063509192587</v>
      </c>
    </row>
    <row r="30" spans="1:31" ht="14.1" customHeight="1" x14ac:dyDescent="0.2">
      <c r="A30" s="140" t="s">
        <v>186</v>
      </c>
      <c r="B30" s="141">
        <v>14.33</v>
      </c>
      <c r="C30" s="141">
        <v>11.27</v>
      </c>
      <c r="D30" s="141">
        <v>9.57</v>
      </c>
      <c r="E30" s="141">
        <v>14.51</v>
      </c>
      <c r="F30" s="141">
        <v>16</v>
      </c>
      <c r="G30" s="141">
        <v>17.04</v>
      </c>
      <c r="H30" s="141">
        <v>14.51</v>
      </c>
      <c r="I30" s="141">
        <v>14.26</v>
      </c>
      <c r="J30" s="141">
        <v>13.05</v>
      </c>
      <c r="K30" s="141">
        <v>11.79</v>
      </c>
      <c r="L30" s="141">
        <v>11.65722551056562</v>
      </c>
      <c r="M30" s="141">
        <v>11.90088702490514</v>
      </c>
      <c r="N30" s="141">
        <v>12.019914714069003</v>
      </c>
      <c r="O30" s="141">
        <v>11.055405387196519</v>
      </c>
      <c r="P30" s="141">
        <v>8.8985096805355113</v>
      </c>
      <c r="Q30" s="141">
        <v>6.1850741420042894</v>
      </c>
      <c r="R30" s="141">
        <v>5.0683516312854584</v>
      </c>
      <c r="S30" s="141">
        <v>4.0167864818662062</v>
      </c>
      <c r="T30" s="141">
        <v>3.5708342904177863</v>
      </c>
      <c r="U30" s="141">
        <v>4.1488281943316476</v>
      </c>
      <c r="V30" s="146" t="s">
        <v>187</v>
      </c>
      <c r="W30" s="147"/>
      <c r="X30" s="238">
        <f t="shared" si="1"/>
        <v>1.8982774489434378</v>
      </c>
      <c r="Y30" s="238">
        <f t="shared" si="1"/>
        <v>1.8351887464529237</v>
      </c>
      <c r="Z30" s="238">
        <f t="shared" si="1"/>
        <v>1.5901972750460236</v>
      </c>
      <c r="AA30" s="239">
        <f t="shared" si="1"/>
        <v>1.699325389061098</v>
      </c>
      <c r="AB30" s="239">
        <f t="shared" si="1"/>
        <v>1.6774446146182569</v>
      </c>
      <c r="AC30" s="239">
        <f t="shared" si="1"/>
        <v>1.6918231456093011</v>
      </c>
      <c r="AD30" s="239">
        <f t="shared" si="1"/>
        <v>2.3227349946686418</v>
      </c>
      <c r="AE30" s="239">
        <f t="shared" si="1"/>
        <v>2.8176279786559273</v>
      </c>
    </row>
    <row r="31" spans="1:31" ht="14.1" customHeight="1" x14ac:dyDescent="0.2">
      <c r="A31" s="150" t="s">
        <v>188</v>
      </c>
      <c r="B31" s="151">
        <v>16.04</v>
      </c>
      <c r="C31" s="151">
        <v>11.71</v>
      </c>
      <c r="D31" s="151">
        <v>10.11</v>
      </c>
      <c r="E31" s="151">
        <v>9.92</v>
      </c>
      <c r="F31" s="151">
        <v>9.1199999999999992</v>
      </c>
      <c r="G31" s="151">
        <v>8.15</v>
      </c>
      <c r="H31" s="151">
        <v>7.08</v>
      </c>
      <c r="I31" s="151">
        <v>6.23</v>
      </c>
      <c r="J31" s="151">
        <v>6.32</v>
      </c>
      <c r="K31" s="151">
        <v>8.82</v>
      </c>
      <c r="L31" s="151">
        <v>9.1673757945946797</v>
      </c>
      <c r="M31" s="151">
        <v>9.2561415584074869</v>
      </c>
      <c r="N31" s="151">
        <v>6.9035233688374316</v>
      </c>
      <c r="O31" s="151">
        <v>6.7962011024662248</v>
      </c>
      <c r="P31" s="151">
        <v>5.4518610204353486</v>
      </c>
      <c r="Q31" s="151">
        <v>5.5543592970281539</v>
      </c>
      <c r="R31" s="151">
        <v>6.7095835299675137</v>
      </c>
      <c r="S31" s="151">
        <v>7.00497034225205</v>
      </c>
      <c r="T31" s="151">
        <v>6.4761323173084762</v>
      </c>
      <c r="U31" s="151">
        <v>5.5423605779276759</v>
      </c>
      <c r="V31" s="156" t="s">
        <v>189</v>
      </c>
      <c r="W31" s="147"/>
      <c r="X31" s="240">
        <f t="shared" si="1"/>
        <v>1.3741900635675748</v>
      </c>
      <c r="Y31" s="240">
        <f t="shared" si="1"/>
        <v>1.1778813882401731</v>
      </c>
      <c r="Z31" s="240">
        <f t="shared" si="1"/>
        <v>1.1706585839796815</v>
      </c>
      <c r="AA31" s="241">
        <f t="shared" si="1"/>
        <v>1.1183792881698511</v>
      </c>
      <c r="AB31" s="241">
        <f t="shared" si="1"/>
        <v>1.1446952430211395</v>
      </c>
      <c r="AC31" s="241">
        <f t="shared" si="1"/>
        <v>1.153935742094274</v>
      </c>
      <c r="AD31" s="241">
        <f t="shared" si="1"/>
        <v>1.1761607302962229</v>
      </c>
      <c r="AE31" s="241">
        <f t="shared" si="1"/>
        <v>1.1296625097611002</v>
      </c>
    </row>
    <row r="32" spans="1:31" ht="14.1" customHeight="1" x14ac:dyDescent="0.2">
      <c r="A32" s="140" t="s">
        <v>190</v>
      </c>
      <c r="B32" s="141">
        <v>23.01</v>
      </c>
      <c r="C32" s="141">
        <v>17.93</v>
      </c>
      <c r="D32" s="141">
        <v>13.44</v>
      </c>
      <c r="E32" s="141">
        <v>10.56</v>
      </c>
      <c r="F32" s="141">
        <v>9.9600000000000009</v>
      </c>
      <c r="G32" s="141">
        <v>12.16</v>
      </c>
      <c r="H32" s="141">
        <v>12.5</v>
      </c>
      <c r="I32" s="141">
        <v>10.32</v>
      </c>
      <c r="J32" s="141">
        <v>9.9600000000000009</v>
      </c>
      <c r="K32" s="141">
        <v>10.79</v>
      </c>
      <c r="L32" s="141">
        <v>10.860779242328022</v>
      </c>
      <c r="M32" s="141">
        <v>9.1482572553068096</v>
      </c>
      <c r="N32" s="141">
        <v>8.6797285273649862</v>
      </c>
      <c r="O32" s="141">
        <v>7.6865538102648134</v>
      </c>
      <c r="P32" s="141">
        <v>7.2138260266387508</v>
      </c>
      <c r="Q32" s="141">
        <v>6.7578812001149444</v>
      </c>
      <c r="R32" s="141">
        <v>6.5229347727375302</v>
      </c>
      <c r="S32" s="141">
        <v>7.0327122121799466</v>
      </c>
      <c r="T32" s="141">
        <v>8.0765266319619045</v>
      </c>
      <c r="U32" s="141">
        <v>8.6762554101049609</v>
      </c>
      <c r="V32" s="146" t="s">
        <v>191</v>
      </c>
      <c r="W32" s="147"/>
      <c r="X32" s="238">
        <f t="shared" si="1"/>
        <v>1.7275376606137585</v>
      </c>
      <c r="Y32" s="238">
        <f t="shared" si="1"/>
        <v>1.0380578101419105</v>
      </c>
      <c r="Z32" s="238">
        <f t="shared" si="1"/>
        <v>0.88027934596562241</v>
      </c>
      <c r="AA32" s="239">
        <f t="shared" si="1"/>
        <v>1.1196239649391411</v>
      </c>
      <c r="AB32" s="239">
        <f t="shared" si="1"/>
        <v>1.3998584650371986</v>
      </c>
      <c r="AC32" s="239">
        <f t="shared" si="1"/>
        <v>1.4944532422637717</v>
      </c>
      <c r="AD32" s="239">
        <f t="shared" si="1"/>
        <v>1.4218112160513807</v>
      </c>
      <c r="AE32" s="239">
        <f t="shared" si="1"/>
        <v>1.4224857003063831</v>
      </c>
    </row>
    <row r="33" spans="1:31" ht="14.1" customHeight="1" x14ac:dyDescent="0.2">
      <c r="A33" s="150" t="s">
        <v>21</v>
      </c>
      <c r="B33" s="151">
        <v>7.4</v>
      </c>
      <c r="C33" s="151">
        <v>6.4</v>
      </c>
      <c r="D33" s="151">
        <v>5.18</v>
      </c>
      <c r="E33" s="151">
        <v>4.1900000000000004</v>
      </c>
      <c r="F33" s="151">
        <v>4.34</v>
      </c>
      <c r="G33" s="151">
        <v>4.26</v>
      </c>
      <c r="H33" s="151">
        <v>4.5599999999999996</v>
      </c>
      <c r="I33" s="151">
        <v>4.0199999999999996</v>
      </c>
      <c r="J33" s="151">
        <v>4.09</v>
      </c>
      <c r="K33" s="151">
        <v>4.38</v>
      </c>
      <c r="L33" s="151">
        <v>4.9866847691831309</v>
      </c>
      <c r="M33" s="151">
        <v>5.194231985102995</v>
      </c>
      <c r="N33" s="151">
        <v>5.3530991858014136</v>
      </c>
      <c r="O33" s="151">
        <v>5.2433764957642301</v>
      </c>
      <c r="P33" s="151">
        <v>5.0635035556305281</v>
      </c>
      <c r="Q33" s="151">
        <v>4.3494585257720653</v>
      </c>
      <c r="R33" s="151">
        <v>4.4814788579451221</v>
      </c>
      <c r="S33" s="151">
        <v>3.9499578744760391</v>
      </c>
      <c r="T33" s="151">
        <v>3.6933816207051553</v>
      </c>
      <c r="U33" s="151">
        <v>3.7184645321065948</v>
      </c>
      <c r="V33" s="156" t="s">
        <v>192</v>
      </c>
      <c r="W33" s="147"/>
      <c r="X33" s="240">
        <f t="shared" si="1"/>
        <v>0.52893586768563827</v>
      </c>
      <c r="Y33" s="240">
        <f t="shared" si="1"/>
        <v>0.3681100105143349</v>
      </c>
      <c r="Z33" s="240">
        <f t="shared" si="1"/>
        <v>0.38888191281050483</v>
      </c>
      <c r="AA33" s="241">
        <f t="shared" si="1"/>
        <v>0.44128709230221241</v>
      </c>
      <c r="AB33" s="241">
        <f t="shared" si="1"/>
        <v>0.45308959914822988</v>
      </c>
      <c r="AC33" s="241">
        <f t="shared" si="1"/>
        <v>0.44414374657102335</v>
      </c>
      <c r="AD33" s="241">
        <f t="shared" si="1"/>
        <v>0.4519958607765111</v>
      </c>
      <c r="AE33" s="241">
        <f t="shared" si="1"/>
        <v>0.45900007332890719</v>
      </c>
    </row>
    <row r="34" spans="1:31" ht="14.1" customHeight="1" x14ac:dyDescent="0.2">
      <c r="A34" s="140" t="s">
        <v>193</v>
      </c>
      <c r="B34" s="141">
        <v>10.39</v>
      </c>
      <c r="C34" s="141">
        <v>10.52</v>
      </c>
      <c r="D34" s="141">
        <v>8.2899999999999991</v>
      </c>
      <c r="E34" s="141">
        <v>6.53</v>
      </c>
      <c r="F34" s="141">
        <v>6.47</v>
      </c>
      <c r="G34" s="141">
        <v>6.89</v>
      </c>
      <c r="H34" s="141">
        <v>6.71</v>
      </c>
      <c r="I34" s="141">
        <v>6.22</v>
      </c>
      <c r="J34" s="141">
        <v>6.58</v>
      </c>
      <c r="K34" s="141">
        <v>6.65</v>
      </c>
      <c r="L34" s="141">
        <v>6.9423734583496852</v>
      </c>
      <c r="M34" s="141">
        <v>6.6593669125959609</v>
      </c>
      <c r="N34" s="141">
        <v>6.9835294791122191</v>
      </c>
      <c r="O34" s="141">
        <v>7.1248455527666108</v>
      </c>
      <c r="P34" s="141">
        <v>6.6639560048276136</v>
      </c>
      <c r="Q34" s="141">
        <v>5.8424465333247921</v>
      </c>
      <c r="R34" s="141">
        <v>3.3185089021602199</v>
      </c>
      <c r="S34" s="141">
        <v>5.3013703533054537</v>
      </c>
      <c r="T34" s="141">
        <v>5.7700264062332742</v>
      </c>
      <c r="U34" s="141">
        <v>6.2731374659127539</v>
      </c>
      <c r="V34" s="146" t="s">
        <v>194</v>
      </c>
      <c r="W34" s="147"/>
      <c r="X34" s="238">
        <f t="shared" si="1"/>
        <v>0.88990506166601213</v>
      </c>
      <c r="Y34" s="238">
        <f t="shared" si="1"/>
        <v>0.34797026941319781</v>
      </c>
      <c r="Z34" s="238">
        <f t="shared" si="1"/>
        <v>0.17435899948775155</v>
      </c>
      <c r="AA34" s="239">
        <f t="shared" si="1"/>
        <v>0.20974046581974495</v>
      </c>
      <c r="AB34" s="239">
        <f t="shared" si="1"/>
        <v>0.19422398543353586</v>
      </c>
      <c r="AC34" s="239">
        <f t="shared" si="1"/>
        <v>0.25410176979365462</v>
      </c>
      <c r="AD34" s="239">
        <f t="shared" si="1"/>
        <v>0.70291052349122396</v>
      </c>
      <c r="AE34" s="239">
        <f t="shared" si="1"/>
        <v>0.83151867402846058</v>
      </c>
    </row>
    <row r="35" spans="1:31" ht="14.1" customHeight="1" x14ac:dyDescent="0.2">
      <c r="A35" s="150" t="s">
        <v>195</v>
      </c>
      <c r="B35" s="151">
        <v>10.53</v>
      </c>
      <c r="C35" s="151">
        <v>9.3699999999999992</v>
      </c>
      <c r="D35" s="151">
        <v>8.6199999999999992</v>
      </c>
      <c r="E35" s="151">
        <v>7.68</v>
      </c>
      <c r="F35" s="151">
        <v>7.08</v>
      </c>
      <c r="G35" s="151">
        <v>5.89</v>
      </c>
      <c r="H35" s="151">
        <v>5.43</v>
      </c>
      <c r="I35" s="151">
        <v>5.46</v>
      </c>
      <c r="J35" s="151">
        <v>5.39</v>
      </c>
      <c r="K35" s="151">
        <v>4.82</v>
      </c>
      <c r="L35" s="151">
        <v>5.6025298806572845</v>
      </c>
      <c r="M35" s="151">
        <v>6.0067331573553231</v>
      </c>
      <c r="N35" s="151">
        <v>6.8179777454816914</v>
      </c>
      <c r="O35" s="151">
        <v>11.733131393049449</v>
      </c>
      <c r="P35" s="151">
        <v>10.864140109344715</v>
      </c>
      <c r="Q35" s="151">
        <v>9.9117328215134837</v>
      </c>
      <c r="R35" s="151">
        <v>9.3870332716399574</v>
      </c>
      <c r="S35" s="151">
        <v>10.324894520900511</v>
      </c>
      <c r="T35" s="151">
        <v>12.687059875321765</v>
      </c>
      <c r="U35" s="151">
        <v>10.885069077402902</v>
      </c>
      <c r="V35" s="156" t="s">
        <v>196</v>
      </c>
      <c r="W35" s="147"/>
      <c r="X35" s="240">
        <f t="shared" si="1"/>
        <v>1.322597609547417</v>
      </c>
      <c r="Y35" s="240">
        <f t="shared" si="1"/>
        <v>0.95724421771924351</v>
      </c>
      <c r="Z35" s="240">
        <f t="shared" si="1"/>
        <v>0.70496110208668017</v>
      </c>
      <c r="AA35" s="241">
        <f t="shared" si="1"/>
        <v>1.2723994971136035</v>
      </c>
      <c r="AB35" s="241">
        <f t="shared" si="1"/>
        <v>1.8021791124218631</v>
      </c>
      <c r="AC35" s="241">
        <f t="shared" si="1"/>
        <v>2.1796261583374128</v>
      </c>
      <c r="AD35" s="241">
        <f t="shared" si="1"/>
        <v>2.2997452487861687</v>
      </c>
      <c r="AE35" s="241">
        <f t="shared" si="1"/>
        <v>2.3583691332953816</v>
      </c>
    </row>
    <row r="36" spans="1:31" ht="14.1" customHeight="1" x14ac:dyDescent="0.2">
      <c r="A36" s="140" t="s">
        <v>197</v>
      </c>
      <c r="B36" s="141">
        <v>9.77</v>
      </c>
      <c r="C36" s="141">
        <v>7.68</v>
      </c>
      <c r="D36" s="141">
        <v>6.45</v>
      </c>
      <c r="E36" s="141">
        <v>5.52</v>
      </c>
      <c r="F36" s="141">
        <v>6.35</v>
      </c>
      <c r="G36" s="141">
        <v>6.38</v>
      </c>
      <c r="H36" s="141">
        <v>7.01</v>
      </c>
      <c r="I36" s="141">
        <v>5.92</v>
      </c>
      <c r="J36" s="141">
        <v>5.21</v>
      </c>
      <c r="K36" s="141">
        <v>4.45</v>
      </c>
      <c r="L36" s="141">
        <v>4.7405731574469865</v>
      </c>
      <c r="M36" s="141">
        <v>4.5563407479684761</v>
      </c>
      <c r="N36" s="141">
        <v>7.4952615988673701</v>
      </c>
      <c r="O36" s="141">
        <v>8.2173763171071492</v>
      </c>
      <c r="P36" s="141">
        <v>9.7481930630701168</v>
      </c>
      <c r="Q36" s="141">
        <v>4.443048826253353</v>
      </c>
      <c r="R36" s="141">
        <v>7.4078987091453108</v>
      </c>
      <c r="S36" s="141">
        <v>6.7424026192070317</v>
      </c>
      <c r="T36" s="141">
        <v>7.0220131537455375</v>
      </c>
      <c r="U36" s="141">
        <v>8.0855866476545462</v>
      </c>
      <c r="V36" s="146" t="s">
        <v>198</v>
      </c>
      <c r="W36" s="147"/>
      <c r="X36" s="238">
        <f t="shared" si="1"/>
        <v>0.80294268425530135</v>
      </c>
      <c r="Y36" s="238">
        <f t="shared" si="1"/>
        <v>0.76330860945845369</v>
      </c>
      <c r="Z36" s="238">
        <f t="shared" si="1"/>
        <v>0.86783476934519077</v>
      </c>
      <c r="AA36" s="239">
        <f t="shared" si="1"/>
        <v>1.0575724010559056</v>
      </c>
      <c r="AB36" s="239">
        <f t="shared" si="1"/>
        <v>1.3973917073629172</v>
      </c>
      <c r="AC36" s="239">
        <f t="shared" si="1"/>
        <v>1.5509026989518511</v>
      </c>
      <c r="AD36" s="239">
        <f t="shared" si="1"/>
        <v>1.5986505440492884</v>
      </c>
      <c r="AE36" s="239">
        <f t="shared" si="1"/>
        <v>1.6211169575728164</v>
      </c>
    </row>
    <row r="37" spans="1:31" ht="14.1" customHeight="1" x14ac:dyDescent="0.2">
      <c r="A37" s="150" t="s">
        <v>25</v>
      </c>
      <c r="B37" s="151">
        <v>5.7</v>
      </c>
      <c r="C37" s="151">
        <v>3.1</v>
      </c>
      <c r="D37" s="151">
        <v>2.63</v>
      </c>
      <c r="E37" s="151">
        <v>2.64</v>
      </c>
      <c r="F37" s="151">
        <v>4.3099999999999996</v>
      </c>
      <c r="G37" s="151">
        <v>5.54</v>
      </c>
      <c r="H37" s="151">
        <v>4.83</v>
      </c>
      <c r="I37" s="151">
        <v>4.54</v>
      </c>
      <c r="J37" s="151">
        <v>3.81</v>
      </c>
      <c r="K37" s="151">
        <v>4.2300000000000004</v>
      </c>
      <c r="L37" s="151">
        <v>3.7469304944403712</v>
      </c>
      <c r="M37" s="151">
        <v>3.6803876758149432</v>
      </c>
      <c r="N37" s="151">
        <v>4.1747297925715827</v>
      </c>
      <c r="O37" s="151">
        <v>5.0845388096711321</v>
      </c>
      <c r="P37" s="151">
        <v>5.2208645942824186</v>
      </c>
      <c r="Q37" s="151">
        <v>4.7926885655004767</v>
      </c>
      <c r="R37" s="151">
        <v>4.0603701022616923</v>
      </c>
      <c r="S37" s="151">
        <v>3.4662384454681447</v>
      </c>
      <c r="T37" s="151">
        <v>2.5566870246240669</v>
      </c>
      <c r="U37" s="151">
        <v>1.9341359624550976</v>
      </c>
      <c r="V37" s="156" t="s">
        <v>199</v>
      </c>
      <c r="W37" s="147"/>
      <c r="X37" s="240">
        <f t="shared" si="1"/>
        <v>0.75230695055596286</v>
      </c>
      <c r="Y37" s="240">
        <f t="shared" si="1"/>
        <v>0.69426818297446857</v>
      </c>
      <c r="Z37" s="240">
        <f t="shared" si="1"/>
        <v>0.54470020297508903</v>
      </c>
      <c r="AA37" s="241">
        <f t="shared" si="1"/>
        <v>0.48318082013438401</v>
      </c>
      <c r="AB37" s="241">
        <f t="shared" si="1"/>
        <v>0.55733554411266539</v>
      </c>
      <c r="AC37" s="241">
        <f t="shared" si="1"/>
        <v>0.48260440066271304</v>
      </c>
      <c r="AD37" s="241">
        <f t="shared" si="1"/>
        <v>0.46037759112739607</v>
      </c>
      <c r="AE37" s="241">
        <f t="shared" si="1"/>
        <v>0.48427851548994472</v>
      </c>
    </row>
    <row r="38" spans="1:31" ht="14.1" customHeight="1" x14ac:dyDescent="0.2">
      <c r="A38" s="140" t="s">
        <v>200</v>
      </c>
      <c r="B38" s="141">
        <v>12.43</v>
      </c>
      <c r="C38" s="141">
        <v>10.52</v>
      </c>
      <c r="D38" s="141">
        <v>9.51</v>
      </c>
      <c r="E38" s="141">
        <v>9.23</v>
      </c>
      <c r="F38" s="141">
        <v>9.2100000000000009</v>
      </c>
      <c r="G38" s="141">
        <v>10.47</v>
      </c>
      <c r="H38" s="141">
        <v>9.48</v>
      </c>
      <c r="I38" s="141">
        <v>9.74</v>
      </c>
      <c r="J38" s="141">
        <v>8.68</v>
      </c>
      <c r="K38" s="141">
        <v>9.25</v>
      </c>
      <c r="L38" s="141">
        <v>9.3629288022343111</v>
      </c>
      <c r="M38" s="141">
        <v>10.454944967682469</v>
      </c>
      <c r="N38" s="141">
        <v>11.8413919244434</v>
      </c>
      <c r="O38" s="141">
        <v>19.56416228796493</v>
      </c>
      <c r="P38" s="141">
        <v>19.351997833621667</v>
      </c>
      <c r="Q38" s="141">
        <v>15.510417768451829</v>
      </c>
      <c r="R38" s="141">
        <v>6.4967971562269922</v>
      </c>
      <c r="S38" s="141">
        <v>5.3336473089274357</v>
      </c>
      <c r="T38" s="141">
        <v>6.1056521446010255</v>
      </c>
      <c r="U38" s="141">
        <v>2.5912403957140935</v>
      </c>
      <c r="V38" s="146" t="s">
        <v>201</v>
      </c>
      <c r="W38" s="147"/>
      <c r="X38" s="238">
        <f t="shared" si="1"/>
        <v>0.41882427186594151</v>
      </c>
      <c r="Y38" s="238">
        <f t="shared" si="1"/>
        <v>0.40971656734148693</v>
      </c>
      <c r="Z38" s="238">
        <f t="shared" si="1"/>
        <v>0.69011143676356246</v>
      </c>
      <c r="AA38" s="239">
        <f t="shared" si="1"/>
        <v>1.9589737231886613</v>
      </c>
      <c r="AB38" s="239">
        <f t="shared" si="1"/>
        <v>3.0597848602491928</v>
      </c>
      <c r="AC38" s="239">
        <f t="shared" si="1"/>
        <v>3.4911649629437691</v>
      </c>
      <c r="AD38" s="239">
        <f t="shared" si="1"/>
        <v>3.6701571335701488</v>
      </c>
      <c r="AE38" s="239">
        <f t="shared" si="1"/>
        <v>3.9858909189321223</v>
      </c>
    </row>
    <row r="39" spans="1:31" ht="14.1" customHeight="1" x14ac:dyDescent="0.2">
      <c r="A39" s="150" t="s">
        <v>202</v>
      </c>
      <c r="B39" s="151">
        <v>9.6</v>
      </c>
      <c r="C39" s="151">
        <v>9.64</v>
      </c>
      <c r="D39" s="151">
        <v>9.89</v>
      </c>
      <c r="E39" s="151">
        <v>6.73</v>
      </c>
      <c r="F39" s="151">
        <v>5.54</v>
      </c>
      <c r="G39" s="151">
        <v>6.03</v>
      </c>
      <c r="H39" s="151">
        <v>5.29</v>
      </c>
      <c r="I39" s="151">
        <v>5.18</v>
      </c>
      <c r="J39" s="151">
        <v>3.69</v>
      </c>
      <c r="K39" s="151">
        <v>4.28</v>
      </c>
      <c r="L39" s="151">
        <v>4.9111271314070928</v>
      </c>
      <c r="M39" s="151">
        <v>5.6430097654363989</v>
      </c>
      <c r="N39" s="151">
        <v>6.7274612843206478</v>
      </c>
      <c r="O39" s="151">
        <v>7.0348242837345376</v>
      </c>
      <c r="P39" s="151">
        <v>8.0112056476729414</v>
      </c>
      <c r="Q39" s="151">
        <v>5.8757926392938744</v>
      </c>
      <c r="R39" s="151">
        <v>9.3289121649819755</v>
      </c>
      <c r="S39" s="151">
        <v>9.4567261320426823</v>
      </c>
      <c r="T39" s="151">
        <v>8.7199080716414823</v>
      </c>
      <c r="U39" s="151">
        <v>7.6615836073552854</v>
      </c>
      <c r="V39" s="156" t="s">
        <v>203</v>
      </c>
      <c r="W39" s="147"/>
      <c r="X39" s="240">
        <f t="shared" si="1"/>
        <v>1.5811323721155746</v>
      </c>
      <c r="Y39" s="240">
        <f t="shared" si="1"/>
        <v>1.0989517861893905</v>
      </c>
      <c r="Z39" s="240">
        <f t="shared" si="1"/>
        <v>0.73193439183499542</v>
      </c>
      <c r="AA39" s="241">
        <f t="shared" si="1"/>
        <v>0.76241682020844914</v>
      </c>
      <c r="AB39" s="241">
        <f t="shared" si="1"/>
        <v>1.0168879941398958</v>
      </c>
      <c r="AC39" s="241">
        <f t="shared" si="1"/>
        <v>0.99838311085516074</v>
      </c>
      <c r="AD39" s="241">
        <f t="shared" si="1"/>
        <v>1.3658940427942228</v>
      </c>
      <c r="AE39" s="241">
        <f t="shared" si="1"/>
        <v>1.6159199976615419</v>
      </c>
    </row>
    <row r="40" spans="1:31" ht="14.1" customHeight="1" x14ac:dyDescent="0.2">
      <c r="A40" s="140" t="s">
        <v>41</v>
      </c>
      <c r="B40" s="141">
        <v>5.21</v>
      </c>
      <c r="C40" s="141">
        <v>0.88</v>
      </c>
      <c r="D40" s="141">
        <v>-0.63</v>
      </c>
      <c r="E40" s="141">
        <v>-0.52</v>
      </c>
      <c r="F40" s="141">
        <v>4.38</v>
      </c>
      <c r="G40" s="141">
        <v>5.66</v>
      </c>
      <c r="H40" s="141">
        <v>5.18</v>
      </c>
      <c r="I40" s="141">
        <v>4.01</v>
      </c>
      <c r="J40" s="141">
        <v>2.4300000000000002</v>
      </c>
      <c r="K40" s="141">
        <v>2.3199999999999998</v>
      </c>
      <c r="L40" s="141">
        <v>2.3543189166571525</v>
      </c>
      <c r="M40" s="141">
        <v>3.5829815776086624</v>
      </c>
      <c r="N40" s="141">
        <v>3.8268945639501042</v>
      </c>
      <c r="O40" s="141">
        <v>4.2771406066546316</v>
      </c>
      <c r="P40" s="141">
        <v>4.0262321327316002</v>
      </c>
      <c r="Q40" s="141">
        <v>5.9727961185006295</v>
      </c>
      <c r="R40" s="141">
        <v>5.5915158392665338</v>
      </c>
      <c r="S40" s="141">
        <v>5.60458980251531</v>
      </c>
      <c r="T40" s="141">
        <v>5.9379178150492473</v>
      </c>
      <c r="U40" s="141">
        <v>7.6033906702453082</v>
      </c>
      <c r="V40" s="146" t="s">
        <v>204</v>
      </c>
      <c r="W40" s="147"/>
      <c r="X40" s="238">
        <f t="shared" si="1"/>
        <v>1.7608544866674276</v>
      </c>
      <c r="Y40" s="238">
        <f t="shared" si="1"/>
        <v>1.6858662660951509</v>
      </c>
      <c r="Z40" s="238">
        <f t="shared" si="1"/>
        <v>1.3410718213258432</v>
      </c>
      <c r="AA40" s="239">
        <f t="shared" si="1"/>
        <v>0.90424675433648116</v>
      </c>
      <c r="AB40" s="239">
        <f t="shared" si="1"/>
        <v>0.8759453249550091</v>
      </c>
      <c r="AC40" s="239">
        <f t="shared" si="1"/>
        <v>0.90096901443505928</v>
      </c>
      <c r="AD40" s="239">
        <f t="shared" si="1"/>
        <v>0.93634896389374767</v>
      </c>
      <c r="AE40" s="239">
        <f t="shared" si="1"/>
        <v>1.0958079441452786</v>
      </c>
    </row>
    <row r="41" spans="1:31" ht="14.1" customHeight="1" x14ac:dyDescent="0.2">
      <c r="A41" s="150" t="s">
        <v>205</v>
      </c>
      <c r="B41" s="151">
        <v>16.07</v>
      </c>
      <c r="C41" s="151">
        <v>14.61</v>
      </c>
      <c r="D41" s="151">
        <v>11.95</v>
      </c>
      <c r="E41" s="151">
        <v>11.04</v>
      </c>
      <c r="F41" s="151">
        <v>11.34</v>
      </c>
      <c r="G41" s="151">
        <v>12.01</v>
      </c>
      <c r="H41" s="151">
        <v>21.56</v>
      </c>
      <c r="I41" s="151">
        <v>21.44</v>
      </c>
      <c r="J41" s="151">
        <v>21.02</v>
      </c>
      <c r="K41" s="151">
        <v>11.96</v>
      </c>
      <c r="L41" s="151">
        <v>12.8664790228664</v>
      </c>
      <c r="M41" s="151">
        <v>13.09065316357268</v>
      </c>
      <c r="N41" s="151">
        <v>13.173166220727229</v>
      </c>
      <c r="O41" s="151">
        <v>11.554248004692678</v>
      </c>
      <c r="P41" s="151">
        <v>12.684313353454305</v>
      </c>
      <c r="Q41" s="151">
        <v>10.997288411034861</v>
      </c>
      <c r="R41" s="151">
        <v>8.8280600528045561</v>
      </c>
      <c r="S41" s="151">
        <v>10.230143575493258</v>
      </c>
      <c r="T41" s="151">
        <v>12.029393719330574</v>
      </c>
      <c r="U41" s="151">
        <v>13.616219211622477</v>
      </c>
      <c r="V41" s="156" t="s">
        <v>206</v>
      </c>
      <c r="W41" s="147"/>
      <c r="X41" s="240">
        <f t="shared" si="1"/>
        <v>3.8162112586280146</v>
      </c>
      <c r="Y41" s="240">
        <f t="shared" si="1"/>
        <v>3.9073720688136548</v>
      </c>
      <c r="Z41" s="240">
        <f t="shared" si="1"/>
        <v>3.833982095570021</v>
      </c>
      <c r="AA41" s="241">
        <f t="shared" si="1"/>
        <v>3.8031272152884603</v>
      </c>
      <c r="AB41" s="241">
        <f t="shared" si="1"/>
        <v>3.7224684140812032</v>
      </c>
      <c r="AC41" s="241">
        <f t="shared" si="1"/>
        <v>3.7832311094191104</v>
      </c>
      <c r="AD41" s="241">
        <f t="shared" si="1"/>
        <v>2.9874316708338906</v>
      </c>
      <c r="AE41" s="241">
        <f t="shared" si="1"/>
        <v>1.9264871716595262</v>
      </c>
    </row>
    <row r="42" spans="1:31" ht="14.1" customHeight="1" x14ac:dyDescent="0.2">
      <c r="A42" s="140" t="s">
        <v>207</v>
      </c>
      <c r="B42" s="141">
        <v>8.5500000000000007</v>
      </c>
      <c r="C42" s="141">
        <v>7.04</v>
      </c>
      <c r="D42" s="141">
        <v>5.77</v>
      </c>
      <c r="E42" s="141">
        <v>5.03</v>
      </c>
      <c r="F42" s="141">
        <v>5.12</v>
      </c>
      <c r="G42" s="141">
        <v>4.93</v>
      </c>
      <c r="H42" s="141">
        <v>7.42</v>
      </c>
      <c r="I42" s="141">
        <v>7.39</v>
      </c>
      <c r="J42" s="141">
        <v>7.52</v>
      </c>
      <c r="K42" s="141">
        <v>4.84</v>
      </c>
      <c r="L42" s="141">
        <v>7.3775913931860631</v>
      </c>
      <c r="M42" s="141">
        <v>6.8815120451534133</v>
      </c>
      <c r="N42" s="141">
        <v>5.886863519227183</v>
      </c>
      <c r="O42" s="141">
        <v>5.5594047396273805</v>
      </c>
      <c r="P42" s="141">
        <v>5.360237646358847</v>
      </c>
      <c r="Q42" s="141">
        <v>4.3177821314391469</v>
      </c>
      <c r="R42" s="141">
        <v>3.6807484334341765</v>
      </c>
      <c r="S42" s="141">
        <v>3.6429111206182299</v>
      </c>
      <c r="T42" s="141">
        <v>3.554889344988827</v>
      </c>
      <c r="U42" s="141">
        <v>3.4831336905012984</v>
      </c>
      <c r="V42" s="146" t="s">
        <v>208</v>
      </c>
      <c r="W42" s="147"/>
      <c r="X42" s="238">
        <f t="shared" si="1"/>
        <v>1.1057591393186061</v>
      </c>
      <c r="Y42" s="238">
        <f t="shared" si="1"/>
        <v>1.0899103438339477</v>
      </c>
      <c r="Z42" s="238">
        <f t="shared" si="1"/>
        <v>1.0782239919112293</v>
      </c>
      <c r="AA42" s="239">
        <f t="shared" si="1"/>
        <v>1.0252835179484912</v>
      </c>
      <c r="AB42" s="239">
        <f t="shared" si="1"/>
        <v>1.0012597533126066</v>
      </c>
      <c r="AC42" s="239">
        <f t="shared" si="1"/>
        <v>1.0624815401686918</v>
      </c>
      <c r="AD42" s="239">
        <f t="shared" si="1"/>
        <v>1.1297794006707107</v>
      </c>
      <c r="AE42" s="239">
        <f t="shared" si="1"/>
        <v>1.1383692365343638</v>
      </c>
    </row>
    <row r="43" spans="1:31" ht="14.1" customHeight="1" x14ac:dyDescent="0.2">
      <c r="A43" s="150" t="s">
        <v>209</v>
      </c>
      <c r="B43" s="151">
        <v>8.01</v>
      </c>
      <c r="C43" s="151">
        <v>8.8000000000000007</v>
      </c>
      <c r="D43" s="151">
        <v>7.82</v>
      </c>
      <c r="E43" s="151">
        <v>6.81</v>
      </c>
      <c r="F43" s="151">
        <v>6.41</v>
      </c>
      <c r="G43" s="151">
        <v>5.82</v>
      </c>
      <c r="H43" s="151">
        <v>5.37</v>
      </c>
      <c r="I43" s="151">
        <v>5.27</v>
      </c>
      <c r="J43" s="151">
        <v>5.72</v>
      </c>
      <c r="K43" s="151">
        <v>5.99</v>
      </c>
      <c r="L43" s="151">
        <v>6.532770962180166</v>
      </c>
      <c r="M43" s="151">
        <v>6.5593289118037568</v>
      </c>
      <c r="N43" s="151">
        <v>6.4942423003836156</v>
      </c>
      <c r="O43" s="151">
        <v>6.0276994174939418</v>
      </c>
      <c r="P43" s="151">
        <v>5.9647044846946464</v>
      </c>
      <c r="Q43" s="151">
        <v>5.6964265038011508</v>
      </c>
      <c r="R43" s="151">
        <v>4.6285211349661228</v>
      </c>
      <c r="S43" s="151">
        <v>3.63713597032545</v>
      </c>
      <c r="T43" s="151">
        <v>3.0206383440047531</v>
      </c>
      <c r="U43" s="151">
        <v>3.4608317980878995</v>
      </c>
      <c r="V43" s="156" t="s">
        <v>210</v>
      </c>
      <c r="W43" s="147"/>
      <c r="X43" s="240">
        <f t="shared" si="1"/>
        <v>0.82913251546161981</v>
      </c>
      <c r="Y43" s="240">
        <f t="shared" si="1"/>
        <v>0.59620998739839226</v>
      </c>
      <c r="Z43" s="240">
        <f t="shared" si="1"/>
        <v>0.46363421743675381</v>
      </c>
      <c r="AA43" s="241">
        <f t="shared" si="1"/>
        <v>0.38540415918614801</v>
      </c>
      <c r="AB43" s="241">
        <f t="shared" si="1"/>
        <v>0.34593371071668344</v>
      </c>
      <c r="AC43" s="241">
        <f t="shared" si="1"/>
        <v>0.35872850566835224</v>
      </c>
      <c r="AD43" s="241">
        <f t="shared" si="1"/>
        <v>0.44770596947241759</v>
      </c>
      <c r="AE43" s="241">
        <f t="shared" si="1"/>
        <v>0.64364965303336341</v>
      </c>
    </row>
    <row r="44" spans="1:31" ht="14.1" customHeight="1" x14ac:dyDescent="0.2">
      <c r="A44" s="140" t="s">
        <v>211</v>
      </c>
      <c r="B44" s="141">
        <v>12.32</v>
      </c>
      <c r="C44" s="141">
        <v>9.58</v>
      </c>
      <c r="D44" s="141">
        <v>7.91</v>
      </c>
      <c r="E44" s="141">
        <v>6.68</v>
      </c>
      <c r="F44" s="141">
        <v>8.1</v>
      </c>
      <c r="G44" s="141">
        <v>8.8800000000000008</v>
      </c>
      <c r="H44" s="141">
        <v>9.07</v>
      </c>
      <c r="I44" s="141">
        <v>7.89</v>
      </c>
      <c r="J44" s="141">
        <v>7.93</v>
      </c>
      <c r="K44" s="141">
        <v>7.69</v>
      </c>
      <c r="L44" s="141">
        <v>7.8428571949495902</v>
      </c>
      <c r="M44" s="141">
        <v>7.6732501049610295</v>
      </c>
      <c r="N44" s="141">
        <v>8.2821923140115086</v>
      </c>
      <c r="O44" s="141">
        <v>7.6193786272535453</v>
      </c>
      <c r="P44" s="141">
        <v>7.9056566998850979</v>
      </c>
      <c r="Q44" s="141">
        <v>7.3452285196859144</v>
      </c>
      <c r="R44" s="141">
        <v>7.6078216623149784</v>
      </c>
      <c r="S44" s="141">
        <v>6.259142639902179</v>
      </c>
      <c r="T44" s="141">
        <v>6.5467089467407469</v>
      </c>
      <c r="U44" s="141">
        <v>7.3965606047009196</v>
      </c>
      <c r="V44" s="146" t="s">
        <v>212</v>
      </c>
      <c r="W44" s="147"/>
      <c r="X44" s="238">
        <f t="shared" si="1"/>
        <v>0.61162856830302492</v>
      </c>
      <c r="Y44" s="238">
        <f t="shared" si="1"/>
        <v>0.43003356200536313</v>
      </c>
      <c r="Z44" s="238">
        <f t="shared" si="1"/>
        <v>0.46337449368853167</v>
      </c>
      <c r="AA44" s="239">
        <f t="shared" si="1"/>
        <v>0.38822420350824771</v>
      </c>
      <c r="AB44" s="239">
        <f t="shared" si="1"/>
        <v>0.39943836633865504</v>
      </c>
      <c r="AC44" s="239">
        <f t="shared" si="1"/>
        <v>0.30152465515750021</v>
      </c>
      <c r="AD44" s="239">
        <f t="shared" si="1"/>
        <v>0.19150272946307281</v>
      </c>
      <c r="AE44" s="239">
        <f t="shared" si="1"/>
        <v>0.32689310139721617</v>
      </c>
    </row>
    <row r="45" spans="1:31" ht="14.1" customHeight="1" x14ac:dyDescent="0.2">
      <c r="A45" s="150" t="s">
        <v>213</v>
      </c>
      <c r="B45" s="151">
        <v>5.12</v>
      </c>
      <c r="C45" s="151">
        <v>3.25</v>
      </c>
      <c r="D45" s="151">
        <v>1.81</v>
      </c>
      <c r="E45" s="151">
        <v>1.4</v>
      </c>
      <c r="F45" s="151">
        <v>2.16</v>
      </c>
      <c r="G45" s="151">
        <v>2.88</v>
      </c>
      <c r="H45" s="151">
        <v>4.24</v>
      </c>
      <c r="I45" s="151">
        <v>5.28</v>
      </c>
      <c r="J45" s="151">
        <v>5.53</v>
      </c>
      <c r="K45" s="151">
        <v>4.88</v>
      </c>
      <c r="L45" s="151">
        <v>3.945991723094068</v>
      </c>
      <c r="M45" s="151">
        <v>4.3137030457095555</v>
      </c>
      <c r="N45" s="151">
        <v>4.6640880976147807</v>
      </c>
      <c r="O45" s="151">
        <v>4.5132475999134263</v>
      </c>
      <c r="P45" s="151">
        <v>4.0590895429249363</v>
      </c>
      <c r="Q45" s="151">
        <v>4.1697983649668622</v>
      </c>
      <c r="R45" s="151">
        <v>4.3100124742654895</v>
      </c>
      <c r="S45" s="151">
        <v>4.4175897544617264</v>
      </c>
      <c r="T45" s="151">
        <v>4.0900983509290549</v>
      </c>
      <c r="U45" s="151">
        <v>3.7020009246658945</v>
      </c>
      <c r="V45" s="156" t="s">
        <v>214</v>
      </c>
      <c r="W45" s="147"/>
      <c r="X45" s="240">
        <f t="shared" si="1"/>
        <v>1.2375991723094069</v>
      </c>
      <c r="Y45" s="240">
        <f t="shared" si="1"/>
        <v>1.26517558150429</v>
      </c>
      <c r="Z45" s="240">
        <f t="shared" si="1"/>
        <v>1.0696269719851044</v>
      </c>
      <c r="AA45" s="241">
        <f t="shared" si="1"/>
        <v>0.74736409268773274</v>
      </c>
      <c r="AB45" s="241">
        <f t="shared" si="1"/>
        <v>0.54285513857996481</v>
      </c>
      <c r="AC45" s="241">
        <f t="shared" si="1"/>
        <v>0.42314414958506585</v>
      </c>
      <c r="AD45" s="241">
        <f t="shared" si="1"/>
        <v>0.41754315164382694</v>
      </c>
      <c r="AE45" s="241">
        <f t="shared" si="1"/>
        <v>0.33318549126957397</v>
      </c>
    </row>
    <row r="46" spans="1:31" ht="14.1" customHeight="1" x14ac:dyDescent="0.2">
      <c r="A46" s="140" t="s">
        <v>215</v>
      </c>
      <c r="B46" s="141">
        <v>13.06</v>
      </c>
      <c r="C46" s="141">
        <v>12.8</v>
      </c>
      <c r="D46" s="141">
        <v>10.74</v>
      </c>
      <c r="E46" s="141">
        <v>11.72</v>
      </c>
      <c r="F46" s="141">
        <v>10.29</v>
      </c>
      <c r="G46" s="141">
        <v>9.36</v>
      </c>
      <c r="H46" s="141">
        <v>8.75</v>
      </c>
      <c r="I46" s="141">
        <v>7.67</v>
      </c>
      <c r="J46" s="141">
        <v>6.23</v>
      </c>
      <c r="K46" s="141">
        <v>6.51</v>
      </c>
      <c r="L46" s="141">
        <v>7.3955226634020574</v>
      </c>
      <c r="M46" s="141">
        <v>9.189275565513471</v>
      </c>
      <c r="N46" s="141">
        <v>9.5460770839251001</v>
      </c>
      <c r="O46" s="141">
        <v>8.3612791772899016</v>
      </c>
      <c r="P46" s="141">
        <v>7.6409624870644306</v>
      </c>
      <c r="Q46" s="141">
        <v>6.8877142141055723</v>
      </c>
      <c r="R46" s="141">
        <v>6.9736536583737383</v>
      </c>
      <c r="S46" s="141">
        <v>6.2363128457737753</v>
      </c>
      <c r="T46" s="141">
        <v>6.3280510739014169</v>
      </c>
      <c r="U46" s="141">
        <v>6.118864116953751</v>
      </c>
      <c r="V46" s="146" t="s">
        <v>216</v>
      </c>
      <c r="W46" s="147"/>
      <c r="X46" s="238">
        <f t="shared" si="1"/>
        <v>1.8354477336597941</v>
      </c>
      <c r="Y46" s="238">
        <f t="shared" si="1"/>
        <v>1.4743752902111413</v>
      </c>
      <c r="Z46" s="238">
        <f t="shared" si="1"/>
        <v>1.3717654923468392</v>
      </c>
      <c r="AA46" s="239">
        <f t="shared" si="1"/>
        <v>1.1030678265300311</v>
      </c>
      <c r="AB46" s="239">
        <f t="shared" si="1"/>
        <v>0.97601466762619826</v>
      </c>
      <c r="AC46" s="239">
        <f t="shared" si="1"/>
        <v>0.9148598700416517</v>
      </c>
      <c r="AD46" s="239">
        <f t="shared" si="1"/>
        <v>0.84107037779115357</v>
      </c>
      <c r="AE46" s="239">
        <f t="shared" si="1"/>
        <v>0.94985504712273683</v>
      </c>
    </row>
    <row r="47" spans="1:31" s="108" customFormat="1" ht="14.1" customHeight="1" x14ac:dyDescent="0.2">
      <c r="A47" s="150" t="s">
        <v>24</v>
      </c>
      <c r="B47" s="151">
        <v>7.44</v>
      </c>
      <c r="C47" s="151">
        <v>7.25</v>
      </c>
      <c r="D47" s="151">
        <v>6.77</v>
      </c>
      <c r="E47" s="151">
        <v>5.76</v>
      </c>
      <c r="F47" s="151">
        <v>4.41</v>
      </c>
      <c r="G47" s="151">
        <v>4.34</v>
      </c>
      <c r="H47" s="151">
        <v>4.37</v>
      </c>
      <c r="I47" s="151">
        <v>4.2</v>
      </c>
      <c r="J47" s="151">
        <v>3.31</v>
      </c>
      <c r="K47" s="151">
        <v>3.84</v>
      </c>
      <c r="L47" s="151">
        <v>3.7255141587530476</v>
      </c>
      <c r="M47" s="151">
        <v>3.9405623308432287</v>
      </c>
      <c r="N47" s="151">
        <v>3.4799624617302163</v>
      </c>
      <c r="O47" s="151">
        <v>3.5228906762197871</v>
      </c>
      <c r="P47" s="151">
        <v>3.4701768529854347</v>
      </c>
      <c r="Q47" s="151">
        <v>2.8398312891456619</v>
      </c>
      <c r="R47" s="151">
        <v>2.742204648666811</v>
      </c>
      <c r="S47" s="151">
        <v>2.5681176001410568</v>
      </c>
      <c r="T47" s="151">
        <v>2.687676427668956</v>
      </c>
      <c r="U47" s="151">
        <v>2.3714368099999477</v>
      </c>
      <c r="V47" s="156" t="s">
        <v>217</v>
      </c>
      <c r="W47" s="147"/>
      <c r="X47" s="240">
        <f t="shared" si="1"/>
        <v>1.0774691504748173</v>
      </c>
      <c r="Y47" s="240">
        <f t="shared" si="1"/>
        <v>0.71935694041614917</v>
      </c>
      <c r="Z47" s="240">
        <f t="shared" si="1"/>
        <v>0.47839610486735074</v>
      </c>
      <c r="AA47" s="241">
        <f t="shared" si="1"/>
        <v>0.3382195034140178</v>
      </c>
      <c r="AB47" s="241">
        <f t="shared" si="1"/>
        <v>0.31820181811547432</v>
      </c>
      <c r="AC47" s="241">
        <f t="shared" si="1"/>
        <v>0.34532152095151764</v>
      </c>
      <c r="AD47" s="241">
        <f t="shared" si="1"/>
        <v>0.33867919132879398</v>
      </c>
      <c r="AE47" s="241">
        <f t="shared" si="1"/>
        <v>0.38311009388811362</v>
      </c>
    </row>
    <row r="48" spans="1:31" s="108" customFormat="1" ht="14.1" customHeight="1" x14ac:dyDescent="0.2">
      <c r="A48" s="140" t="s">
        <v>22</v>
      </c>
      <c r="B48" s="141">
        <v>6.64</v>
      </c>
      <c r="C48" s="141">
        <v>5.26</v>
      </c>
      <c r="D48" s="141">
        <v>5.38</v>
      </c>
      <c r="E48" s="141">
        <v>4.9000000000000004</v>
      </c>
      <c r="F48" s="141">
        <v>5.66</v>
      </c>
      <c r="G48" s="141">
        <v>5.77</v>
      </c>
      <c r="H48" s="141">
        <v>6.19</v>
      </c>
      <c r="I48" s="141">
        <v>5.81</v>
      </c>
      <c r="J48" s="141">
        <v>6.08</v>
      </c>
      <c r="K48" s="141">
        <v>2.5</v>
      </c>
      <c r="L48" s="141">
        <v>6.2752630565819594</v>
      </c>
      <c r="M48" s="141">
        <v>5.9990864137659541</v>
      </c>
      <c r="N48" s="141">
        <v>6.486065813903819</v>
      </c>
      <c r="O48" s="141">
        <v>6.4268825508219551</v>
      </c>
      <c r="P48" s="141">
        <v>6.6164288190031328</v>
      </c>
      <c r="Q48" s="141">
        <v>7.693522280687862</v>
      </c>
      <c r="R48" s="141">
        <v>6.7622444186375779</v>
      </c>
      <c r="S48" s="141">
        <v>6.5660706521754753</v>
      </c>
      <c r="T48" s="141">
        <v>6.680962875882221</v>
      </c>
      <c r="U48" s="141">
        <v>6.3709918885569481</v>
      </c>
      <c r="V48" s="146" t="s">
        <v>218</v>
      </c>
      <c r="W48" s="147"/>
      <c r="X48" s="238">
        <f t="shared" si="1"/>
        <v>0.69802104452655667</v>
      </c>
      <c r="Y48" s="238">
        <f t="shared" si="1"/>
        <v>0.71786096822087497</v>
      </c>
      <c r="Z48" s="238">
        <f t="shared" si="1"/>
        <v>0.74681661137006905</v>
      </c>
      <c r="AA48" s="239">
        <f t="shared" si="1"/>
        <v>0.65589191340294772</v>
      </c>
      <c r="AB48" s="239">
        <f t="shared" si="1"/>
        <v>0.67322359924460939</v>
      </c>
      <c r="AC48" s="239">
        <f t="shared" si="1"/>
        <v>0.74281765333269012</v>
      </c>
      <c r="AD48" s="239">
        <f t="shared" si="1"/>
        <v>0.77715231845094479</v>
      </c>
      <c r="AE48" s="239">
        <f t="shared" si="1"/>
        <v>0.76851655758147319</v>
      </c>
    </row>
    <row r="49" spans="1:31" s="108" customFormat="1" ht="14.1" customHeight="1" x14ac:dyDescent="0.2">
      <c r="A49" s="150" t="s">
        <v>219</v>
      </c>
      <c r="B49" s="151">
        <v>13.61</v>
      </c>
      <c r="C49" s="151">
        <v>8.4</v>
      </c>
      <c r="D49" s="151">
        <v>7.08</v>
      </c>
      <c r="E49" s="151">
        <v>6.81</v>
      </c>
      <c r="F49" s="151">
        <v>6.99</v>
      </c>
      <c r="G49" s="151">
        <v>6.77</v>
      </c>
      <c r="H49" s="151">
        <v>6.54</v>
      </c>
      <c r="I49" s="151">
        <v>6.28</v>
      </c>
      <c r="J49" s="151">
        <v>6.58</v>
      </c>
      <c r="K49" s="151">
        <v>6.32</v>
      </c>
      <c r="L49" s="151">
        <v>6.9720459754016835</v>
      </c>
      <c r="M49" s="151">
        <v>7.291862459575114</v>
      </c>
      <c r="N49" s="151">
        <v>7.3933534558469018</v>
      </c>
      <c r="O49" s="151">
        <v>6.3034310870457215</v>
      </c>
      <c r="P49" s="151">
        <v>5.6389670150531073</v>
      </c>
      <c r="Q49" s="151">
        <v>5.1561227107353602</v>
      </c>
      <c r="R49" s="151">
        <v>4.9183556575486369</v>
      </c>
      <c r="S49" s="151">
        <v>4.4013936834524392</v>
      </c>
      <c r="T49" s="151">
        <v>3.8753806535091639</v>
      </c>
      <c r="U49" s="151">
        <v>3.7444252655042725</v>
      </c>
      <c r="V49" s="156" t="s">
        <v>220</v>
      </c>
      <c r="W49" s="147"/>
      <c r="X49" s="240">
        <f t="shared" si="1"/>
        <v>0.38904551704820206</v>
      </c>
      <c r="Y49" s="240">
        <f t="shared" si="1"/>
        <v>0.26671267479814365</v>
      </c>
      <c r="Z49" s="240">
        <f t="shared" si="1"/>
        <v>0.29672618908236992</v>
      </c>
      <c r="AA49" s="241">
        <f t="shared" si="1"/>
        <v>0.33938308037779769</v>
      </c>
      <c r="AB49" s="241">
        <f t="shared" si="1"/>
        <v>0.39827957873093772</v>
      </c>
      <c r="AC49" s="241">
        <f t="shared" si="1"/>
        <v>0.50787410779895104</v>
      </c>
      <c r="AD49" s="241">
        <f t="shared" si="1"/>
        <v>0.62964199222910122</v>
      </c>
      <c r="AE49" s="241">
        <f t="shared" si="1"/>
        <v>0.85507475021480839</v>
      </c>
    </row>
    <row r="50" spans="1:31" s="108" customFormat="1" ht="14.1" customHeight="1" x14ac:dyDescent="0.2">
      <c r="A50" s="159" t="s">
        <v>16</v>
      </c>
      <c r="B50" s="160">
        <v>5.12</v>
      </c>
      <c r="C50" s="160">
        <v>0.88</v>
      </c>
      <c r="D50" s="160">
        <v>-0.63</v>
      </c>
      <c r="E50" s="160">
        <v>-0.52</v>
      </c>
      <c r="F50" s="160">
        <v>2.16</v>
      </c>
      <c r="G50" s="160">
        <v>2.88</v>
      </c>
      <c r="H50" s="160">
        <v>4.24</v>
      </c>
      <c r="I50" s="160">
        <v>4.01</v>
      </c>
      <c r="J50" s="160">
        <v>2.4300000000000002</v>
      </c>
      <c r="K50" s="160">
        <v>2.3199999999999998</v>
      </c>
      <c r="L50" s="160">
        <v>2.3543189166571525</v>
      </c>
      <c r="M50" s="160">
        <v>3.5829815776086624</v>
      </c>
      <c r="N50" s="174">
        <v>3.4799624617302163</v>
      </c>
      <c r="O50" s="174">
        <v>3.5228906762197871</v>
      </c>
      <c r="P50" s="174">
        <v>3.4701768529854347</v>
      </c>
      <c r="Q50" s="174">
        <v>2.8398312891456619</v>
      </c>
      <c r="R50" s="174">
        <v>2.742204648666811</v>
      </c>
      <c r="S50" s="174">
        <v>2.5681176001410568</v>
      </c>
      <c r="T50" s="174">
        <v>2.5566870246240669</v>
      </c>
      <c r="U50" s="174">
        <v>1.9341359624550976</v>
      </c>
      <c r="V50" s="164" t="s">
        <v>16</v>
      </c>
      <c r="W50" s="165"/>
      <c r="X50" s="166">
        <f t="shared" si="1"/>
        <v>1.2614591349994293</v>
      </c>
      <c r="Y50" s="166">
        <f t="shared" si="1"/>
        <v>1.1676380296559488</v>
      </c>
      <c r="Z50" s="166">
        <f t="shared" si="1"/>
        <v>0.94486251226817264</v>
      </c>
      <c r="AA50" s="166">
        <f t="shared" si="1"/>
        <v>0.66915157989015128</v>
      </c>
      <c r="AB50" s="167">
        <f t="shared" si="1"/>
        <v>0.58636265548466981</v>
      </c>
      <c r="AC50" s="167">
        <f t="shared" si="1"/>
        <v>0.59118290078719027</v>
      </c>
      <c r="AD50" s="168">
        <f t="shared" si="1"/>
        <v>0.53796567140744744</v>
      </c>
      <c r="AE50" s="168">
        <f t="shared" si="1"/>
        <v>0.46636359185643761</v>
      </c>
    </row>
    <row r="51" spans="1:31" s="108" customFormat="1" ht="14.1" customHeight="1" x14ac:dyDescent="0.2">
      <c r="A51" s="159" t="s">
        <v>17</v>
      </c>
      <c r="B51" s="160">
        <v>23.01</v>
      </c>
      <c r="C51" s="160">
        <v>17.93</v>
      </c>
      <c r="D51" s="160">
        <v>13.44</v>
      </c>
      <c r="E51" s="160">
        <v>14.51</v>
      </c>
      <c r="F51" s="160">
        <v>16</v>
      </c>
      <c r="G51" s="160">
        <v>17.04</v>
      </c>
      <c r="H51" s="160">
        <v>21.56</v>
      </c>
      <c r="I51" s="160">
        <v>21.44</v>
      </c>
      <c r="J51" s="160">
        <v>21.02</v>
      </c>
      <c r="K51" s="160">
        <v>15.73</v>
      </c>
      <c r="L51" s="160">
        <v>13.272644815857573</v>
      </c>
      <c r="M51" s="160">
        <v>13.09065316357268</v>
      </c>
      <c r="N51" s="174">
        <v>13.173166220727229</v>
      </c>
      <c r="O51" s="174">
        <v>19.56416228796493</v>
      </c>
      <c r="P51" s="174">
        <v>19.351997833621667</v>
      </c>
      <c r="Q51" s="174">
        <v>15.510417768451829</v>
      </c>
      <c r="R51" s="174">
        <v>9.5847455622614266</v>
      </c>
      <c r="S51" s="174">
        <v>10.324894520900511</v>
      </c>
      <c r="T51" s="174">
        <v>12.687059875321765</v>
      </c>
      <c r="U51" s="174">
        <v>13.616219211622477</v>
      </c>
      <c r="V51" s="164" t="s">
        <v>17</v>
      </c>
      <c r="W51" s="165"/>
      <c r="X51" s="166">
        <f t="shared" si="1"/>
        <v>2.634588414731394</v>
      </c>
      <c r="Y51" s="166">
        <f t="shared" si="1"/>
        <v>2.8437361616455794</v>
      </c>
      <c r="Z51" s="166">
        <f t="shared" si="1"/>
        <v>2.8650828639874009</v>
      </c>
      <c r="AA51" s="166">
        <f t="shared" si="1"/>
        <v>2.9655823385431939</v>
      </c>
      <c r="AB51" s="169">
        <f t="shared" si="1"/>
        <v>3.0629695921429114</v>
      </c>
      <c r="AC51" s="169">
        <f t="shared" si="1"/>
        <v>3.2159278152977286</v>
      </c>
      <c r="AD51" s="168">
        <f t="shared" si="1"/>
        <v>3.3362090121207322</v>
      </c>
      <c r="AE51" s="168">
        <f t="shared" si="1"/>
        <v>3.1730473606719003</v>
      </c>
    </row>
    <row r="52" spans="1:31" s="108" customFormat="1" ht="14.1" customHeight="1" x14ac:dyDescent="0.2">
      <c r="A52" s="159" t="s">
        <v>221</v>
      </c>
      <c r="B52" s="160">
        <v>10.17</v>
      </c>
      <c r="C52" s="160">
        <v>8.6000000000000014</v>
      </c>
      <c r="D52" s="160">
        <v>6.9249999999999998</v>
      </c>
      <c r="E52" s="160">
        <v>6.1550000000000002</v>
      </c>
      <c r="F52" s="160">
        <v>6.4399999999999995</v>
      </c>
      <c r="G52" s="160">
        <v>6.5749999999999993</v>
      </c>
      <c r="H52" s="160">
        <v>6.8599999999999994</v>
      </c>
      <c r="I52" s="160">
        <v>6.2249999999999996</v>
      </c>
      <c r="J52" s="160">
        <v>6.2750000000000004</v>
      </c>
      <c r="K52" s="160">
        <v>6.1550000000000002</v>
      </c>
      <c r="L52" s="160">
        <v>6.9572097168756848</v>
      </c>
      <c r="M52" s="160">
        <v>6.9092604311283878</v>
      </c>
      <c r="N52" s="209">
        <v>6.9435264239748253</v>
      </c>
      <c r="O52" s="209">
        <v>7.0364476058784033</v>
      </c>
      <c r="P52" s="172">
        <v>6.6018467283100888</v>
      </c>
      <c r="Q52" s="160">
        <v>5.8591195863093333</v>
      </c>
      <c r="R52" s="209">
        <v>5.5960414908953044</v>
      </c>
      <c r="S52" s="209">
        <v>5.3175088311164451</v>
      </c>
      <c r="T52" s="209">
        <v>5.6647742178116811</v>
      </c>
      <c r="U52" s="209">
        <v>4.9902650732402654</v>
      </c>
      <c r="V52" s="173" t="str">
        <f>+A52</f>
        <v>Médiane</v>
      </c>
      <c r="X52" s="166">
        <f t="shared" si="1"/>
        <v>0.49506516602508244</v>
      </c>
      <c r="Y52" s="166">
        <f t="shared" si="1"/>
        <v>0.29764701480040712</v>
      </c>
      <c r="Z52" s="166">
        <f t="shared" si="1"/>
        <v>0.29949965719788968</v>
      </c>
      <c r="AA52" s="166">
        <f t="shared" si="1"/>
        <v>0.30364441778573015</v>
      </c>
      <c r="AB52" s="169">
        <f t="shared" si="1"/>
        <v>0.28745974495472126</v>
      </c>
      <c r="AC52" s="169">
        <f t="shared" si="1"/>
        <v>0.36296892213627147</v>
      </c>
      <c r="AD52" s="168">
        <f t="shared" si="1"/>
        <v>0.43381298289627523</v>
      </c>
      <c r="AE52" s="168">
        <f t="shared" si="1"/>
        <v>0.52456209978463064</v>
      </c>
    </row>
    <row r="53" spans="1:31" s="108" customFormat="1" ht="14.1" customHeight="1" x14ac:dyDescent="0.2">
      <c r="A53" s="159" t="s">
        <v>237</v>
      </c>
      <c r="B53" s="160">
        <v>10.932307692307692</v>
      </c>
      <c r="C53" s="160">
        <v>8.7119230769230782</v>
      </c>
      <c r="D53" s="160">
        <v>7.1226923076923088</v>
      </c>
      <c r="E53" s="160">
        <v>6.5196153846153857</v>
      </c>
      <c r="F53" s="160">
        <v>6.9323076923076918</v>
      </c>
      <c r="G53" s="160">
        <v>7.370000000000001</v>
      </c>
      <c r="H53" s="160">
        <v>7.6469230769230778</v>
      </c>
      <c r="I53" s="160">
        <v>7.4357692307692291</v>
      </c>
      <c r="J53" s="160">
        <v>7.3515384615384631</v>
      </c>
      <c r="K53" s="160">
        <v>6.9034615384615376</v>
      </c>
      <c r="L53" s="160">
        <v>7.2374414108621048</v>
      </c>
      <c r="M53" s="160">
        <v>7.3946285587907274</v>
      </c>
      <c r="N53" s="209">
        <v>7.4711152742916216</v>
      </c>
      <c r="O53" s="209">
        <v>7.6212121976805856</v>
      </c>
      <c r="P53" s="172">
        <v>7.3128144529818009</v>
      </c>
      <c r="Q53" s="160">
        <v>6.5033885325283887</v>
      </c>
      <c r="R53" s="209">
        <v>6.0188311794287639</v>
      </c>
      <c r="S53" s="209">
        <v>5.746078917705721</v>
      </c>
      <c r="T53" s="209">
        <v>5.7245801394020539</v>
      </c>
      <c r="U53" s="209">
        <v>5.6166951790006445</v>
      </c>
      <c r="V53" s="173" t="str">
        <f>+A53</f>
        <v>Moyenne</v>
      </c>
      <c r="X53" s="166">
        <f t="shared" si="1"/>
        <v>0.38006355122148205</v>
      </c>
      <c r="Y53" s="166">
        <f t="shared" si="1"/>
        <v>0.25753482834145736</v>
      </c>
      <c r="Z53" s="166">
        <f t="shared" si="1"/>
        <v>0.26469111463666789</v>
      </c>
      <c r="AA53" s="166">
        <f t="shared" si="1"/>
        <v>0.18722171817123537</v>
      </c>
      <c r="AB53" s="169">
        <f t="shared" si="1"/>
        <v>0.1394392474611334</v>
      </c>
      <c r="AC53" s="169">
        <f t="shared" si="1"/>
        <v>0.2438392677192458</v>
      </c>
      <c r="AD53" s="168">
        <f t="shared" si="1"/>
        <v>0.38987580015625589</v>
      </c>
      <c r="AE53" s="168">
        <f t="shared" si="1"/>
        <v>0.53048880831669487</v>
      </c>
    </row>
    <row r="54" spans="1:31" s="108" customFormat="1" ht="14.1" customHeight="1" thickBot="1" x14ac:dyDescent="0.25">
      <c r="A54" s="159" t="s">
        <v>222</v>
      </c>
      <c r="B54" s="174">
        <v>8.6999999999999993</v>
      </c>
      <c r="C54" s="175">
        <v>6.82</v>
      </c>
      <c r="D54" s="175">
        <v>5.5</v>
      </c>
      <c r="E54" s="175">
        <v>5.01</v>
      </c>
      <c r="F54" s="175">
        <v>5.72</v>
      </c>
      <c r="G54" s="175">
        <v>6.23</v>
      </c>
      <c r="H54" s="175">
        <v>6.67</v>
      </c>
      <c r="I54" s="175">
        <v>6.56</v>
      </c>
      <c r="J54" s="175">
        <v>6.58</v>
      </c>
      <c r="K54" s="175">
        <v>5.68</v>
      </c>
      <c r="L54" s="175">
        <v>6.35</v>
      </c>
      <c r="M54" s="175">
        <v>6.52</v>
      </c>
      <c r="N54" s="174">
        <v>6.35</v>
      </c>
      <c r="O54" s="178">
        <v>6.43</v>
      </c>
      <c r="P54" s="177">
        <v>6.19</v>
      </c>
      <c r="Q54" s="178">
        <v>5.733972839599911</v>
      </c>
      <c r="R54" s="179">
        <v>5.621814279700855</v>
      </c>
      <c r="S54" s="179">
        <v>5.4396743273814065</v>
      </c>
      <c r="T54" s="179">
        <v>5.65</v>
      </c>
      <c r="U54" s="179">
        <v>5.5164993878867596</v>
      </c>
      <c r="V54" s="164" t="s">
        <v>222</v>
      </c>
      <c r="X54" s="166">
        <f t="shared" si="1"/>
        <v>0.50760000000000005</v>
      </c>
      <c r="Y54" s="166">
        <f t="shared" si="1"/>
        <v>0.48359999999999986</v>
      </c>
      <c r="Z54" s="166">
        <f t="shared" si="1"/>
        <v>0.41819999999999968</v>
      </c>
      <c r="AA54" s="166">
        <f t="shared" si="1"/>
        <v>0.25939999999999974</v>
      </c>
      <c r="AB54" s="169">
        <f t="shared" si="1"/>
        <v>0.1959999999999999</v>
      </c>
      <c r="AC54" s="169">
        <f t="shared" si="1"/>
        <v>0.26304380245601228</v>
      </c>
      <c r="AD54" s="168">
        <f t="shared" si="1"/>
        <v>0.31610554568390781</v>
      </c>
      <c r="AE54" s="168">
        <f t="shared" si="1"/>
        <v>0.37654462639813924</v>
      </c>
    </row>
    <row r="55" spans="1:31" s="108" customFormat="1" ht="14.1" customHeight="1" thickBot="1" x14ac:dyDescent="0.25">
      <c r="A55" s="180" t="s">
        <v>223</v>
      </c>
      <c r="B55" s="181">
        <v>8.8402729927486305</v>
      </c>
      <c r="C55" s="182">
        <v>7.9357094950656322</v>
      </c>
      <c r="D55" s="182">
        <v>10.025743037678446</v>
      </c>
      <c r="E55" s="182">
        <v>10.526715239829993</v>
      </c>
      <c r="F55" s="182">
        <v>11.193894651025861</v>
      </c>
      <c r="G55" s="182">
        <v>11.495592409980576</v>
      </c>
      <c r="H55" s="182">
        <v>11.607404155692128</v>
      </c>
      <c r="I55" s="182">
        <v>11.551437599412264</v>
      </c>
      <c r="J55" s="182">
        <v>12.19</v>
      </c>
      <c r="K55" s="182">
        <v>16.86</v>
      </c>
      <c r="L55" s="182">
        <v>13.97</v>
      </c>
      <c r="M55" s="182">
        <v>14.752586011670124</v>
      </c>
      <c r="N55" s="182">
        <v>14.485183703997887</v>
      </c>
      <c r="O55" s="182">
        <v>12.790249979505244</v>
      </c>
      <c r="P55" s="182">
        <v>11.722292320968688</v>
      </c>
      <c r="Q55" s="182">
        <v>12.2154171772121</v>
      </c>
      <c r="R55" s="182">
        <v>11.563119150889927</v>
      </c>
      <c r="S55" s="182">
        <v>12.568369334575639</v>
      </c>
      <c r="T55" s="182">
        <v>12.51</v>
      </c>
      <c r="U55" s="182">
        <v>13.96381719097011</v>
      </c>
      <c r="V55" s="184" t="s">
        <v>224</v>
      </c>
      <c r="X55" s="185">
        <f t="shared" si="1"/>
        <v>1.5626102046789057</v>
      </c>
      <c r="Y55" s="185">
        <f t="shared" si="1"/>
        <v>1.6661148160166612</v>
      </c>
      <c r="Z55" s="185">
        <f t="shared" si="1"/>
        <v>1.7229288414048951</v>
      </c>
      <c r="AA55" s="185">
        <f t="shared" si="1"/>
        <v>1.5418460622308756</v>
      </c>
      <c r="AB55" s="169">
        <f t="shared" si="1"/>
        <v>1.4995742486354493</v>
      </c>
      <c r="AC55" s="169">
        <f t="shared" si="1"/>
        <v>1.4419882672569275</v>
      </c>
      <c r="AD55" s="231">
        <f t="shared" si="1"/>
        <v>1.4455310676411037</v>
      </c>
      <c r="AE55" s="168">
        <f t="shared" ref="AE55" si="2">AVEDEV(J55:S55)</f>
        <v>1.3641765288280339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K6/I6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 xml:space="preserve">Investitionsanstrengung 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Nettoinvestition in % der laufenden Ausgaben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+[1]Gewichtung_Pondération!$E$9</f>
        <v>2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 xml:space="preserve">Effort d’investissement 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Investissement net en % des dépenses courantes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+[1]Gewichtung_Pondération!$E$9</f>
        <v>2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U68" si="3">(SUM(B24:D24)/3)</f>
        <v>6.4566666666666661</v>
      </c>
      <c r="E68" s="141">
        <f t="shared" si="3"/>
        <v>4.9866666666666664</v>
      </c>
      <c r="F68" s="141">
        <f t="shared" si="3"/>
        <v>4.4400000000000004</v>
      </c>
      <c r="G68" s="141">
        <f t="shared" si="3"/>
        <v>5.376666666666666</v>
      </c>
      <c r="H68" s="141">
        <f t="shared" si="3"/>
        <v>6.37</v>
      </c>
      <c r="I68" s="141">
        <f t="shared" si="3"/>
        <v>7.4733333333333327</v>
      </c>
      <c r="J68" s="141">
        <f t="shared" si="3"/>
        <v>8.1566666666666663</v>
      </c>
      <c r="K68" s="141">
        <f t="shared" si="3"/>
        <v>8.49</v>
      </c>
      <c r="L68" s="141">
        <f t="shared" si="3"/>
        <v>8.3132475924392022</v>
      </c>
      <c r="M68" s="141">
        <f t="shared" si="3"/>
        <v>7.9789125510650436</v>
      </c>
      <c r="N68" s="141">
        <f t="shared" si="3"/>
        <v>6.9863637522996669</v>
      </c>
      <c r="O68" s="142">
        <f t="shared" si="3"/>
        <v>6.1249800407339778</v>
      </c>
      <c r="P68" s="246">
        <f t="shared" si="3"/>
        <v>5.0352312706710602</v>
      </c>
      <c r="Q68" s="195">
        <f t="shared" si="3"/>
        <v>4.6126571905182487</v>
      </c>
      <c r="R68" s="142">
        <f t="shared" si="3"/>
        <v>4.6473720619538437</v>
      </c>
      <c r="S68" s="246">
        <f t="shared" si="3"/>
        <v>4.6559383305858324</v>
      </c>
      <c r="T68" s="246">
        <f t="shared" si="3"/>
        <v>5.1775685526340487</v>
      </c>
      <c r="U68" s="246">
        <f t="shared" si="3"/>
        <v>5.1773213378027618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ref="D69:D93" si="4">(SUM(B25:D25)/3)</f>
        <v>5.4900000000000011</v>
      </c>
      <c r="E69" s="151">
        <f t="shared" ref="E69:T84" si="5">(SUM(C25:E25)/3)</f>
        <v>4.9333333333333336</v>
      </c>
      <c r="F69" s="151">
        <f t="shared" si="5"/>
        <v>5.0666666666666664</v>
      </c>
      <c r="G69" s="151">
        <f t="shared" si="5"/>
        <v>5.333333333333333</v>
      </c>
      <c r="H69" s="151">
        <f t="shared" si="5"/>
        <v>5.3933333333333335</v>
      </c>
      <c r="I69" s="151">
        <f t="shared" si="5"/>
        <v>5.1433333333333335</v>
      </c>
      <c r="J69" s="151">
        <f t="shared" si="5"/>
        <v>4.9366666666666674</v>
      </c>
      <c r="K69" s="151">
        <f t="shared" si="5"/>
        <v>5.04</v>
      </c>
      <c r="L69" s="151">
        <f t="shared" si="5"/>
        <v>5.4897234746241308</v>
      </c>
      <c r="M69" s="151">
        <f t="shared" si="5"/>
        <v>5.7715141878014817</v>
      </c>
      <c r="N69" s="151">
        <f t="shared" si="5"/>
        <v>6.2502617453502518</v>
      </c>
      <c r="O69" s="197">
        <f t="shared" si="5"/>
        <v>6.4399952925811164</v>
      </c>
      <c r="P69" s="247">
        <f t="shared" si="5"/>
        <v>6.6172927919427833</v>
      </c>
      <c r="Q69" s="197">
        <f t="shared" si="5"/>
        <v>6.48143639348761</v>
      </c>
      <c r="R69" s="198">
        <f t="shared" si="5"/>
        <v>6.1721684191406396</v>
      </c>
      <c r="S69" s="151">
        <f t="shared" si="5"/>
        <v>5.6525786518518544</v>
      </c>
      <c r="T69" s="151">
        <f t="shared" si="5"/>
        <v>5.1313750715372937</v>
      </c>
      <c r="U69" s="151">
        <f t="shared" ref="U69:U83" si="6">(SUM(S25:U25)/3)</f>
        <v>4.6993406242140709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4"/>
        <v>7.7333333333333334</v>
      </c>
      <c r="E70" s="141">
        <f t="shared" si="5"/>
        <v>5.8599999999999994</v>
      </c>
      <c r="F70" s="141">
        <f t="shared" si="5"/>
        <v>5.916666666666667</v>
      </c>
      <c r="G70" s="141">
        <f t="shared" si="5"/>
        <v>6.77</v>
      </c>
      <c r="H70" s="141">
        <f t="shared" si="5"/>
        <v>7.7733333333333334</v>
      </c>
      <c r="I70" s="141">
        <f t="shared" si="5"/>
        <v>7.7333333333333334</v>
      </c>
      <c r="J70" s="141">
        <f t="shared" si="5"/>
        <v>7.44</v>
      </c>
      <c r="K70" s="141">
        <f t="shared" si="5"/>
        <v>7.5266666666666664</v>
      </c>
      <c r="L70" s="141">
        <f t="shared" si="5"/>
        <v>7.8011064752086163</v>
      </c>
      <c r="M70" s="141">
        <f t="shared" si="5"/>
        <v>8.2335147734278085</v>
      </c>
      <c r="N70" s="141">
        <f t="shared" si="5"/>
        <v>8.1664400807318529</v>
      </c>
      <c r="O70" s="194">
        <f t="shared" si="5"/>
        <v>7.8590576333078914</v>
      </c>
      <c r="P70" s="246">
        <f t="shared" si="5"/>
        <v>6.978390324746651</v>
      </c>
      <c r="Q70" s="194">
        <f t="shared" si="5"/>
        <v>5.9481948874790129</v>
      </c>
      <c r="R70" s="195">
        <f t="shared" si="5"/>
        <v>5.1427344613386561</v>
      </c>
      <c r="S70" s="199">
        <f t="shared" si="5"/>
        <v>4.8723751727415703</v>
      </c>
      <c r="T70" s="199">
        <f t="shared" si="5"/>
        <v>4.65923957240686</v>
      </c>
      <c r="U70" s="199">
        <f t="shared" si="6"/>
        <v>4.3726671597431475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4"/>
        <v>15.653333333333336</v>
      </c>
      <c r="E71" s="151">
        <f t="shared" si="5"/>
        <v>11.5</v>
      </c>
      <c r="F71" s="151">
        <f t="shared" si="5"/>
        <v>8.83</v>
      </c>
      <c r="G71" s="151">
        <f t="shared" si="5"/>
        <v>8.1199999999999992</v>
      </c>
      <c r="H71" s="151">
        <f t="shared" si="5"/>
        <v>8.25</v>
      </c>
      <c r="I71" s="151">
        <f t="shared" si="5"/>
        <v>8.5466666666666669</v>
      </c>
      <c r="J71" s="151">
        <f t="shared" si="5"/>
        <v>9.5466666666666669</v>
      </c>
      <c r="K71" s="151">
        <f t="shared" si="5"/>
        <v>11.079999999999998</v>
      </c>
      <c r="L71" s="151">
        <f t="shared" si="5"/>
        <v>12.160745838819452</v>
      </c>
      <c r="M71" s="151">
        <f t="shared" si="5"/>
        <v>11.642311502898727</v>
      </c>
      <c r="N71" s="151">
        <f t="shared" si="5"/>
        <v>10.089713226714808</v>
      </c>
      <c r="O71" s="197">
        <f t="shared" si="5"/>
        <v>8.4578350084233183</v>
      </c>
      <c r="P71" s="247">
        <f t="shared" si="5"/>
        <v>7.4135963869516504</v>
      </c>
      <c r="Q71" s="198">
        <f t="shared" si="5"/>
        <v>6.9267475052991108</v>
      </c>
      <c r="R71" s="152">
        <f t="shared" si="5"/>
        <v>6.8130175001003659</v>
      </c>
      <c r="S71" s="201">
        <f t="shared" si="5"/>
        <v>6.8047719214232458</v>
      </c>
      <c r="T71" s="201">
        <f t="shared" si="5"/>
        <v>6.8247277312064512</v>
      </c>
      <c r="U71" s="201">
        <f t="shared" si="6"/>
        <v>7.0962315509838918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4"/>
        <v>9.5066666666666659</v>
      </c>
      <c r="E72" s="141">
        <f t="shared" si="5"/>
        <v>6.7366666666666672</v>
      </c>
      <c r="F72" s="141">
        <f t="shared" si="5"/>
        <v>5.2733333333333334</v>
      </c>
      <c r="G72" s="141">
        <f t="shared" si="5"/>
        <v>5.0333333333333341</v>
      </c>
      <c r="H72" s="141">
        <f t="shared" si="5"/>
        <v>5.5900000000000007</v>
      </c>
      <c r="I72" s="141">
        <f t="shared" si="5"/>
        <v>6.0666666666666664</v>
      </c>
      <c r="J72" s="141">
        <f t="shared" si="5"/>
        <v>5.29</v>
      </c>
      <c r="K72" s="141">
        <f t="shared" si="5"/>
        <v>4.1100000000000003</v>
      </c>
      <c r="L72" s="141">
        <f t="shared" si="5"/>
        <v>3.2998261383345153</v>
      </c>
      <c r="M72" s="141">
        <f t="shared" si="5"/>
        <v>4.4554957440356366</v>
      </c>
      <c r="N72" s="141">
        <f t="shared" si="5"/>
        <v>6.2734360126941953</v>
      </c>
      <c r="O72" s="194">
        <f t="shared" si="5"/>
        <v>7.3763001837004358</v>
      </c>
      <c r="P72" s="246">
        <f t="shared" si="5"/>
        <v>6.9333446128160183</v>
      </c>
      <c r="Q72" s="195">
        <f t="shared" si="5"/>
        <v>6.0005594043863484</v>
      </c>
      <c r="R72" s="142">
        <f t="shared" si="5"/>
        <v>5.5176527530069661</v>
      </c>
      <c r="S72" s="202">
        <f t="shared" si="5"/>
        <v>5.0949387181902628</v>
      </c>
      <c r="T72" s="202">
        <f t="shared" si="5"/>
        <v>4.4464503246280414</v>
      </c>
      <c r="U72" s="202">
        <f t="shared" si="6"/>
        <v>3.516521994305267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4"/>
        <v>7.2966666666666669</v>
      </c>
      <c r="E73" s="151">
        <f t="shared" si="5"/>
        <v>5.9066666666666672</v>
      </c>
      <c r="F73" s="151">
        <f t="shared" si="5"/>
        <v>5.8966666666666656</v>
      </c>
      <c r="G73" s="151">
        <f t="shared" si="5"/>
        <v>6.62</v>
      </c>
      <c r="H73" s="151">
        <f t="shared" si="5"/>
        <v>7.330000000000001</v>
      </c>
      <c r="I73" s="151">
        <f t="shared" si="5"/>
        <v>8.81</v>
      </c>
      <c r="J73" s="151">
        <f t="shared" si="5"/>
        <v>11.61</v>
      </c>
      <c r="K73" s="151">
        <f t="shared" si="5"/>
        <v>14.216666666666669</v>
      </c>
      <c r="L73" s="151">
        <f t="shared" si="5"/>
        <v>14.967548271952525</v>
      </c>
      <c r="M73" s="151">
        <f t="shared" si="5"/>
        <v>13.693057651975094</v>
      </c>
      <c r="N73" s="151">
        <f t="shared" si="5"/>
        <v>12.288416153210337</v>
      </c>
      <c r="O73" s="197">
        <f t="shared" si="5"/>
        <v>11.642764758441487</v>
      </c>
      <c r="P73" s="247">
        <f t="shared" si="5"/>
        <v>11.269918646005266</v>
      </c>
      <c r="Q73" s="198">
        <f t="shared" si="5"/>
        <v>11.201251086291713</v>
      </c>
      <c r="R73" s="203">
        <f t="shared" si="5"/>
        <v>10.617602729861849</v>
      </c>
      <c r="S73" s="151">
        <f t="shared" si="5"/>
        <v>9.4721413697937997</v>
      </c>
      <c r="T73" s="151">
        <f t="shared" si="5"/>
        <v>7.1868674300105937</v>
      </c>
      <c r="U73" s="151">
        <f t="shared" si="6"/>
        <v>5.5591307539391428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4"/>
        <v>11.723333333333334</v>
      </c>
      <c r="E74" s="141">
        <f t="shared" si="5"/>
        <v>11.783333333333333</v>
      </c>
      <c r="F74" s="141">
        <f t="shared" si="5"/>
        <v>13.36</v>
      </c>
      <c r="G74" s="141">
        <f t="shared" si="5"/>
        <v>15.85</v>
      </c>
      <c r="H74" s="141">
        <f t="shared" si="5"/>
        <v>15.85</v>
      </c>
      <c r="I74" s="141">
        <f t="shared" si="5"/>
        <v>15.269999999999998</v>
      </c>
      <c r="J74" s="141">
        <f t="shared" si="5"/>
        <v>13.94</v>
      </c>
      <c r="K74" s="141">
        <f t="shared" si="5"/>
        <v>13.033333333333333</v>
      </c>
      <c r="L74" s="141">
        <f t="shared" si="5"/>
        <v>12.165741836855206</v>
      </c>
      <c r="M74" s="141">
        <f t="shared" si="5"/>
        <v>11.782704178490254</v>
      </c>
      <c r="N74" s="141">
        <f t="shared" si="5"/>
        <v>11.859342416513256</v>
      </c>
      <c r="O74" s="194">
        <f t="shared" si="5"/>
        <v>11.658735708723555</v>
      </c>
      <c r="P74" s="246">
        <f t="shared" si="5"/>
        <v>10.657943260600344</v>
      </c>
      <c r="Q74" s="195">
        <f t="shared" si="5"/>
        <v>8.7129964032454392</v>
      </c>
      <c r="R74" s="195">
        <f t="shared" si="5"/>
        <v>6.717311817941753</v>
      </c>
      <c r="S74" s="195">
        <f t="shared" si="5"/>
        <v>5.0900707517186516</v>
      </c>
      <c r="T74" s="195">
        <f t="shared" si="5"/>
        <v>4.2186574678564837</v>
      </c>
      <c r="U74" s="195">
        <f t="shared" si="6"/>
        <v>3.9121496555385469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4"/>
        <v>12.62</v>
      </c>
      <c r="E75" s="151">
        <f t="shared" si="5"/>
        <v>10.58</v>
      </c>
      <c r="F75" s="151">
        <f t="shared" si="5"/>
        <v>9.7166666666666668</v>
      </c>
      <c r="G75" s="151">
        <f t="shared" si="5"/>
        <v>9.0633333333333326</v>
      </c>
      <c r="H75" s="151">
        <f t="shared" si="5"/>
        <v>8.1166666666666671</v>
      </c>
      <c r="I75" s="151">
        <f t="shared" si="5"/>
        <v>7.1533333333333333</v>
      </c>
      <c r="J75" s="151">
        <f t="shared" si="5"/>
        <v>6.5433333333333339</v>
      </c>
      <c r="K75" s="151">
        <f t="shared" si="5"/>
        <v>7.123333333333334</v>
      </c>
      <c r="L75" s="151">
        <f t="shared" si="5"/>
        <v>8.1024585981982273</v>
      </c>
      <c r="M75" s="151">
        <f t="shared" si="5"/>
        <v>9.0811724510007235</v>
      </c>
      <c r="N75" s="151">
        <f t="shared" si="5"/>
        <v>8.4423469072798678</v>
      </c>
      <c r="O75" s="197">
        <f t="shared" si="5"/>
        <v>7.6519553432370477</v>
      </c>
      <c r="P75" s="247">
        <f t="shared" si="5"/>
        <v>6.3838618305796686</v>
      </c>
      <c r="Q75" s="198">
        <f t="shared" si="5"/>
        <v>5.9341404733099088</v>
      </c>
      <c r="R75" s="203">
        <f t="shared" si="5"/>
        <v>5.9052679491436715</v>
      </c>
      <c r="S75" s="151">
        <f t="shared" si="5"/>
        <v>6.4229710564159062</v>
      </c>
      <c r="T75" s="151">
        <f t="shared" si="5"/>
        <v>6.7302287298426799</v>
      </c>
      <c r="U75" s="151">
        <f t="shared" si="6"/>
        <v>6.341154412496067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4"/>
        <v>18.126666666666665</v>
      </c>
      <c r="E76" s="141">
        <f t="shared" si="5"/>
        <v>13.976666666666667</v>
      </c>
      <c r="F76" s="141">
        <f t="shared" si="5"/>
        <v>11.32</v>
      </c>
      <c r="G76" s="141">
        <f t="shared" si="5"/>
        <v>10.893333333333336</v>
      </c>
      <c r="H76" s="141">
        <f t="shared" si="5"/>
        <v>11.540000000000001</v>
      </c>
      <c r="I76" s="141">
        <f t="shared" si="5"/>
        <v>11.660000000000002</v>
      </c>
      <c r="J76" s="141">
        <f t="shared" si="5"/>
        <v>10.926666666666668</v>
      </c>
      <c r="K76" s="141">
        <f t="shared" si="5"/>
        <v>10.356666666666667</v>
      </c>
      <c r="L76" s="141">
        <f t="shared" si="5"/>
        <v>10.53692641410934</v>
      </c>
      <c r="M76" s="141">
        <f t="shared" si="5"/>
        <v>10.26634549921161</v>
      </c>
      <c r="N76" s="141">
        <f t="shared" si="5"/>
        <v>9.5629216749999397</v>
      </c>
      <c r="O76" s="194">
        <f t="shared" si="5"/>
        <v>8.5048465309788686</v>
      </c>
      <c r="P76" s="246">
        <f t="shared" si="5"/>
        <v>7.8600361214228487</v>
      </c>
      <c r="Q76" s="195">
        <f t="shared" si="5"/>
        <v>7.2194203456728365</v>
      </c>
      <c r="R76" s="204">
        <f t="shared" si="5"/>
        <v>6.8315473331637415</v>
      </c>
      <c r="S76" s="141">
        <f t="shared" si="5"/>
        <v>6.7711760616774734</v>
      </c>
      <c r="T76" s="141">
        <f t="shared" si="5"/>
        <v>7.210724538959794</v>
      </c>
      <c r="U76" s="141">
        <f t="shared" si="6"/>
        <v>7.9284980847489379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4"/>
        <v>6.3266666666666671</v>
      </c>
      <c r="E77" s="151">
        <f t="shared" si="5"/>
        <v>5.2566666666666668</v>
      </c>
      <c r="F77" s="151">
        <f t="shared" si="5"/>
        <v>4.57</v>
      </c>
      <c r="G77" s="151">
        <f t="shared" si="5"/>
        <v>4.2633333333333336</v>
      </c>
      <c r="H77" s="151">
        <f t="shared" si="5"/>
        <v>4.3866666666666667</v>
      </c>
      <c r="I77" s="151">
        <f t="shared" si="5"/>
        <v>4.28</v>
      </c>
      <c r="J77" s="151">
        <f t="shared" si="5"/>
        <v>4.2233333333333327</v>
      </c>
      <c r="K77" s="151">
        <f t="shared" si="5"/>
        <v>4.1633333333333331</v>
      </c>
      <c r="L77" s="151">
        <f t="shared" si="5"/>
        <v>4.4855615897277099</v>
      </c>
      <c r="M77" s="151">
        <f t="shared" si="5"/>
        <v>4.853638918095375</v>
      </c>
      <c r="N77" s="151">
        <f t="shared" si="5"/>
        <v>5.1780053133625135</v>
      </c>
      <c r="O77" s="197">
        <f t="shared" si="5"/>
        <v>5.2635692222228796</v>
      </c>
      <c r="P77" s="247">
        <f t="shared" si="5"/>
        <v>5.2199930790653903</v>
      </c>
      <c r="Q77" s="198">
        <f t="shared" si="5"/>
        <v>4.8854461923889412</v>
      </c>
      <c r="R77" s="203">
        <f t="shared" si="5"/>
        <v>4.6314803131159055</v>
      </c>
      <c r="S77" s="151">
        <f t="shared" si="5"/>
        <v>4.2602984193977429</v>
      </c>
      <c r="T77" s="151">
        <f t="shared" si="5"/>
        <v>4.0416061177087723</v>
      </c>
      <c r="U77" s="151">
        <f t="shared" si="6"/>
        <v>3.7872680090959299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4"/>
        <v>9.7333333333333325</v>
      </c>
      <c r="E78" s="141">
        <f t="shared" si="5"/>
        <v>8.4466666666666672</v>
      </c>
      <c r="F78" s="141">
        <f t="shared" si="5"/>
        <v>7.0966666666666667</v>
      </c>
      <c r="G78" s="141">
        <f t="shared" si="5"/>
        <v>6.63</v>
      </c>
      <c r="H78" s="141">
        <f t="shared" si="5"/>
        <v>6.69</v>
      </c>
      <c r="I78" s="141">
        <f t="shared" si="5"/>
        <v>6.6066666666666665</v>
      </c>
      <c r="J78" s="141">
        <f t="shared" si="5"/>
        <v>6.503333333333333</v>
      </c>
      <c r="K78" s="141">
        <f t="shared" si="5"/>
        <v>6.4833333333333343</v>
      </c>
      <c r="L78" s="141">
        <f t="shared" si="5"/>
        <v>6.7241244861165619</v>
      </c>
      <c r="M78" s="141">
        <f t="shared" si="5"/>
        <v>6.7505801236485494</v>
      </c>
      <c r="N78" s="141">
        <f t="shared" si="5"/>
        <v>6.8617566166859545</v>
      </c>
      <c r="O78" s="194">
        <f t="shared" si="5"/>
        <v>6.9225806481582639</v>
      </c>
      <c r="P78" s="246">
        <f t="shared" si="5"/>
        <v>6.9241103455688142</v>
      </c>
      <c r="Q78" s="195">
        <f t="shared" si="5"/>
        <v>6.5437493636396722</v>
      </c>
      <c r="R78" s="204">
        <f t="shared" si="5"/>
        <v>5.2749704801042085</v>
      </c>
      <c r="S78" s="141">
        <f t="shared" si="5"/>
        <v>4.8207752629301552</v>
      </c>
      <c r="T78" s="141">
        <f t="shared" si="5"/>
        <v>4.7966352205663156</v>
      </c>
      <c r="U78" s="141">
        <f t="shared" si="6"/>
        <v>5.7815114084838273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4"/>
        <v>9.5066666666666659</v>
      </c>
      <c r="E79" s="151">
        <f t="shared" si="5"/>
        <v>8.5566666666666666</v>
      </c>
      <c r="F79" s="151">
        <f t="shared" si="5"/>
        <v>7.7933333333333321</v>
      </c>
      <c r="G79" s="151">
        <f t="shared" si="5"/>
        <v>6.8833333333333329</v>
      </c>
      <c r="H79" s="151">
        <f t="shared" si="5"/>
        <v>6.1333333333333329</v>
      </c>
      <c r="I79" s="151">
        <f t="shared" si="5"/>
        <v>5.5933333333333337</v>
      </c>
      <c r="J79" s="151">
        <f t="shared" si="5"/>
        <v>5.4266666666666667</v>
      </c>
      <c r="K79" s="151">
        <f t="shared" si="5"/>
        <v>5.2233333333333336</v>
      </c>
      <c r="L79" s="151">
        <f t="shared" si="5"/>
        <v>5.2708432935524288</v>
      </c>
      <c r="M79" s="151">
        <f t="shared" si="5"/>
        <v>5.476421012670869</v>
      </c>
      <c r="N79" s="151">
        <f t="shared" si="5"/>
        <v>6.1424135944980991</v>
      </c>
      <c r="O79" s="197">
        <f t="shared" si="5"/>
        <v>8.1859474319621555</v>
      </c>
      <c r="P79" s="247">
        <f t="shared" si="5"/>
        <v>9.8050830826252859</v>
      </c>
      <c r="Q79" s="198">
        <f t="shared" si="5"/>
        <v>10.836334774635882</v>
      </c>
      <c r="R79" s="203">
        <f t="shared" si="5"/>
        <v>10.054302067499385</v>
      </c>
      <c r="S79" s="151">
        <f t="shared" si="5"/>
        <v>9.8745535380179827</v>
      </c>
      <c r="T79" s="151">
        <f t="shared" si="5"/>
        <v>10.799662555954077</v>
      </c>
      <c r="U79" s="151">
        <f t="shared" si="6"/>
        <v>11.299007824541725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4"/>
        <v>7.9666666666666659</v>
      </c>
      <c r="E80" s="141">
        <f t="shared" si="5"/>
        <v>6.55</v>
      </c>
      <c r="F80" s="141">
        <f t="shared" si="5"/>
        <v>6.1066666666666665</v>
      </c>
      <c r="G80" s="141">
        <f t="shared" si="5"/>
        <v>6.083333333333333</v>
      </c>
      <c r="H80" s="141">
        <f t="shared" si="5"/>
        <v>6.580000000000001</v>
      </c>
      <c r="I80" s="141">
        <f t="shared" si="5"/>
        <v>6.4366666666666674</v>
      </c>
      <c r="J80" s="141">
        <f t="shared" si="5"/>
        <v>6.0466666666666669</v>
      </c>
      <c r="K80" s="141">
        <f t="shared" si="5"/>
        <v>5.1933333333333325</v>
      </c>
      <c r="L80" s="141">
        <f t="shared" si="5"/>
        <v>4.8001910524823286</v>
      </c>
      <c r="M80" s="141">
        <f t="shared" si="5"/>
        <v>4.5823046351384882</v>
      </c>
      <c r="N80" s="141">
        <f t="shared" si="5"/>
        <v>5.5973918347609439</v>
      </c>
      <c r="O80" s="194">
        <f t="shared" si="5"/>
        <v>6.7563262213143318</v>
      </c>
      <c r="P80" s="246">
        <f t="shared" si="5"/>
        <v>8.4869436596815451</v>
      </c>
      <c r="Q80" s="195">
        <f t="shared" si="5"/>
        <v>7.4695394021435391</v>
      </c>
      <c r="R80" s="204">
        <f t="shared" si="5"/>
        <v>7.1997135328229263</v>
      </c>
      <c r="S80" s="141">
        <f t="shared" si="5"/>
        <v>6.1977833848685648</v>
      </c>
      <c r="T80" s="141">
        <f t="shared" si="5"/>
        <v>7.0574381606992924</v>
      </c>
      <c r="U80" s="141">
        <f t="shared" si="6"/>
        <v>7.2833341402023715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4"/>
        <v>3.81</v>
      </c>
      <c r="E81" s="151">
        <f t="shared" si="5"/>
        <v>2.7900000000000005</v>
      </c>
      <c r="F81" s="151">
        <f t="shared" si="5"/>
        <v>3.1933333333333329</v>
      </c>
      <c r="G81" s="151">
        <f t="shared" si="5"/>
        <v>4.1633333333333331</v>
      </c>
      <c r="H81" s="151">
        <f t="shared" si="5"/>
        <v>4.8933333333333335</v>
      </c>
      <c r="I81" s="151">
        <f t="shared" si="5"/>
        <v>4.97</v>
      </c>
      <c r="J81" s="151">
        <f t="shared" si="5"/>
        <v>4.3933333333333335</v>
      </c>
      <c r="K81" s="151">
        <f t="shared" si="5"/>
        <v>4.1933333333333334</v>
      </c>
      <c r="L81" s="151">
        <f t="shared" si="5"/>
        <v>3.9289768314801243</v>
      </c>
      <c r="M81" s="151">
        <f t="shared" si="5"/>
        <v>3.8857727234184387</v>
      </c>
      <c r="N81" s="151">
        <f t="shared" si="5"/>
        <v>3.8673493209422993</v>
      </c>
      <c r="O81" s="197">
        <f t="shared" si="5"/>
        <v>4.3132187593525524</v>
      </c>
      <c r="P81" s="247">
        <f t="shared" si="5"/>
        <v>4.8267110655083778</v>
      </c>
      <c r="Q81" s="198">
        <f t="shared" si="5"/>
        <v>5.0326973231513428</v>
      </c>
      <c r="R81" s="203">
        <f t="shared" si="5"/>
        <v>4.6913077540148622</v>
      </c>
      <c r="S81" s="151">
        <f t="shared" si="5"/>
        <v>4.1064323710767718</v>
      </c>
      <c r="T81" s="151">
        <f t="shared" si="5"/>
        <v>3.3610985241179683</v>
      </c>
      <c r="U81" s="151">
        <f t="shared" si="6"/>
        <v>2.6523538108491027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4"/>
        <v>10.82</v>
      </c>
      <c r="E82" s="141">
        <f t="shared" si="5"/>
        <v>9.7533333333333339</v>
      </c>
      <c r="F82" s="141">
        <f t="shared" si="5"/>
        <v>9.3166666666666682</v>
      </c>
      <c r="G82" s="141">
        <f t="shared" si="5"/>
        <v>9.6366666666666685</v>
      </c>
      <c r="H82" s="141">
        <f t="shared" si="5"/>
        <v>9.7200000000000006</v>
      </c>
      <c r="I82" s="141">
        <f t="shared" si="5"/>
        <v>9.8966666666666683</v>
      </c>
      <c r="J82" s="141">
        <f t="shared" si="5"/>
        <v>9.2999999999999989</v>
      </c>
      <c r="K82" s="141">
        <f t="shared" si="5"/>
        <v>9.2233333333333345</v>
      </c>
      <c r="L82" s="141">
        <f t="shared" si="5"/>
        <v>9.0976429340781042</v>
      </c>
      <c r="M82" s="141">
        <f t="shared" si="5"/>
        <v>9.689291256638926</v>
      </c>
      <c r="N82" s="141">
        <f t="shared" si="5"/>
        <v>10.553088564786727</v>
      </c>
      <c r="O82" s="194">
        <f t="shared" si="5"/>
        <v>13.953499726696933</v>
      </c>
      <c r="P82" s="246">
        <f t="shared" si="5"/>
        <v>16.919184015343333</v>
      </c>
      <c r="Q82" s="195">
        <f t="shared" si="5"/>
        <v>18.142192630012811</v>
      </c>
      <c r="R82" s="204">
        <f t="shared" si="5"/>
        <v>13.786404252766829</v>
      </c>
      <c r="S82" s="141">
        <f t="shared" si="5"/>
        <v>9.1136207445354191</v>
      </c>
      <c r="T82" s="141">
        <f t="shared" si="5"/>
        <v>5.9786988699184844</v>
      </c>
      <c r="U82" s="141">
        <f t="shared" si="6"/>
        <v>4.6768466164141849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4"/>
        <v>9.7100000000000009</v>
      </c>
      <c r="E83" s="151">
        <f t="shared" si="5"/>
        <v>8.7533333333333339</v>
      </c>
      <c r="F83" s="151">
        <f t="shared" si="5"/>
        <v>7.3866666666666667</v>
      </c>
      <c r="G83" s="151">
        <f t="shared" si="5"/>
        <v>6.1000000000000005</v>
      </c>
      <c r="H83" s="151">
        <f t="shared" si="5"/>
        <v>5.62</v>
      </c>
      <c r="I83" s="151">
        <f t="shared" si="5"/>
        <v>5.5</v>
      </c>
      <c r="J83" s="151">
        <f t="shared" si="5"/>
        <v>4.72</v>
      </c>
      <c r="K83" s="151">
        <f t="shared" si="5"/>
        <v>4.3833333333333329</v>
      </c>
      <c r="L83" s="151">
        <f t="shared" si="5"/>
        <v>4.2937090438023651</v>
      </c>
      <c r="M83" s="151">
        <f t="shared" si="5"/>
        <v>4.9447122989478309</v>
      </c>
      <c r="N83" s="151">
        <f t="shared" si="5"/>
        <v>5.7605327270547129</v>
      </c>
      <c r="O83" s="197">
        <f t="shared" si="5"/>
        <v>6.4684317778305278</v>
      </c>
      <c r="P83" s="247">
        <f t="shared" si="5"/>
        <v>7.2578304052427098</v>
      </c>
      <c r="Q83" s="198">
        <f t="shared" si="5"/>
        <v>6.9739408569004508</v>
      </c>
      <c r="R83" s="203">
        <f t="shared" si="5"/>
        <v>7.7386368173162632</v>
      </c>
      <c r="S83" s="151">
        <f t="shared" si="5"/>
        <v>8.2204769787728438</v>
      </c>
      <c r="T83" s="151">
        <f t="shared" si="5"/>
        <v>9.1685154562220461</v>
      </c>
      <c r="U83" s="151">
        <f t="shared" si="6"/>
        <v>8.6127392703464842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141">
        <f t="shared" si="4"/>
        <v>1.82</v>
      </c>
      <c r="E84" s="141">
        <f t="shared" si="5"/>
        <v>-9.0000000000000011E-2</v>
      </c>
      <c r="F84" s="141">
        <f t="shared" si="5"/>
        <v>1.0766666666666667</v>
      </c>
      <c r="G84" s="141">
        <f t="shared" si="5"/>
        <v>3.1733333333333333</v>
      </c>
      <c r="H84" s="141">
        <f t="shared" si="5"/>
        <v>5.0733333333333333</v>
      </c>
      <c r="I84" s="141">
        <f t="shared" si="5"/>
        <v>4.95</v>
      </c>
      <c r="J84" s="141">
        <f t="shared" si="5"/>
        <v>3.8733333333333331</v>
      </c>
      <c r="K84" s="141">
        <f t="shared" si="5"/>
        <v>2.92</v>
      </c>
      <c r="L84" s="141">
        <f t="shared" si="5"/>
        <v>2.3681063055523843</v>
      </c>
      <c r="M84" s="141">
        <f t="shared" si="5"/>
        <v>2.7524334980886049</v>
      </c>
      <c r="N84" s="141">
        <f t="shared" si="5"/>
        <v>3.2547316860719726</v>
      </c>
      <c r="O84" s="194">
        <f t="shared" si="5"/>
        <v>3.8956722494044662</v>
      </c>
      <c r="P84" s="246">
        <f t="shared" si="5"/>
        <v>4.0434224344454455</v>
      </c>
      <c r="Q84" s="195">
        <f t="shared" si="5"/>
        <v>4.7587229526289541</v>
      </c>
      <c r="R84" s="204">
        <f t="shared" si="5"/>
        <v>5.1968480301662545</v>
      </c>
      <c r="S84" s="141">
        <f t="shared" si="5"/>
        <v>5.7229672534274911</v>
      </c>
      <c r="T84" s="141">
        <f t="shared" ref="T84:U93" si="7">(SUM(R40:T40)/3)</f>
        <v>5.7113411522770301</v>
      </c>
      <c r="U84" s="141">
        <f t="shared" si="7"/>
        <v>6.3819660959366216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si="4"/>
        <v>14.209999999999999</v>
      </c>
      <c r="E85" s="151">
        <f t="shared" ref="E85:S93" si="8">(SUM(C41:E41)/3)</f>
        <v>12.533333333333331</v>
      </c>
      <c r="F85" s="151">
        <f t="shared" si="8"/>
        <v>11.443333333333333</v>
      </c>
      <c r="G85" s="151">
        <f t="shared" si="8"/>
        <v>11.463333333333333</v>
      </c>
      <c r="H85" s="151">
        <f t="shared" si="8"/>
        <v>14.969999999999999</v>
      </c>
      <c r="I85" s="151">
        <f t="shared" si="8"/>
        <v>18.33666666666667</v>
      </c>
      <c r="J85" s="151">
        <f t="shared" si="8"/>
        <v>21.34</v>
      </c>
      <c r="K85" s="151">
        <f t="shared" si="8"/>
        <v>18.14</v>
      </c>
      <c r="L85" s="151">
        <f t="shared" si="8"/>
        <v>15.282159674288801</v>
      </c>
      <c r="M85" s="151">
        <f t="shared" si="8"/>
        <v>12.639044062146361</v>
      </c>
      <c r="N85" s="151">
        <f t="shared" si="8"/>
        <v>13.04343280238877</v>
      </c>
      <c r="O85" s="197">
        <f t="shared" si="8"/>
        <v>12.606022462997529</v>
      </c>
      <c r="P85" s="247">
        <f t="shared" si="8"/>
        <v>12.470575859624738</v>
      </c>
      <c r="Q85" s="198">
        <f t="shared" si="8"/>
        <v>11.745283256393947</v>
      </c>
      <c r="R85" s="203">
        <f t="shared" si="8"/>
        <v>10.836553939097906</v>
      </c>
      <c r="S85" s="151">
        <f t="shared" si="8"/>
        <v>10.018497346444226</v>
      </c>
      <c r="T85" s="151">
        <f t="shared" si="7"/>
        <v>10.362532449209462</v>
      </c>
      <c r="U85" s="151">
        <f t="shared" si="7"/>
        <v>11.95858550214877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4"/>
        <v>7.12</v>
      </c>
      <c r="E86" s="141">
        <f t="shared" si="8"/>
        <v>5.9466666666666663</v>
      </c>
      <c r="F86" s="141">
        <f t="shared" si="8"/>
        <v>5.3066666666666675</v>
      </c>
      <c r="G86" s="141">
        <f t="shared" si="8"/>
        <v>5.0266666666666664</v>
      </c>
      <c r="H86" s="141">
        <f t="shared" si="8"/>
        <v>5.8233333333333333</v>
      </c>
      <c r="I86" s="141">
        <f t="shared" si="8"/>
        <v>6.5799999999999992</v>
      </c>
      <c r="J86" s="141">
        <f t="shared" si="8"/>
        <v>7.4433333333333325</v>
      </c>
      <c r="K86" s="141">
        <f t="shared" si="8"/>
        <v>6.583333333333333</v>
      </c>
      <c r="L86" s="141">
        <f t="shared" si="8"/>
        <v>6.5791971310620205</v>
      </c>
      <c r="M86" s="141">
        <f t="shared" si="8"/>
        <v>6.3663678127798251</v>
      </c>
      <c r="N86" s="141">
        <f t="shared" si="8"/>
        <v>6.7153223191888864</v>
      </c>
      <c r="O86" s="194">
        <f t="shared" si="8"/>
        <v>6.109260101335992</v>
      </c>
      <c r="P86" s="246">
        <f t="shared" si="8"/>
        <v>5.6021686350711368</v>
      </c>
      <c r="Q86" s="195">
        <f t="shared" si="8"/>
        <v>5.0791415058084581</v>
      </c>
      <c r="R86" s="204">
        <f t="shared" si="8"/>
        <v>4.4529227370773903</v>
      </c>
      <c r="S86" s="141">
        <f t="shared" si="8"/>
        <v>3.880480561830518</v>
      </c>
      <c r="T86" s="141">
        <f t="shared" si="7"/>
        <v>3.6261829663470784</v>
      </c>
      <c r="U86" s="141">
        <f t="shared" si="7"/>
        <v>3.5603113853694519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4"/>
        <v>8.2100000000000009</v>
      </c>
      <c r="E87" s="151">
        <f t="shared" si="8"/>
        <v>7.81</v>
      </c>
      <c r="F87" s="151">
        <f t="shared" si="8"/>
        <v>7.0133333333333328</v>
      </c>
      <c r="G87" s="151">
        <f t="shared" si="8"/>
        <v>6.3466666666666667</v>
      </c>
      <c r="H87" s="151">
        <f t="shared" si="8"/>
        <v>5.8666666666666671</v>
      </c>
      <c r="I87" s="151">
        <f t="shared" si="8"/>
        <v>5.4866666666666672</v>
      </c>
      <c r="J87" s="151">
        <f t="shared" si="8"/>
        <v>5.4533333333333331</v>
      </c>
      <c r="K87" s="151">
        <f t="shared" si="8"/>
        <v>5.6599999999999993</v>
      </c>
      <c r="L87" s="151">
        <f t="shared" si="8"/>
        <v>6.0809236540600553</v>
      </c>
      <c r="M87" s="151">
        <f t="shared" si="8"/>
        <v>6.3606999579946404</v>
      </c>
      <c r="N87" s="151">
        <f t="shared" si="8"/>
        <v>6.5287807247891791</v>
      </c>
      <c r="O87" s="197">
        <f t="shared" si="8"/>
        <v>6.3604235432271041</v>
      </c>
      <c r="P87" s="247">
        <f t="shared" si="8"/>
        <v>6.1622154008574013</v>
      </c>
      <c r="Q87" s="198">
        <f t="shared" si="8"/>
        <v>5.8962768019965806</v>
      </c>
      <c r="R87" s="203">
        <f t="shared" si="8"/>
        <v>5.4298840411539731</v>
      </c>
      <c r="S87" s="151">
        <f t="shared" si="8"/>
        <v>4.6540278696975745</v>
      </c>
      <c r="T87" s="151">
        <f t="shared" si="7"/>
        <v>3.7620984830987756</v>
      </c>
      <c r="U87" s="151">
        <f t="shared" si="7"/>
        <v>3.3728687041393677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4"/>
        <v>9.9366666666666656</v>
      </c>
      <c r="E88" s="141">
        <f t="shared" si="8"/>
        <v>8.0566666666666666</v>
      </c>
      <c r="F88" s="141">
        <f t="shared" si="8"/>
        <v>7.5633333333333326</v>
      </c>
      <c r="G88" s="141">
        <f t="shared" si="8"/>
        <v>7.8866666666666667</v>
      </c>
      <c r="H88" s="141">
        <f t="shared" si="8"/>
        <v>8.6833333333333336</v>
      </c>
      <c r="I88" s="141">
        <f t="shared" si="8"/>
        <v>8.6133333333333351</v>
      </c>
      <c r="J88" s="141">
        <f t="shared" si="8"/>
        <v>8.2966666666666669</v>
      </c>
      <c r="K88" s="141">
        <f t="shared" si="8"/>
        <v>7.8366666666666669</v>
      </c>
      <c r="L88" s="141">
        <f t="shared" si="8"/>
        <v>7.820952398316531</v>
      </c>
      <c r="M88" s="141">
        <f t="shared" si="8"/>
        <v>7.7353690999702067</v>
      </c>
      <c r="N88" s="141">
        <f t="shared" si="8"/>
        <v>7.9327665379740422</v>
      </c>
      <c r="O88" s="194">
        <f t="shared" si="8"/>
        <v>7.8582736820753611</v>
      </c>
      <c r="P88" s="246">
        <f t="shared" si="8"/>
        <v>7.93574254705005</v>
      </c>
      <c r="Q88" s="195">
        <f t="shared" si="8"/>
        <v>7.6234212822748519</v>
      </c>
      <c r="R88" s="204">
        <f t="shared" si="8"/>
        <v>7.619568960628663</v>
      </c>
      <c r="S88" s="141">
        <f t="shared" si="8"/>
        <v>7.0707309406343581</v>
      </c>
      <c r="T88" s="141">
        <f t="shared" si="7"/>
        <v>6.804557749652635</v>
      </c>
      <c r="U88" s="141">
        <f t="shared" si="7"/>
        <v>6.7341373971146155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4"/>
        <v>3.393333333333334</v>
      </c>
      <c r="E89" s="151">
        <f t="shared" si="8"/>
        <v>2.1533333333333338</v>
      </c>
      <c r="F89" s="151">
        <f t="shared" si="8"/>
        <v>1.79</v>
      </c>
      <c r="G89" s="151">
        <f t="shared" si="8"/>
        <v>2.1466666666666665</v>
      </c>
      <c r="H89" s="151">
        <f t="shared" si="8"/>
        <v>3.0933333333333337</v>
      </c>
      <c r="I89" s="151">
        <f t="shared" si="8"/>
        <v>4.1333333333333337</v>
      </c>
      <c r="J89" s="151">
        <f t="shared" si="8"/>
        <v>5.0166666666666666</v>
      </c>
      <c r="K89" s="151">
        <f t="shared" si="8"/>
        <v>5.23</v>
      </c>
      <c r="L89" s="151">
        <f t="shared" si="8"/>
        <v>4.7853305743646892</v>
      </c>
      <c r="M89" s="151">
        <f t="shared" si="8"/>
        <v>4.3798982562678743</v>
      </c>
      <c r="N89" s="151">
        <f t="shared" si="8"/>
        <v>4.3079276221394673</v>
      </c>
      <c r="O89" s="197">
        <f t="shared" si="8"/>
        <v>4.4970129144125872</v>
      </c>
      <c r="P89" s="247">
        <f t="shared" si="8"/>
        <v>4.4121417468177144</v>
      </c>
      <c r="Q89" s="198">
        <f t="shared" si="8"/>
        <v>4.2473785026017419</v>
      </c>
      <c r="R89" s="203">
        <f t="shared" si="8"/>
        <v>4.1796334607190966</v>
      </c>
      <c r="S89" s="151">
        <f t="shared" si="8"/>
        <v>4.2991335312313597</v>
      </c>
      <c r="T89" s="151">
        <f t="shared" si="7"/>
        <v>4.2725668598854236</v>
      </c>
      <c r="U89" s="151">
        <f t="shared" si="7"/>
        <v>4.0698963433522248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4"/>
        <v>12.200000000000001</v>
      </c>
      <c r="E90" s="141">
        <f t="shared" si="8"/>
        <v>11.753333333333332</v>
      </c>
      <c r="F90" s="141">
        <f t="shared" si="8"/>
        <v>10.916666666666666</v>
      </c>
      <c r="G90" s="141">
        <f t="shared" si="8"/>
        <v>10.456666666666665</v>
      </c>
      <c r="H90" s="141">
        <f t="shared" si="8"/>
        <v>9.4666666666666668</v>
      </c>
      <c r="I90" s="141">
        <f t="shared" si="8"/>
        <v>8.5933333333333337</v>
      </c>
      <c r="J90" s="141">
        <f t="shared" si="8"/>
        <v>7.5500000000000007</v>
      </c>
      <c r="K90" s="141">
        <f t="shared" si="8"/>
        <v>6.8033333333333337</v>
      </c>
      <c r="L90" s="141">
        <f t="shared" si="8"/>
        <v>6.7118408878006859</v>
      </c>
      <c r="M90" s="141">
        <f t="shared" si="8"/>
        <v>7.6982660763051767</v>
      </c>
      <c r="N90" s="141">
        <f t="shared" si="8"/>
        <v>8.7102917709468759</v>
      </c>
      <c r="O90" s="194">
        <f t="shared" si="8"/>
        <v>9.0322106089094909</v>
      </c>
      <c r="P90" s="246">
        <f t="shared" si="8"/>
        <v>8.5161062494264765</v>
      </c>
      <c r="Q90" s="195">
        <f t="shared" si="8"/>
        <v>7.6299852928199678</v>
      </c>
      <c r="R90" s="204">
        <f t="shared" si="8"/>
        <v>7.1674434531812468</v>
      </c>
      <c r="S90" s="141">
        <f t="shared" si="8"/>
        <v>6.6992269060843617</v>
      </c>
      <c r="T90" s="141">
        <f t="shared" si="7"/>
        <v>6.5126725260163099</v>
      </c>
      <c r="U90" s="141">
        <f t="shared" si="7"/>
        <v>6.2277426788763144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4"/>
        <v>7.1533333333333333</v>
      </c>
      <c r="E91" s="151">
        <f t="shared" si="8"/>
        <v>6.5933333333333337</v>
      </c>
      <c r="F91" s="151">
        <f t="shared" si="8"/>
        <v>5.6466666666666656</v>
      </c>
      <c r="G91" s="151">
        <f t="shared" si="8"/>
        <v>4.8366666666666669</v>
      </c>
      <c r="H91" s="151">
        <f t="shared" si="8"/>
        <v>4.373333333333334</v>
      </c>
      <c r="I91" s="151">
        <f t="shared" si="8"/>
        <v>4.3033333333333337</v>
      </c>
      <c r="J91" s="151">
        <f t="shared" si="8"/>
        <v>3.9600000000000004</v>
      </c>
      <c r="K91" s="151">
        <f t="shared" si="8"/>
        <v>3.7833333333333332</v>
      </c>
      <c r="L91" s="151">
        <f t="shared" si="8"/>
        <v>3.6251713862510164</v>
      </c>
      <c r="M91" s="151">
        <f t="shared" si="8"/>
        <v>3.8353588298654255</v>
      </c>
      <c r="N91" s="151">
        <f t="shared" si="8"/>
        <v>3.7153463171088306</v>
      </c>
      <c r="O91" s="197">
        <f t="shared" si="8"/>
        <v>3.6478051562644112</v>
      </c>
      <c r="P91" s="247">
        <f t="shared" si="8"/>
        <v>3.4910099969784789</v>
      </c>
      <c r="Q91" s="198">
        <f t="shared" si="8"/>
        <v>3.2776329394502945</v>
      </c>
      <c r="R91" s="203">
        <f t="shared" si="8"/>
        <v>3.0174042635993019</v>
      </c>
      <c r="S91" s="151">
        <f t="shared" si="8"/>
        <v>2.7167178459845096</v>
      </c>
      <c r="T91" s="151">
        <f t="shared" si="7"/>
        <v>2.6659995588256078</v>
      </c>
      <c r="U91" s="151">
        <f t="shared" si="7"/>
        <v>2.542410279269987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4"/>
        <v>5.7599999999999989</v>
      </c>
      <c r="E92" s="141">
        <f t="shared" si="8"/>
        <v>5.1800000000000006</v>
      </c>
      <c r="F92" s="141">
        <f t="shared" si="8"/>
        <v>5.3133333333333335</v>
      </c>
      <c r="G92" s="141">
        <f t="shared" si="8"/>
        <v>5.4433333333333325</v>
      </c>
      <c r="H92" s="141">
        <f t="shared" si="8"/>
        <v>5.873333333333334</v>
      </c>
      <c r="I92" s="141">
        <f t="shared" si="8"/>
        <v>5.9233333333333329</v>
      </c>
      <c r="J92" s="141">
        <f t="shared" si="8"/>
        <v>6.0266666666666664</v>
      </c>
      <c r="K92" s="141">
        <f t="shared" si="8"/>
        <v>4.7966666666666669</v>
      </c>
      <c r="L92" s="141">
        <f t="shared" si="8"/>
        <v>4.9517543521939862</v>
      </c>
      <c r="M92" s="141">
        <f t="shared" si="8"/>
        <v>4.9247831567826381</v>
      </c>
      <c r="N92" s="141">
        <f t="shared" si="8"/>
        <v>6.253471761417245</v>
      </c>
      <c r="O92" s="194">
        <f t="shared" si="8"/>
        <v>6.3040115928305758</v>
      </c>
      <c r="P92" s="246">
        <f t="shared" si="8"/>
        <v>6.5097923945763023</v>
      </c>
      <c r="Q92" s="195">
        <f t="shared" si="8"/>
        <v>6.9122778835043164</v>
      </c>
      <c r="R92" s="204">
        <f t="shared" si="8"/>
        <v>7.0240651727761909</v>
      </c>
      <c r="S92" s="141">
        <f t="shared" si="8"/>
        <v>7.0072791171669726</v>
      </c>
      <c r="T92" s="141">
        <f t="shared" si="7"/>
        <v>6.6697593155650914</v>
      </c>
      <c r="U92" s="141">
        <f t="shared" si="7"/>
        <v>6.5393418055382142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4"/>
        <v>9.6966666666666654</v>
      </c>
      <c r="E93" s="151">
        <f t="shared" si="8"/>
        <v>7.43</v>
      </c>
      <c r="F93" s="151">
        <f t="shared" si="8"/>
        <v>6.9600000000000009</v>
      </c>
      <c r="G93" s="151">
        <f t="shared" si="8"/>
        <v>6.8566666666666665</v>
      </c>
      <c r="H93" s="151">
        <f t="shared" si="8"/>
        <v>6.7666666666666666</v>
      </c>
      <c r="I93" s="151">
        <f t="shared" si="8"/>
        <v>6.53</v>
      </c>
      <c r="J93" s="151">
        <f t="shared" si="8"/>
        <v>6.4666666666666659</v>
      </c>
      <c r="K93" s="151">
        <f t="shared" si="8"/>
        <v>6.3933333333333335</v>
      </c>
      <c r="L93" s="151">
        <f t="shared" si="8"/>
        <v>6.624015325133894</v>
      </c>
      <c r="M93" s="151">
        <f t="shared" si="8"/>
        <v>6.8613028116589332</v>
      </c>
      <c r="N93" s="151">
        <f t="shared" si="8"/>
        <v>7.2190872969412334</v>
      </c>
      <c r="O93" s="197">
        <f t="shared" si="8"/>
        <v>6.9962156674892455</v>
      </c>
      <c r="P93" s="247">
        <f t="shared" si="8"/>
        <v>6.4452505193152438</v>
      </c>
      <c r="Q93" s="198">
        <f t="shared" si="8"/>
        <v>5.699506937611396</v>
      </c>
      <c r="R93" s="203">
        <f t="shared" si="8"/>
        <v>5.2378151277790357</v>
      </c>
      <c r="S93" s="151">
        <f t="shared" si="8"/>
        <v>4.8252906839121463</v>
      </c>
      <c r="T93" s="151">
        <f t="shared" si="7"/>
        <v>4.3983766648367464</v>
      </c>
      <c r="U93" s="151">
        <f t="shared" si="7"/>
        <v>4.0070665341552916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159" t="s">
        <v>16</v>
      </c>
      <c r="B94" s="160"/>
      <c r="C94" s="160"/>
      <c r="D94" s="160">
        <f>MIN(D68:D93)</f>
        <v>1.82</v>
      </c>
      <c r="E94" s="160">
        <f t="shared" ref="E94:S94" si="9">MIN(E68:E93)</f>
        <v>-9.0000000000000011E-2</v>
      </c>
      <c r="F94" s="160">
        <f t="shared" si="9"/>
        <v>1.0766666666666667</v>
      </c>
      <c r="G94" s="160">
        <f t="shared" si="9"/>
        <v>2.1466666666666665</v>
      </c>
      <c r="H94" s="160">
        <f t="shared" si="9"/>
        <v>3.0933333333333337</v>
      </c>
      <c r="I94" s="160">
        <f t="shared" si="9"/>
        <v>4.1333333333333337</v>
      </c>
      <c r="J94" s="160">
        <f t="shared" si="9"/>
        <v>3.8733333333333331</v>
      </c>
      <c r="K94" s="160">
        <f t="shared" si="9"/>
        <v>2.92</v>
      </c>
      <c r="L94" s="160">
        <f t="shared" si="9"/>
        <v>2.3681063055523843</v>
      </c>
      <c r="M94" s="160">
        <f t="shared" si="9"/>
        <v>2.7524334980886049</v>
      </c>
      <c r="N94" s="174">
        <f t="shared" si="9"/>
        <v>3.2547316860719726</v>
      </c>
      <c r="O94" s="178">
        <f t="shared" si="9"/>
        <v>3.6478051562644112</v>
      </c>
      <c r="P94" s="257">
        <f t="shared" si="9"/>
        <v>3.4910099969784789</v>
      </c>
      <c r="Q94" s="179">
        <f t="shared" si="9"/>
        <v>3.2776329394502945</v>
      </c>
      <c r="R94" s="206">
        <f t="shared" si="9"/>
        <v>3.0174042635993019</v>
      </c>
      <c r="S94" s="174">
        <f t="shared" si="9"/>
        <v>2.7167178459845096</v>
      </c>
      <c r="T94" s="174">
        <f>MIN(T68:T93)</f>
        <v>2.6659995588256078</v>
      </c>
      <c r="U94" s="174">
        <f>MIN(U68:U93)</f>
        <v>2.542410279269987</v>
      </c>
      <c r="V94" s="164" t="s">
        <v>16</v>
      </c>
      <c r="W94" s="165"/>
      <c r="X94" s="109"/>
      <c r="Y94" s="109"/>
      <c r="Z94" s="110"/>
      <c r="AA94" s="110"/>
      <c r="AB94" s="110"/>
    </row>
    <row r="95" spans="1:28" s="108" customFormat="1" ht="14.1" customHeight="1" x14ac:dyDescent="0.2">
      <c r="A95" s="159" t="s">
        <v>17</v>
      </c>
      <c r="B95" s="160"/>
      <c r="C95" s="160"/>
      <c r="D95" s="160">
        <f>MAX(D68:D93)</f>
        <v>18.126666666666665</v>
      </c>
      <c r="E95" s="160">
        <f t="shared" ref="E95:P95" si="10">MAX(E68:E93)</f>
        <v>13.976666666666667</v>
      </c>
      <c r="F95" s="160">
        <f t="shared" si="10"/>
        <v>13.36</v>
      </c>
      <c r="G95" s="160">
        <f t="shared" si="10"/>
        <v>15.85</v>
      </c>
      <c r="H95" s="160">
        <f t="shared" si="10"/>
        <v>15.85</v>
      </c>
      <c r="I95" s="160">
        <f t="shared" si="10"/>
        <v>18.33666666666667</v>
      </c>
      <c r="J95" s="160">
        <f t="shared" si="10"/>
        <v>21.34</v>
      </c>
      <c r="K95" s="160">
        <f t="shared" si="10"/>
        <v>18.14</v>
      </c>
      <c r="L95" s="160">
        <f t="shared" si="10"/>
        <v>15.282159674288801</v>
      </c>
      <c r="M95" s="160">
        <f t="shared" si="10"/>
        <v>13.693057651975094</v>
      </c>
      <c r="N95" s="174">
        <f t="shared" si="10"/>
        <v>13.04343280238877</v>
      </c>
      <c r="O95" s="178">
        <f t="shared" si="10"/>
        <v>13.953499726696933</v>
      </c>
      <c r="P95" s="257">
        <f t="shared" si="10"/>
        <v>16.919184015343333</v>
      </c>
      <c r="Q95" s="179">
        <f>MAX(Q68:Q93)</f>
        <v>18.142192630012811</v>
      </c>
      <c r="R95" s="206">
        <f>MAX(R68:R93)</f>
        <v>13.786404252766829</v>
      </c>
      <c r="S95" s="174">
        <f>MAX(S68:S93)</f>
        <v>10.018497346444226</v>
      </c>
      <c r="T95" s="174">
        <f>MAX(T68:T93)</f>
        <v>10.799662555954077</v>
      </c>
      <c r="U95" s="174">
        <f>MAX(U68:U93)</f>
        <v>11.95858550214877</v>
      </c>
      <c r="V95" s="164" t="s">
        <v>17</v>
      </c>
      <c r="W95" s="165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8.8583333333333343</v>
      </c>
      <c r="E96" s="160">
        <f t="shared" ref="E96:P96" si="11">MEDIAN(E68:E93)</f>
        <v>7.0833333333333339</v>
      </c>
      <c r="F96" s="160">
        <f t="shared" si="11"/>
        <v>6.5333333333333332</v>
      </c>
      <c r="G96" s="160">
        <f t="shared" si="11"/>
        <v>6.4833333333333334</v>
      </c>
      <c r="H96" s="160">
        <f t="shared" si="11"/>
        <v>6.4750000000000005</v>
      </c>
      <c r="I96" s="160">
        <f t="shared" si="11"/>
        <v>6.5549999999999997</v>
      </c>
      <c r="J96" s="160">
        <f t="shared" si="11"/>
        <v>6.4849999999999994</v>
      </c>
      <c r="K96" s="160">
        <f t="shared" si="11"/>
        <v>6.4383333333333344</v>
      </c>
      <c r="L96" s="160">
        <f t="shared" si="11"/>
        <v>6.6016062280979568</v>
      </c>
      <c r="M96" s="160">
        <f t="shared" si="11"/>
        <v>6.5584739682141873</v>
      </c>
      <c r="N96" s="209">
        <f t="shared" si="11"/>
        <v>6.7885394679374205</v>
      </c>
      <c r="O96" s="172">
        <f t="shared" si="11"/>
        <v>6.9593981578237543</v>
      </c>
      <c r="P96" s="256">
        <f t="shared" si="11"/>
        <v>6.9287274791924158</v>
      </c>
      <c r="Q96" s="208">
        <f>MEDIAN(Q68:Q93)</f>
        <v>6.5125928785636411</v>
      </c>
      <c r="R96" s="209">
        <f>MEDIAN(R68:R93)</f>
        <v>6.0387181841421551</v>
      </c>
      <c r="S96" s="209">
        <f>MEDIAN(S68:S93)</f>
        <v>5.6877729526396728</v>
      </c>
      <c r="T96" s="209">
        <f>MEDIAN(T68:T93)</f>
        <v>5.4444548524555394</v>
      </c>
      <c r="U96" s="209">
        <f>MEDIAN(U68:U93)</f>
        <v>5.3682260458709523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8.9223076923076921</v>
      </c>
      <c r="E97" s="160">
        <f t="shared" ref="E97:T97" si="12">AVERAGE(E68:E93)</f>
        <v>7.4514102564102567</v>
      </c>
      <c r="F97" s="160">
        <f t="shared" si="12"/>
        <v>6.8582051282051282</v>
      </c>
      <c r="G97" s="160">
        <f t="shared" si="12"/>
        <v>6.9406410256410247</v>
      </c>
      <c r="H97" s="160">
        <f t="shared" si="12"/>
        <v>7.3164102564102587</v>
      </c>
      <c r="I97" s="160">
        <f t="shared" si="12"/>
        <v>7.4842307692307717</v>
      </c>
      <c r="J97" s="160">
        <f t="shared" si="12"/>
        <v>7.4780769230769231</v>
      </c>
      <c r="K97" s="160">
        <f t="shared" si="12"/>
        <v>7.23025641025641</v>
      </c>
      <c r="L97" s="160">
        <f t="shared" si="12"/>
        <v>7.1641471369540346</v>
      </c>
      <c r="M97" s="160">
        <f t="shared" si="12"/>
        <v>7.17851050270479</v>
      </c>
      <c r="N97" s="209">
        <f t="shared" si="12"/>
        <v>7.3677284146481501</v>
      </c>
      <c r="O97" s="172">
        <f t="shared" si="12"/>
        <v>7.49565201025431</v>
      </c>
      <c r="P97" s="256">
        <f t="shared" si="12"/>
        <v>7.4683806416513354</v>
      </c>
      <c r="Q97" s="208">
        <f t="shared" si="12"/>
        <v>7.1458050610635926</v>
      </c>
      <c r="R97" s="209">
        <f t="shared" si="12"/>
        <v>6.6116780549796523</v>
      </c>
      <c r="S97" s="209">
        <f t="shared" si="12"/>
        <v>6.0894328765542927</v>
      </c>
      <c r="T97" s="209">
        <f t="shared" si="12"/>
        <v>5.8298300788455135</v>
      </c>
      <c r="U97" s="209">
        <f t="shared" ref="U97" si="13">AVERAGE(U68:U93)</f>
        <v>5.6957847453694717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4">(SUM(B54:D54)/3)</f>
        <v>7.0066666666666668</v>
      </c>
      <c r="E98" s="175">
        <f t="shared" si="14"/>
        <v>5.7766666666666664</v>
      </c>
      <c r="F98" s="175">
        <f t="shared" si="14"/>
        <v>5.41</v>
      </c>
      <c r="G98" s="175">
        <f t="shared" si="14"/>
        <v>5.6533333333333333</v>
      </c>
      <c r="H98" s="175">
        <f t="shared" si="14"/>
        <v>6.2066666666666661</v>
      </c>
      <c r="I98" s="175">
        <f t="shared" si="14"/>
        <v>6.4866666666666672</v>
      </c>
      <c r="J98" s="175">
        <f t="shared" si="14"/>
        <v>6.6033333333333344</v>
      </c>
      <c r="K98" s="175">
        <f t="shared" si="14"/>
        <v>6.2733333333333334</v>
      </c>
      <c r="L98" s="175">
        <f t="shared" si="14"/>
        <v>6.2033333333333331</v>
      </c>
      <c r="M98" s="175">
        <f t="shared" si="14"/>
        <v>6.1833333333333327</v>
      </c>
      <c r="N98" s="174">
        <f t="shared" ref="N98:U99" si="15">(SUM(L54:N54)/3)</f>
        <v>6.4066666666666663</v>
      </c>
      <c r="O98" s="178">
        <f t="shared" si="15"/>
        <v>6.4333333333333327</v>
      </c>
      <c r="P98" s="257">
        <f t="shared" si="15"/>
        <v>6.3233333333333333</v>
      </c>
      <c r="Q98" s="179">
        <f t="shared" si="15"/>
        <v>6.117990946533304</v>
      </c>
      <c r="R98" s="206">
        <f t="shared" si="15"/>
        <v>5.8485957064335894</v>
      </c>
      <c r="S98" s="174">
        <f t="shared" si="15"/>
        <v>5.5984871488940575</v>
      </c>
      <c r="T98" s="174">
        <f t="shared" si="15"/>
        <v>5.5704962023607534</v>
      </c>
      <c r="U98" s="174">
        <f t="shared" si="15"/>
        <v>5.5353912384227222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4"/>
        <v>8.9339085084975682</v>
      </c>
      <c r="E99" s="182">
        <f t="shared" si="14"/>
        <v>9.4960559241913565</v>
      </c>
      <c r="F99" s="182">
        <f t="shared" si="14"/>
        <v>10.582117642844766</v>
      </c>
      <c r="G99" s="182">
        <f t="shared" si="14"/>
        <v>11.072067433612142</v>
      </c>
      <c r="H99" s="182">
        <f t="shared" si="14"/>
        <v>11.432297072232856</v>
      </c>
      <c r="I99" s="182">
        <f t="shared" si="14"/>
        <v>11.551478055028321</v>
      </c>
      <c r="J99" s="182">
        <f t="shared" si="14"/>
        <v>11.782947251701463</v>
      </c>
      <c r="K99" s="182">
        <f t="shared" si="14"/>
        <v>13.533812533137421</v>
      </c>
      <c r="L99" s="182">
        <f t="shared" si="14"/>
        <v>14.339999999999998</v>
      </c>
      <c r="M99" s="182">
        <f t="shared" si="14"/>
        <v>15.194195337223375</v>
      </c>
      <c r="N99" s="181">
        <f t="shared" si="15"/>
        <v>14.402589905222669</v>
      </c>
      <c r="O99" s="213">
        <f t="shared" si="15"/>
        <v>14.009339898391085</v>
      </c>
      <c r="P99" s="258">
        <f t="shared" si="15"/>
        <v>12.999242001490606</v>
      </c>
      <c r="Q99" s="211">
        <f t="shared" si="15"/>
        <v>12.242653159228675</v>
      </c>
      <c r="R99" s="212">
        <f t="shared" si="15"/>
        <v>11.833609549690237</v>
      </c>
      <c r="S99" s="181">
        <f t="shared" si="15"/>
        <v>12.115635220892557</v>
      </c>
      <c r="T99" s="181">
        <f t="shared" si="15"/>
        <v>12.213829495155188</v>
      </c>
      <c r="U99" s="181">
        <f t="shared" si="15"/>
        <v>13.014062175181918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K6/I6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H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 xml:space="preserve">Investitionsanstrengung 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Nettoinvestition in % der laufenden Ausgaben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+[1]Gewichtung_Pondération!$E$9</f>
        <v>2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 xml:space="preserve">Effort d’investissement 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10"/>
      <c r="AA106" s="110"/>
      <c r="AB106" s="110"/>
    </row>
    <row r="107" spans="1:28" s="108" customFormat="1" ht="14.1" customHeight="1" thickBot="1" x14ac:dyDescent="0.25">
      <c r="A107" s="289" t="str">
        <f>+$A$5</f>
        <v>Investissement net en % des dépenses courantes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+[1]Gewichtung_Pondération!$E$9</f>
        <v>2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6">(SUM(B24:K24)/10)</f>
        <v>6.8209999999999997</v>
      </c>
      <c r="L112" s="143">
        <f t="shared" si="16"/>
        <v>6.7299742777317606</v>
      </c>
      <c r="M112" s="143">
        <f t="shared" si="16"/>
        <v>6.8616737653195132</v>
      </c>
      <c r="N112" s="202">
        <f t="shared" si="16"/>
        <v>6.9799091256899004</v>
      </c>
      <c r="O112" s="143">
        <f t="shared" si="16"/>
        <v>7.0714682899519534</v>
      </c>
      <c r="P112" s="194">
        <f t="shared" si="16"/>
        <v>7.0402431465208313</v>
      </c>
      <c r="Q112" s="195">
        <f t="shared" si="16"/>
        <v>6.7507062828453757</v>
      </c>
      <c r="R112" s="204">
        <f t="shared" si="16"/>
        <v>6.5546799085381071</v>
      </c>
      <c r="S112" s="142">
        <f t="shared" si="16"/>
        <v>6.1950246456965825</v>
      </c>
      <c r="T112" s="142">
        <f t="shared" si="16"/>
        <v>5.8569768486355906</v>
      </c>
      <c r="U112" s="142">
        <f t="shared" si="16"/>
        <v>5.5608763098789362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6"/>
        <v>5.258</v>
      </c>
      <c r="L113" s="153">
        <f t="shared" si="16"/>
        <v>5.2059170423872398</v>
      </c>
      <c r="M113" s="153">
        <f t="shared" si="16"/>
        <v>5.3154542563404439</v>
      </c>
      <c r="N113" s="153">
        <f t="shared" si="16"/>
        <v>5.4860785236050749</v>
      </c>
      <c r="O113" s="197">
        <f t="shared" si="16"/>
        <v>5.6579156301615736</v>
      </c>
      <c r="P113" s="197">
        <f t="shared" si="16"/>
        <v>5.7806420939232792</v>
      </c>
      <c r="Q113" s="198">
        <f t="shared" si="16"/>
        <v>5.8305094416513601</v>
      </c>
      <c r="R113" s="203">
        <f t="shared" si="16"/>
        <v>5.8915661559037673</v>
      </c>
      <c r="S113" s="152">
        <f t="shared" si="16"/>
        <v>5.933415689478835</v>
      </c>
      <c r="T113" s="152">
        <f t="shared" si="16"/>
        <v>5.8889219631125469</v>
      </c>
      <c r="U113" s="152">
        <f t="shared" si="16"/>
        <v>5.7893683431679879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6"/>
        <v>7.4090000000000007</v>
      </c>
      <c r="L114" s="143">
        <f t="shared" si="16"/>
        <v>7.153331942562585</v>
      </c>
      <c r="M114" s="143">
        <f t="shared" si="16"/>
        <v>7.2740544320283433</v>
      </c>
      <c r="N114" s="143">
        <f t="shared" si="16"/>
        <v>7.5389320242195552</v>
      </c>
      <c r="O114" s="194">
        <f t="shared" si="16"/>
        <v>7.753049232554952</v>
      </c>
      <c r="P114" s="194">
        <f t="shared" si="16"/>
        <v>7.5925715294523384</v>
      </c>
      <c r="Q114" s="195">
        <f t="shared" si="16"/>
        <v>7.2923904904632595</v>
      </c>
      <c r="R114" s="204">
        <f t="shared" si="16"/>
        <v>6.9638695709565486</v>
      </c>
      <c r="S114" s="142">
        <f t="shared" si="16"/>
        <v>6.7342840812748097</v>
      </c>
      <c r="T114" s="142">
        <f t="shared" si="16"/>
        <v>6.458162362185317</v>
      </c>
      <c r="U114" s="142">
        <f t="shared" si="16"/>
        <v>6.0176697188794943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6"/>
        <v>11.291</v>
      </c>
      <c r="L115" s="153">
        <f t="shared" si="16"/>
        <v>10.462223751645837</v>
      </c>
      <c r="M115" s="153">
        <f t="shared" si="16"/>
        <v>9.8456934508696179</v>
      </c>
      <c r="N115" s="153">
        <f t="shared" si="16"/>
        <v>9.621913968014443</v>
      </c>
      <c r="O115" s="197">
        <f t="shared" si="16"/>
        <v>9.5495742541728301</v>
      </c>
      <c r="P115" s="197">
        <f t="shared" si="16"/>
        <v>9.4207723669551129</v>
      </c>
      <c r="Q115" s="198">
        <f t="shared" si="16"/>
        <v>9.2639382196041762</v>
      </c>
      <c r="R115" s="203">
        <f t="shared" si="16"/>
        <v>9.1184795042029414</v>
      </c>
      <c r="S115" s="152">
        <f t="shared" si="16"/>
        <v>8.8982039433820876</v>
      </c>
      <c r="T115" s="152">
        <f t="shared" si="16"/>
        <v>8.4473565389661101</v>
      </c>
      <c r="U115" s="152">
        <f t="shared" si="16"/>
        <v>7.9233489694981074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6"/>
        <v>6.2190000000000012</v>
      </c>
      <c r="L116" s="143">
        <f t="shared" si="16"/>
        <v>5.3039478415003547</v>
      </c>
      <c r="M116" s="143">
        <f t="shared" si="16"/>
        <v>5.0856487232106904</v>
      </c>
      <c r="N116" s="143">
        <f t="shared" si="16"/>
        <v>5.2490308038082585</v>
      </c>
      <c r="O116" s="194">
        <f t="shared" si="16"/>
        <v>5.4958378966104862</v>
      </c>
      <c r="P116" s="194">
        <f t="shared" si="16"/>
        <v>5.5836521070554967</v>
      </c>
      <c r="Q116" s="195">
        <f t="shared" si="16"/>
        <v>5.5391986251241629</v>
      </c>
      <c r="R116" s="204">
        <f t="shared" si="16"/>
        <v>5.4741337225125752</v>
      </c>
      <c r="S116" s="142">
        <f t="shared" si="16"/>
        <v>5.2921337225125757</v>
      </c>
      <c r="T116" s="142">
        <f t="shared" si="16"/>
        <v>5.2861337225125755</v>
      </c>
      <c r="U116" s="142">
        <f t="shared" si="16"/>
        <v>5.2960903208041552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6"/>
        <v>9.2309999999999999</v>
      </c>
      <c r="L117" s="153">
        <f t="shared" si="16"/>
        <v>9.5632644815857581</v>
      </c>
      <c r="M117" s="153">
        <f t="shared" si="16"/>
        <v>10.109917295592528</v>
      </c>
      <c r="N117" s="153">
        <f t="shared" si="16"/>
        <v>10.728524845963102</v>
      </c>
      <c r="O117" s="197">
        <f t="shared" si="16"/>
        <v>11.284093909118203</v>
      </c>
      <c r="P117" s="197">
        <f t="shared" si="16"/>
        <v>11.721892889394109</v>
      </c>
      <c r="Q117" s="198">
        <f t="shared" si="16"/>
        <v>12.102900171850617</v>
      </c>
      <c r="R117" s="203">
        <f t="shared" si="16"/>
        <v>12.27037472807676</v>
      </c>
      <c r="S117" s="152">
        <f t="shared" si="16"/>
        <v>11.920535300332249</v>
      </c>
      <c r="T117" s="152">
        <f t="shared" si="16"/>
        <v>10.775960400853794</v>
      </c>
      <c r="U117" s="152">
        <f t="shared" si="16"/>
        <v>9.6731139542585005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6"/>
        <v>13.633000000000001</v>
      </c>
      <c r="L118" s="143">
        <f t="shared" si="16"/>
        <v>13.36572255105656</v>
      </c>
      <c r="M118" s="143">
        <f t="shared" si="16"/>
        <v>13.428811253547076</v>
      </c>
      <c r="N118" s="143">
        <f t="shared" si="16"/>
        <v>13.673802724953976</v>
      </c>
      <c r="O118" s="194">
        <f t="shared" si="16"/>
        <v>13.328343263673631</v>
      </c>
      <c r="P118" s="194">
        <f t="shared" si="16"/>
        <v>12.61819423172718</v>
      </c>
      <c r="Q118" s="195">
        <f t="shared" si="16"/>
        <v>11.532701645927608</v>
      </c>
      <c r="R118" s="204">
        <f t="shared" si="16"/>
        <v>10.588536809056151</v>
      </c>
      <c r="S118" s="142">
        <f t="shared" si="16"/>
        <v>9.5642154572427724</v>
      </c>
      <c r="T118" s="142">
        <f t="shared" si="16"/>
        <v>8.6162988862845538</v>
      </c>
      <c r="U118" s="142">
        <f t="shared" si="16"/>
        <v>7.8521817057177188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6"/>
        <v>9.35</v>
      </c>
      <c r="L119" s="153">
        <f t="shared" si="16"/>
        <v>8.6627375794594652</v>
      </c>
      <c r="M119" s="153">
        <f t="shared" si="16"/>
        <v>8.4173517353002172</v>
      </c>
      <c r="N119" s="153">
        <f t="shared" si="16"/>
        <v>8.0967040721839592</v>
      </c>
      <c r="O119" s="197">
        <f t="shared" si="16"/>
        <v>7.7843241824305833</v>
      </c>
      <c r="P119" s="197">
        <f t="shared" si="16"/>
        <v>7.4175102844741172</v>
      </c>
      <c r="Q119" s="198">
        <f t="shared" si="16"/>
        <v>7.157946214176933</v>
      </c>
      <c r="R119" s="203">
        <f t="shared" si="16"/>
        <v>7.1209045671736844</v>
      </c>
      <c r="S119" s="152">
        <f t="shared" si="16"/>
        <v>7.1984016013988903</v>
      </c>
      <c r="T119" s="152">
        <f t="shared" si="16"/>
        <v>7.2140148331297382</v>
      </c>
      <c r="U119" s="152">
        <f t="shared" si="16"/>
        <v>6.886250890922506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6"/>
        <v>13.062999999999999</v>
      </c>
      <c r="L120" s="143">
        <f t="shared" si="16"/>
        <v>11.848077924232802</v>
      </c>
      <c r="M120" s="143">
        <f t="shared" si="16"/>
        <v>10.969903649763484</v>
      </c>
      <c r="N120" s="143">
        <f t="shared" si="16"/>
        <v>10.493876502499983</v>
      </c>
      <c r="O120" s="194">
        <f t="shared" si="16"/>
        <v>10.206531883526463</v>
      </c>
      <c r="P120" s="194">
        <f t="shared" si="16"/>
        <v>9.9319144861903386</v>
      </c>
      <c r="Q120" s="195">
        <f t="shared" si="16"/>
        <v>9.3917026062018323</v>
      </c>
      <c r="R120" s="204">
        <f t="shared" si="16"/>
        <v>8.7939960834755855</v>
      </c>
      <c r="S120" s="142">
        <f t="shared" si="16"/>
        <v>8.4652673046935796</v>
      </c>
      <c r="T120" s="142">
        <f t="shared" si="16"/>
        <v>8.2769199678897714</v>
      </c>
      <c r="U120" s="142">
        <f t="shared" si="16"/>
        <v>8.0655455089002661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6"/>
        <v>4.8820000000000014</v>
      </c>
      <c r="L121" s="153">
        <f t="shared" si="16"/>
        <v>4.6406684769183126</v>
      </c>
      <c r="M121" s="153">
        <f t="shared" si="16"/>
        <v>4.5200916754286116</v>
      </c>
      <c r="N121" s="153">
        <f t="shared" si="16"/>
        <v>4.5374015940087542</v>
      </c>
      <c r="O121" s="197">
        <f t="shared" si="16"/>
        <v>4.6427392435851766</v>
      </c>
      <c r="P121" s="197">
        <f t="shared" si="16"/>
        <v>4.7150895991482296</v>
      </c>
      <c r="Q121" s="198">
        <f t="shared" si="16"/>
        <v>4.7240354517254364</v>
      </c>
      <c r="R121" s="203">
        <f t="shared" si="16"/>
        <v>4.716183337519948</v>
      </c>
      <c r="S121" s="152">
        <f t="shared" si="16"/>
        <v>4.7091791249675525</v>
      </c>
      <c r="T121" s="152">
        <f t="shared" si="16"/>
        <v>4.6695172870380679</v>
      </c>
      <c r="U121" s="152">
        <f t="shared" si="16"/>
        <v>4.6033637402487271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6"/>
        <v>7.5250000000000004</v>
      </c>
      <c r="L122" s="143">
        <f t="shared" si="16"/>
        <v>7.1802373458349678</v>
      </c>
      <c r="M122" s="143">
        <f t="shared" si="16"/>
        <v>6.7941740370945638</v>
      </c>
      <c r="N122" s="143">
        <f t="shared" si="16"/>
        <v>6.6635269850057863</v>
      </c>
      <c r="O122" s="194">
        <f t="shared" si="16"/>
        <v>6.7230115402824477</v>
      </c>
      <c r="P122" s="194">
        <f t="shared" si="16"/>
        <v>6.7424071407652093</v>
      </c>
      <c r="Q122" s="195">
        <f t="shared" si="16"/>
        <v>6.637651794097688</v>
      </c>
      <c r="R122" s="204">
        <f t="shared" si="16"/>
        <v>6.2985026843137097</v>
      </c>
      <c r="S122" s="142">
        <f t="shared" si="16"/>
        <v>6.2066397196442544</v>
      </c>
      <c r="T122" s="142">
        <f t="shared" si="16"/>
        <v>6.125642360267582</v>
      </c>
      <c r="U122" s="142">
        <f t="shared" si="16"/>
        <v>6.087956106858857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6"/>
        <v>7.0269999999999984</v>
      </c>
      <c r="L123" s="153">
        <f t="shared" si="16"/>
        <v>6.5342529880657283</v>
      </c>
      <c r="M123" s="153">
        <f t="shared" si="16"/>
        <v>6.1979263038012604</v>
      </c>
      <c r="N123" s="153">
        <f t="shared" si="16"/>
        <v>6.0177240783494295</v>
      </c>
      <c r="O123" s="197">
        <f t="shared" si="16"/>
        <v>6.4230372176543753</v>
      </c>
      <c r="P123" s="197">
        <f t="shared" si="16"/>
        <v>6.8014512285888458</v>
      </c>
      <c r="Q123" s="198">
        <f t="shared" si="16"/>
        <v>7.2036245107401955</v>
      </c>
      <c r="R123" s="203">
        <f t="shared" si="16"/>
        <v>7.5993278379041893</v>
      </c>
      <c r="S123" s="152">
        <f t="shared" si="16"/>
        <v>8.0858172899942424</v>
      </c>
      <c r="T123" s="152">
        <f t="shared" si="16"/>
        <v>8.8155232775264185</v>
      </c>
      <c r="U123" s="152">
        <f t="shared" si="16"/>
        <v>9.4220301852667081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6"/>
        <v>6.4739999999999993</v>
      </c>
      <c r="L124" s="143">
        <f t="shared" si="16"/>
        <v>5.9710573157446998</v>
      </c>
      <c r="M124" s="143">
        <f t="shared" si="16"/>
        <v>5.6586913905415468</v>
      </c>
      <c r="N124" s="143">
        <f t="shared" si="16"/>
        <v>5.7632175504282843</v>
      </c>
      <c r="O124" s="194">
        <f t="shared" si="16"/>
        <v>6.0329551821390002</v>
      </c>
      <c r="P124" s="194">
        <f t="shared" si="16"/>
        <v>6.3727744884460105</v>
      </c>
      <c r="Q124" s="195">
        <f t="shared" si="16"/>
        <v>6.179079371071345</v>
      </c>
      <c r="R124" s="204">
        <f t="shared" si="16"/>
        <v>6.2188692419858764</v>
      </c>
      <c r="S124" s="142">
        <f t="shared" si="16"/>
        <v>6.3011095039065799</v>
      </c>
      <c r="T124" s="142">
        <f t="shared" si="16"/>
        <v>6.4823108192811336</v>
      </c>
      <c r="U124" s="142">
        <f t="shared" si="16"/>
        <v>6.8458694840465881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6"/>
        <v>4.133</v>
      </c>
      <c r="L125" s="153">
        <f t="shared" si="16"/>
        <v>3.9376930494440368</v>
      </c>
      <c r="M125" s="153">
        <f t="shared" si="16"/>
        <v>3.9957318170255305</v>
      </c>
      <c r="N125" s="153">
        <f t="shared" si="16"/>
        <v>4.1502047962826891</v>
      </c>
      <c r="O125" s="197">
        <f t="shared" si="16"/>
        <v>4.3946586772498026</v>
      </c>
      <c r="P125" s="197">
        <f t="shared" si="16"/>
        <v>4.4857451366780445</v>
      </c>
      <c r="Q125" s="198">
        <f t="shared" si="16"/>
        <v>4.4110139932280923</v>
      </c>
      <c r="R125" s="203">
        <f t="shared" si="16"/>
        <v>4.3340510034542614</v>
      </c>
      <c r="S125" s="152">
        <f t="shared" si="16"/>
        <v>4.2266748480010765</v>
      </c>
      <c r="T125" s="152">
        <f t="shared" si="16"/>
        <v>4.1013435504634828</v>
      </c>
      <c r="U125" s="152">
        <f t="shared" si="16"/>
        <v>3.8717571467089926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6"/>
        <v>9.8519999999999985</v>
      </c>
      <c r="L126" s="143">
        <f t="shared" si="16"/>
        <v>9.5452928802234318</v>
      </c>
      <c r="M126" s="143">
        <f t="shared" si="16"/>
        <v>9.538787376991678</v>
      </c>
      <c r="N126" s="143">
        <f t="shared" si="16"/>
        <v>9.7719265694360171</v>
      </c>
      <c r="O126" s="194">
        <f t="shared" si="16"/>
        <v>10.805342798232511</v>
      </c>
      <c r="P126" s="194">
        <f t="shared" si="16"/>
        <v>11.819542581594678</v>
      </c>
      <c r="Q126" s="195">
        <f t="shared" si="16"/>
        <v>12.323584358439861</v>
      </c>
      <c r="R126" s="204">
        <f t="shared" si="16"/>
        <v>12.025264074062559</v>
      </c>
      <c r="S126" s="142">
        <f t="shared" si="16"/>
        <v>11.584628804955305</v>
      </c>
      <c r="T126" s="142">
        <f t="shared" si="16"/>
        <v>11.327194019415405</v>
      </c>
      <c r="U126" s="142">
        <f t="shared" si="16"/>
        <v>10.661318058986815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6"/>
        <v>6.5869999999999989</v>
      </c>
      <c r="L127" s="153">
        <f t="shared" si="16"/>
        <v>6.1181127131407091</v>
      </c>
      <c r="M127" s="153">
        <f t="shared" si="16"/>
        <v>5.7184136896843487</v>
      </c>
      <c r="N127" s="153">
        <f t="shared" si="16"/>
        <v>5.4021598181164139</v>
      </c>
      <c r="O127" s="197">
        <f t="shared" si="16"/>
        <v>5.432642246489868</v>
      </c>
      <c r="P127" s="197">
        <f t="shared" si="16"/>
        <v>5.6797628112571612</v>
      </c>
      <c r="Q127" s="198">
        <f t="shared" si="16"/>
        <v>5.664342075186549</v>
      </c>
      <c r="R127" s="203">
        <f t="shared" si="16"/>
        <v>6.0682332916847468</v>
      </c>
      <c r="S127" s="152">
        <f t="shared" si="16"/>
        <v>6.495905904889014</v>
      </c>
      <c r="T127" s="152">
        <f t="shared" si="16"/>
        <v>6.9988967120531624</v>
      </c>
      <c r="U127" s="152">
        <f t="shared" si="16"/>
        <v>7.337055072788691</v>
      </c>
      <c r="V127" s="156" t="s">
        <v>203</v>
      </c>
      <c r="W127" s="147"/>
    </row>
    <row r="128" spans="1:28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U137" si="17">(SUM(B40:K40)/10)</f>
        <v>2.8920000000000003</v>
      </c>
      <c r="L128" s="143">
        <f t="shared" si="17"/>
        <v>2.6064318916657152</v>
      </c>
      <c r="M128" s="143">
        <f t="shared" si="17"/>
        <v>2.8767300494265813</v>
      </c>
      <c r="N128" s="143">
        <f t="shared" si="17"/>
        <v>3.3224195058215917</v>
      </c>
      <c r="O128" s="194">
        <f t="shared" si="17"/>
        <v>3.802133566487055</v>
      </c>
      <c r="P128" s="194">
        <f t="shared" si="17"/>
        <v>3.7667567797602155</v>
      </c>
      <c r="Q128" s="195">
        <f t="shared" si="17"/>
        <v>3.7980363916102782</v>
      </c>
      <c r="R128" s="204">
        <f t="shared" si="17"/>
        <v>3.8391879755369316</v>
      </c>
      <c r="S128" s="142">
        <f t="shared" si="17"/>
        <v>3.9986469557884616</v>
      </c>
      <c r="T128" s="142">
        <f t="shared" si="17"/>
        <v>4.3494387372933874</v>
      </c>
      <c r="U128" s="142">
        <f t="shared" si="17"/>
        <v>4.8777778043179181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7"/>
        <v>15.3</v>
      </c>
      <c r="L129" s="153">
        <f t="shared" si="17"/>
        <v>14.979647902286638</v>
      </c>
      <c r="M129" s="153">
        <f t="shared" si="17"/>
        <v>14.827713218643908</v>
      </c>
      <c r="N129" s="153">
        <f t="shared" si="17"/>
        <v>14.950029840716633</v>
      </c>
      <c r="O129" s="197">
        <f t="shared" si="17"/>
        <v>15.001454641185898</v>
      </c>
      <c r="P129" s="197">
        <f t="shared" si="17"/>
        <v>15.13588597653133</v>
      </c>
      <c r="Q129" s="198">
        <f t="shared" si="17"/>
        <v>15.034614817634814</v>
      </c>
      <c r="R129" s="203">
        <f t="shared" si="17"/>
        <v>13.761420822915269</v>
      </c>
      <c r="S129" s="152">
        <f t="shared" si="17"/>
        <v>12.640435180464596</v>
      </c>
      <c r="T129" s="152">
        <f t="shared" si="17"/>
        <v>11.741374552397655</v>
      </c>
      <c r="U129" s="152">
        <f t="shared" si="17"/>
        <v>11.906996473559904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7"/>
        <v>6.3609999999999998</v>
      </c>
      <c r="L130" s="143">
        <f t="shared" si="17"/>
        <v>6.2437591393186072</v>
      </c>
      <c r="M130" s="143">
        <f t="shared" si="17"/>
        <v>6.2279103438339494</v>
      </c>
      <c r="N130" s="143">
        <f t="shared" si="17"/>
        <v>6.2395966957566662</v>
      </c>
      <c r="O130" s="194">
        <f t="shared" si="17"/>
        <v>6.2925371697194041</v>
      </c>
      <c r="P130" s="194">
        <f t="shared" si="17"/>
        <v>6.3165609343552891</v>
      </c>
      <c r="Q130" s="195">
        <f t="shared" si="17"/>
        <v>6.2553391474992033</v>
      </c>
      <c r="R130" s="204">
        <f t="shared" si="17"/>
        <v>5.8814139908426206</v>
      </c>
      <c r="S130" s="142">
        <f t="shared" si="17"/>
        <v>5.5067051029044434</v>
      </c>
      <c r="T130" s="142">
        <f t="shared" si="17"/>
        <v>5.1101940374033266</v>
      </c>
      <c r="U130" s="142">
        <f t="shared" si="17"/>
        <v>4.9745074064534567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7"/>
        <v>6.6019999999999994</v>
      </c>
      <c r="L131" s="153">
        <f t="shared" si="17"/>
        <v>6.454277096218016</v>
      </c>
      <c r="M131" s="153">
        <f t="shared" si="17"/>
        <v>6.2302099873983918</v>
      </c>
      <c r="N131" s="153">
        <f t="shared" si="17"/>
        <v>6.0976342174367542</v>
      </c>
      <c r="O131" s="197">
        <f t="shared" si="17"/>
        <v>6.0194041591861485</v>
      </c>
      <c r="P131" s="197">
        <f t="shared" si="17"/>
        <v>5.9748746076556127</v>
      </c>
      <c r="Q131" s="198">
        <f t="shared" si="17"/>
        <v>5.9625172580357271</v>
      </c>
      <c r="R131" s="203">
        <f t="shared" si="17"/>
        <v>5.8883693715323391</v>
      </c>
      <c r="S131" s="152">
        <f t="shared" si="17"/>
        <v>5.7250829685648847</v>
      </c>
      <c r="T131" s="152">
        <f t="shared" si="17"/>
        <v>5.45514680296536</v>
      </c>
      <c r="U131" s="152">
        <f t="shared" si="17"/>
        <v>5.2022299827741509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7"/>
        <v>8.6049999999999986</v>
      </c>
      <c r="L132" s="143">
        <f t="shared" si="17"/>
        <v>8.1572857194949595</v>
      </c>
      <c r="M132" s="143">
        <f t="shared" si="17"/>
        <v>7.9666107299910625</v>
      </c>
      <c r="N132" s="143">
        <f t="shared" si="17"/>
        <v>8.0038299613922135</v>
      </c>
      <c r="O132" s="194">
        <f t="shared" si="17"/>
        <v>8.0977678241175663</v>
      </c>
      <c r="P132" s="194">
        <f t="shared" si="17"/>
        <v>8.0783334941060758</v>
      </c>
      <c r="Q132" s="195">
        <f t="shared" si="17"/>
        <v>7.9248563460746677</v>
      </c>
      <c r="R132" s="204">
        <f t="shared" si="17"/>
        <v>7.7786385123061663</v>
      </c>
      <c r="S132" s="142">
        <f t="shared" si="17"/>
        <v>7.6155527762963846</v>
      </c>
      <c r="T132" s="142">
        <f t="shared" si="17"/>
        <v>7.47722367097046</v>
      </c>
      <c r="U132" s="142">
        <f t="shared" si="17"/>
        <v>7.4478797314405512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7"/>
        <v>3.6550000000000002</v>
      </c>
      <c r="L133" s="153">
        <f t="shared" si="17"/>
        <v>3.5375991723094069</v>
      </c>
      <c r="M133" s="153">
        <f t="shared" si="17"/>
        <v>3.6439694768803621</v>
      </c>
      <c r="N133" s="153">
        <f t="shared" si="17"/>
        <v>3.9293782866418403</v>
      </c>
      <c r="O133" s="197">
        <f t="shared" si="17"/>
        <v>4.2407030466331834</v>
      </c>
      <c r="P133" s="197">
        <f t="shared" si="17"/>
        <v>4.4306120009256764</v>
      </c>
      <c r="Q133" s="198">
        <f t="shared" si="17"/>
        <v>4.5595918374223627</v>
      </c>
      <c r="R133" s="203">
        <f t="shared" si="17"/>
        <v>4.5665930848489129</v>
      </c>
      <c r="S133" s="152">
        <f t="shared" si="17"/>
        <v>4.4803520602950853</v>
      </c>
      <c r="T133" s="152">
        <f t="shared" si="17"/>
        <v>4.3363618953879906</v>
      </c>
      <c r="U133" s="152">
        <f t="shared" si="17"/>
        <v>4.2185619878545797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7"/>
        <v>9.713000000000001</v>
      </c>
      <c r="L134" s="143">
        <f t="shared" si="17"/>
        <v>9.1465522663402066</v>
      </c>
      <c r="M134" s="143">
        <f t="shared" si="17"/>
        <v>8.7854798228915545</v>
      </c>
      <c r="N134" s="143">
        <f t="shared" si="17"/>
        <v>8.6660875312840613</v>
      </c>
      <c r="O134" s="194">
        <f t="shared" si="17"/>
        <v>8.3302154490130516</v>
      </c>
      <c r="P134" s="194">
        <f t="shared" si="17"/>
        <v>8.0653116977194959</v>
      </c>
      <c r="Q134" s="195">
        <f t="shared" si="17"/>
        <v>7.818083119130053</v>
      </c>
      <c r="R134" s="204">
        <f t="shared" si="17"/>
        <v>7.6404484849674263</v>
      </c>
      <c r="S134" s="142">
        <f t="shared" si="17"/>
        <v>7.4970797695448042</v>
      </c>
      <c r="T134" s="142">
        <f t="shared" si="17"/>
        <v>7.5068848769349472</v>
      </c>
      <c r="U134" s="142">
        <f t="shared" si="17"/>
        <v>7.4677712886303196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7"/>
        <v>5.1689999999999996</v>
      </c>
      <c r="L135" s="153">
        <f t="shared" si="17"/>
        <v>4.7975514158753052</v>
      </c>
      <c r="M135" s="153">
        <f t="shared" si="17"/>
        <v>4.466607648959628</v>
      </c>
      <c r="N135" s="153">
        <f t="shared" si="17"/>
        <v>4.1376038951326493</v>
      </c>
      <c r="O135" s="197">
        <f t="shared" si="17"/>
        <v>3.9138929627546282</v>
      </c>
      <c r="P135" s="197">
        <f t="shared" si="17"/>
        <v>3.8199106480531713</v>
      </c>
      <c r="Q135" s="198">
        <f t="shared" si="17"/>
        <v>3.6698937769677378</v>
      </c>
      <c r="R135" s="203">
        <f t="shared" si="17"/>
        <v>3.5071142418344197</v>
      </c>
      <c r="S135" s="152">
        <f t="shared" si="17"/>
        <v>3.3439260018485242</v>
      </c>
      <c r="T135" s="152">
        <f t="shared" si="17"/>
        <v>3.2816936446154203</v>
      </c>
      <c r="U135" s="152">
        <f t="shared" si="17"/>
        <v>3.1348373256154147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7"/>
        <v>5.4189999999999996</v>
      </c>
      <c r="L136" s="143">
        <f t="shared" si="17"/>
        <v>5.382526305658196</v>
      </c>
      <c r="M136" s="143">
        <f t="shared" si="17"/>
        <v>5.4564349470347908</v>
      </c>
      <c r="N136" s="143">
        <f t="shared" si="17"/>
        <v>5.5670415284251735</v>
      </c>
      <c r="O136" s="194">
        <f t="shared" si="17"/>
        <v>5.7197297835073684</v>
      </c>
      <c r="P136" s="194">
        <f t="shared" si="17"/>
        <v>5.8153726654076818</v>
      </c>
      <c r="Q136" s="195">
        <f t="shared" si="17"/>
        <v>6.0077248934764684</v>
      </c>
      <c r="R136" s="204">
        <f t="shared" si="17"/>
        <v>6.0649493353402262</v>
      </c>
      <c r="S136" s="142">
        <f t="shared" si="17"/>
        <v>6.1405564005577737</v>
      </c>
      <c r="T136" s="142">
        <f t="shared" si="17"/>
        <v>6.200652688145996</v>
      </c>
      <c r="U136" s="142">
        <f t="shared" si="17"/>
        <v>6.5877518770016907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7"/>
        <v>7.5379999999999994</v>
      </c>
      <c r="L137" s="153">
        <f t="shared" si="17"/>
        <v>6.8742045975401682</v>
      </c>
      <c r="M137" s="153">
        <f t="shared" si="17"/>
        <v>6.7633908434976799</v>
      </c>
      <c r="N137" s="153">
        <f t="shared" si="17"/>
        <v>6.79472618908237</v>
      </c>
      <c r="O137" s="197">
        <f t="shared" si="17"/>
        <v>6.7440692977869414</v>
      </c>
      <c r="P137" s="197">
        <f t="shared" si="17"/>
        <v>6.6089659992922538</v>
      </c>
      <c r="Q137" s="198">
        <f t="shared" si="17"/>
        <v>6.4475782703657885</v>
      </c>
      <c r="R137" s="203">
        <f t="shared" si="17"/>
        <v>6.285413836120652</v>
      </c>
      <c r="S137" s="152">
        <f t="shared" si="17"/>
        <v>6.0975532044658962</v>
      </c>
      <c r="T137" s="152">
        <f t="shared" si="17"/>
        <v>5.8270912698168127</v>
      </c>
      <c r="U137" s="152">
        <f t="shared" si="17"/>
        <v>5.5695337963672404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18">MIN(K112:K137)</f>
        <v>2.8920000000000003</v>
      </c>
      <c r="L138" s="160">
        <f t="shared" si="18"/>
        <v>2.6064318916657152</v>
      </c>
      <c r="M138" s="161">
        <f t="shared" si="18"/>
        <v>2.8767300494265813</v>
      </c>
      <c r="N138" s="177">
        <f t="shared" si="18"/>
        <v>3.3224195058215917</v>
      </c>
      <c r="O138" s="205">
        <f t="shared" si="18"/>
        <v>3.802133566487055</v>
      </c>
      <c r="P138" s="205">
        <f t="shared" si="18"/>
        <v>3.7667567797602155</v>
      </c>
      <c r="Q138" s="179">
        <f>MIN(Q112:Q137)</f>
        <v>3.6698937769677378</v>
      </c>
      <c r="R138" s="206">
        <f>MIN(R112:R137)</f>
        <v>3.5071142418344197</v>
      </c>
      <c r="S138" s="178">
        <f>MIN(S112:S137)</f>
        <v>3.3439260018485242</v>
      </c>
      <c r="T138" s="178">
        <f>MIN(T112:T137)</f>
        <v>3.2816936446154203</v>
      </c>
      <c r="U138" s="178">
        <f>MIN(U112:U137)</f>
        <v>3.1348373256154147</v>
      </c>
      <c r="V138" s="164" t="s">
        <v>16</v>
      </c>
      <c r="W138" s="165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19">MAX(K112:K137)</f>
        <v>15.3</v>
      </c>
      <c r="L139" s="160">
        <f t="shared" si="19"/>
        <v>14.979647902286638</v>
      </c>
      <c r="M139" s="161">
        <f t="shared" si="19"/>
        <v>14.827713218643908</v>
      </c>
      <c r="N139" s="177">
        <f t="shared" si="19"/>
        <v>14.950029840716633</v>
      </c>
      <c r="O139" s="205">
        <f t="shared" si="19"/>
        <v>15.001454641185898</v>
      </c>
      <c r="P139" s="205">
        <f t="shared" si="19"/>
        <v>15.13588597653133</v>
      </c>
      <c r="Q139" s="179">
        <f>MAX(Q112:Q137)</f>
        <v>15.034614817634814</v>
      </c>
      <c r="R139" s="206">
        <f>MAX(R112:R137)</f>
        <v>13.761420822915269</v>
      </c>
      <c r="S139" s="178">
        <f>MAX(S112:S137)</f>
        <v>12.640435180464596</v>
      </c>
      <c r="T139" s="178">
        <f>MAX(T112:T137)</f>
        <v>11.741374552397655</v>
      </c>
      <c r="U139" s="178">
        <f>MAX(U112:U137)</f>
        <v>11.906996473559904</v>
      </c>
      <c r="V139" s="164" t="s">
        <v>17</v>
      </c>
      <c r="W139" s="165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0">MEDIAN(K112:K137)</f>
        <v>6.9239999999999995</v>
      </c>
      <c r="L140" s="160">
        <f t="shared" si="20"/>
        <v>6.6321136328987444</v>
      </c>
      <c r="M140" s="161">
        <f t="shared" si="20"/>
        <v>6.4968004154480354</v>
      </c>
      <c r="N140" s="234">
        <f t="shared" si="20"/>
        <v>6.4515618403812258</v>
      </c>
      <c r="O140" s="161">
        <f t="shared" si="20"/>
        <v>6.5730243789684115</v>
      </c>
      <c r="P140" s="207">
        <f t="shared" si="20"/>
        <v>6.6756865700287316</v>
      </c>
      <c r="Q140" s="208">
        <f>MEDIAN(Q112:Q137)</f>
        <v>6.5426150322317387</v>
      </c>
      <c r="R140" s="209">
        <f>MEDIAN(R112:R137)</f>
        <v>6.2919582602171804</v>
      </c>
      <c r="S140" s="172">
        <f>MEDIAN(S112:S137)</f>
        <v>6.2538746117754176</v>
      </c>
      <c r="T140" s="172">
        <f>MEDIAN(T112:T137)</f>
        <v>6.3294075251656565</v>
      </c>
      <c r="U140" s="172">
        <f>MEDIAN(U112:U137)</f>
        <v>6.3378539919302739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7.6926538461538474</v>
      </c>
      <c r="L141" s="160">
        <f t="shared" ref="L141:T141" si="21">AVERAGE(L112:L137)</f>
        <v>7.3231672180092851</v>
      </c>
      <c r="M141" s="161">
        <f t="shared" si="21"/>
        <v>7.191437766196052</v>
      </c>
      <c r="N141" s="234">
        <f t="shared" si="21"/>
        <v>7.2262800628559853</v>
      </c>
      <c r="O141" s="161">
        <f t="shared" si="21"/>
        <v>7.3364397441625044</v>
      </c>
      <c r="P141" s="207">
        <f t="shared" si="21"/>
        <v>7.3744904202299146</v>
      </c>
      <c r="Q141" s="208">
        <f t="shared" si="21"/>
        <v>7.2878292734827559</v>
      </c>
      <c r="R141" s="209">
        <f t="shared" si="21"/>
        <v>7.1250200837333226</v>
      </c>
      <c r="S141" s="172">
        <f t="shared" si="21"/>
        <v>6.9560510524269716</v>
      </c>
      <c r="T141" s="172">
        <f t="shared" si="21"/>
        <v>6.7933552202133303</v>
      </c>
      <c r="U141" s="172">
        <f t="shared" ref="U141" si="22">AVERAGE(U112:U137)</f>
        <v>6.6646785842672402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3">(SUM(B54:K54)/10)</f>
        <v>6.3470000000000004</v>
      </c>
      <c r="L142" s="175">
        <f t="shared" si="23"/>
        <v>6.1120000000000001</v>
      </c>
      <c r="M142" s="176">
        <f t="shared" si="23"/>
        <v>6.0820000000000007</v>
      </c>
      <c r="N142" s="177">
        <f t="shared" si="23"/>
        <v>6.1670000000000007</v>
      </c>
      <c r="O142" s="176">
        <f t="shared" si="23"/>
        <v>6.3090000000000002</v>
      </c>
      <c r="P142" s="205">
        <f t="shared" si="23"/>
        <v>6.3559999999999999</v>
      </c>
      <c r="Q142" s="179">
        <f t="shared" si="23"/>
        <v>6.3063972839599911</v>
      </c>
      <c r="R142" s="206">
        <f t="shared" si="23"/>
        <v>6.2015787119300771</v>
      </c>
      <c r="S142" s="178">
        <f t="shared" si="23"/>
        <v>6.0895461446682173</v>
      </c>
      <c r="T142" s="178">
        <f t="shared" si="23"/>
        <v>5.9965461446682173</v>
      </c>
      <c r="U142" s="178">
        <f t="shared" si="23"/>
        <v>5.9801960834568932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3"/>
        <v>11.222676958143351</v>
      </c>
      <c r="L143" s="182">
        <f t="shared" si="23"/>
        <v>11.735649658868489</v>
      </c>
      <c r="M143" s="183">
        <f t="shared" si="23"/>
        <v>12.417337310528939</v>
      </c>
      <c r="N143" s="269">
        <f t="shared" si="23"/>
        <v>12.863281377160883</v>
      </c>
      <c r="O143" s="183">
        <f t="shared" si="23"/>
        <v>13.089634851128409</v>
      </c>
      <c r="P143" s="210">
        <f t="shared" si="23"/>
        <v>13.142474618122691</v>
      </c>
      <c r="Q143" s="211">
        <f t="shared" si="23"/>
        <v>13.214457094845844</v>
      </c>
      <c r="R143" s="212">
        <f t="shared" si="23"/>
        <v>13.210028594365625</v>
      </c>
      <c r="S143" s="213">
        <f t="shared" si="23"/>
        <v>13.311721767881963</v>
      </c>
      <c r="T143" s="213">
        <f t="shared" si="23"/>
        <v>13.343721767881963</v>
      </c>
      <c r="U143" s="213">
        <f t="shared" si="23"/>
        <v>13.054103486978974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245" priority="33" stopIfTrue="1" operator="equal">
      <formula>B$50</formula>
    </cfRule>
    <cfRule type="cellIs" dxfId="244" priority="34" stopIfTrue="1" operator="equal">
      <formula>B$51</formula>
    </cfRule>
  </conditionalFormatting>
  <conditionalFormatting sqref="E68:P93">
    <cfRule type="cellIs" dxfId="243" priority="35" stopIfTrue="1" operator="equal">
      <formula>E$94</formula>
    </cfRule>
    <cfRule type="cellIs" dxfId="242" priority="36" stopIfTrue="1" operator="equal">
      <formula>E$95</formula>
    </cfRule>
  </conditionalFormatting>
  <conditionalFormatting sqref="I112:P137">
    <cfRule type="cellIs" dxfId="241" priority="37" stopIfTrue="1" operator="equal">
      <formula>I$138</formula>
    </cfRule>
    <cfRule type="cellIs" dxfId="240" priority="38" stopIfTrue="1" operator="equal">
      <formula>I$139</formula>
    </cfRule>
  </conditionalFormatting>
  <conditionalFormatting sqref="D68:D93">
    <cfRule type="cellIs" dxfId="239" priority="25" stopIfTrue="1" operator="equal">
      <formula>D$94</formula>
    </cfRule>
    <cfRule type="cellIs" dxfId="238" priority="26" stopIfTrue="1" operator="equal">
      <formula>D$95</formula>
    </cfRule>
  </conditionalFormatting>
  <conditionalFormatting sqref="Q112:S137">
    <cfRule type="cellIs" dxfId="237" priority="21" stopIfTrue="1" operator="equal">
      <formula>Q$138</formula>
    </cfRule>
    <cfRule type="cellIs" dxfId="236" priority="22" stopIfTrue="1" operator="equal">
      <formula>Q$139</formula>
    </cfRule>
  </conditionalFormatting>
  <conditionalFormatting sqref="Q68:S93">
    <cfRule type="cellIs" dxfId="235" priority="19" stopIfTrue="1" operator="equal">
      <formula>Q$94</formula>
    </cfRule>
    <cfRule type="cellIs" dxfId="234" priority="20" stopIfTrue="1" operator="equal">
      <formula>Q$95</formula>
    </cfRule>
  </conditionalFormatting>
  <conditionalFormatting sqref="T24:T49">
    <cfRule type="cellIs" dxfId="233" priority="17" stopIfTrue="1" operator="equal">
      <formula>T$50</formula>
    </cfRule>
    <cfRule type="cellIs" dxfId="232" priority="18" stopIfTrue="1" operator="equal">
      <formula>T$51</formula>
    </cfRule>
  </conditionalFormatting>
  <conditionalFormatting sqref="T112:T137">
    <cfRule type="cellIs" dxfId="231" priority="9" stopIfTrue="1" operator="equal">
      <formula>T$138</formula>
    </cfRule>
    <cfRule type="cellIs" dxfId="230" priority="10" stopIfTrue="1" operator="equal">
      <formula>T$139</formula>
    </cfRule>
  </conditionalFormatting>
  <conditionalFormatting sqref="T68:T93">
    <cfRule type="cellIs" dxfId="229" priority="7" stopIfTrue="1" operator="equal">
      <formula>T$94</formula>
    </cfRule>
    <cfRule type="cellIs" dxfId="228" priority="8" stopIfTrue="1" operator="equal">
      <formula>T$95</formula>
    </cfRule>
  </conditionalFormatting>
  <conditionalFormatting sqref="U24:U49">
    <cfRule type="cellIs" dxfId="227" priority="5" stopIfTrue="1" operator="equal">
      <formula>U$50</formula>
    </cfRule>
    <cfRule type="cellIs" dxfId="226" priority="6" stopIfTrue="1" operator="equal">
      <formula>U$51</formula>
    </cfRule>
  </conditionalFormatting>
  <conditionalFormatting sqref="U112:U137">
    <cfRule type="cellIs" dxfId="225" priority="3" stopIfTrue="1" operator="equal">
      <formula>U$138</formula>
    </cfRule>
    <cfRule type="cellIs" dxfId="224" priority="4" stopIfTrue="1" operator="equal">
      <formula>U$139</formula>
    </cfRule>
  </conditionalFormatting>
  <conditionalFormatting sqref="U68:U93">
    <cfRule type="cellIs" dxfId="223" priority="1" stopIfTrue="1" operator="equal">
      <formula>U$94</formula>
    </cfRule>
    <cfRule type="cellIs" dxfId="222" priority="2" stopIfTrue="1" operator="equal">
      <formula>U$95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6_I6!M54" display="&gt;&gt;&gt; Jährlicher Wert der Kennzahl - Valeur annuelle de l'indicateur"/>
    <hyperlink ref="B8:I8" location="K6_I6!M97" display="&gt;&gt;&gt; Gleitender Mittelwert über 3 Jahre - Moyenne mobile sur 3 années"/>
    <hyperlink ref="B9:I9" location="K6_I6!M140" display="&gt;&gt;&gt; Gleitender Mittelwert über 10 Jahre - Moyenne mobile sur 10 années"/>
    <hyperlink ref="V56" location="'K6_I6 '!A1" display=" &gt;&gt;&gt; Top"/>
    <hyperlink ref="V100" location="K6_I6!A1" display=" &gt;&gt;&gt; Top"/>
    <hyperlink ref="V144" location="K6_I6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'!K13</f>
        <v>K7/I7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'!I13</f>
        <v>Genauigkeit der Steuerprognose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19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[1]Gewichtung_Pondération!$E$10</f>
        <v>1</v>
      </c>
    </row>
    <row r="4" spans="1:28" ht="14.1" customHeight="1" thickTop="1" x14ac:dyDescent="0.2">
      <c r="A4" s="290" t="str">
        <f>'Intro '!J13</f>
        <v>Exactitude de la prévision 
fiscale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247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[1]Gewichtung_Pondération!$E$10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3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3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K7/I7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Genauigkeit der Steuerprognose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Differenz zwischen budgetierten und effektiven Steuereinnahmen in % der effektiven Steuereinnahmen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[1]Gewichtung_Pondération!$E$10</f>
        <v>1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Exactitude de la prévision 
fiscale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Différence entre les recettes fiscales budgetées et effectives en % des recettes fiscales effectives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[1]Gewichtung_Pondération!$E$10</f>
        <v>1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273" t="s">
        <v>32</v>
      </c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-13.01</v>
      </c>
      <c r="C24" s="141">
        <v>-9.2100000000000009</v>
      </c>
      <c r="D24" s="141">
        <v>-7.32</v>
      </c>
      <c r="E24" s="141">
        <v>-1.56</v>
      </c>
      <c r="F24" s="141">
        <v>2.5099999999999998</v>
      </c>
      <c r="G24" s="141">
        <v>13.4</v>
      </c>
      <c r="H24" s="141">
        <v>5.74</v>
      </c>
      <c r="I24" s="141">
        <v>1.68</v>
      </c>
      <c r="J24" s="141">
        <v>-2.14</v>
      </c>
      <c r="K24" s="141">
        <v>0.62</v>
      </c>
      <c r="L24" s="141">
        <v>-0.73819220272929442</v>
      </c>
      <c r="M24" s="141">
        <v>-15.065124056187409</v>
      </c>
      <c r="N24" s="141">
        <v>-7.2962011563113371</v>
      </c>
      <c r="O24" s="141">
        <v>-4.0747648663314022</v>
      </c>
      <c r="P24" s="141">
        <v>4.1178272940114402</v>
      </c>
      <c r="Q24" s="141">
        <v>4.8693061408141443</v>
      </c>
      <c r="R24" s="141">
        <v>3.5228561599307602</v>
      </c>
      <c r="S24" s="141">
        <v>1.7769598538127127</v>
      </c>
      <c r="T24" s="141">
        <v>2.1746883119829632</v>
      </c>
      <c r="U24" s="141">
        <v>1.7059532656401679</v>
      </c>
      <c r="V24" s="146" t="s">
        <v>177</v>
      </c>
      <c r="W24" s="147"/>
      <c r="X24" s="238">
        <f t="shared" ref="X24:AE55" si="1">AVEDEV(C24:L24)</f>
        <v>4.4918192202729301</v>
      </c>
      <c r="Y24" s="238">
        <f t="shared" si="1"/>
        <v>5.0773316258916719</v>
      </c>
      <c r="Z24" s="238">
        <f t="shared" si="1"/>
        <v>5.0749517415228045</v>
      </c>
      <c r="AA24" s="238">
        <f t="shared" si="1"/>
        <v>5.3264282281559447</v>
      </c>
      <c r="AB24" s="239">
        <f t="shared" si="1"/>
        <v>5.487210957557088</v>
      </c>
      <c r="AC24" s="239">
        <f t="shared" si="1"/>
        <v>4.7322461080273213</v>
      </c>
      <c r="AD24" s="239">
        <f t="shared" si="1"/>
        <v>4.5548746008217815</v>
      </c>
      <c r="AE24" s="239">
        <f t="shared" si="1"/>
        <v>4.5626313891267989</v>
      </c>
    </row>
    <row r="25" spans="1:31" ht="14.1" customHeight="1" x14ac:dyDescent="0.2">
      <c r="A25" s="150" t="s">
        <v>20</v>
      </c>
      <c r="B25" s="151">
        <v>3.2</v>
      </c>
      <c r="C25" s="151">
        <v>-2.8</v>
      </c>
      <c r="D25" s="151">
        <v>-4.82</v>
      </c>
      <c r="E25" s="151">
        <v>0.4</v>
      </c>
      <c r="F25" s="151">
        <v>4.59</v>
      </c>
      <c r="G25" s="151">
        <v>2.4500000000000002</v>
      </c>
      <c r="H25" s="151">
        <v>-1.74</v>
      </c>
      <c r="I25" s="151">
        <v>-0.37</v>
      </c>
      <c r="J25" s="151">
        <v>-0.54</v>
      </c>
      <c r="K25" s="151">
        <v>1.22</v>
      </c>
      <c r="L25" s="151">
        <v>3.7822688141870904</v>
      </c>
      <c r="M25" s="151">
        <v>1.5259669680554198</v>
      </c>
      <c r="N25" s="151">
        <v>0.42689019604273309</v>
      </c>
      <c r="O25" s="151">
        <v>8.8761082794274824</v>
      </c>
      <c r="P25" s="151">
        <v>-1.1916461912048542</v>
      </c>
      <c r="Q25" s="151">
        <v>-4.6358710149177815</v>
      </c>
      <c r="R25" s="151">
        <v>-0.80749636858311968</v>
      </c>
      <c r="S25" s="151">
        <v>-1.2965535416325273</v>
      </c>
      <c r="T25" s="151">
        <v>-1.4773106775958493</v>
      </c>
      <c r="U25" s="151">
        <v>-1.6160074462216876</v>
      </c>
      <c r="V25" s="156" t="s">
        <v>178</v>
      </c>
      <c r="W25" s="147"/>
      <c r="X25" s="240">
        <f t="shared" si="1"/>
        <v>2.2712268814187091</v>
      </c>
      <c r="Y25" s="240">
        <f t="shared" si="1"/>
        <v>2.0638235782242509</v>
      </c>
      <c r="Z25" s="240">
        <f t="shared" si="1"/>
        <v>1.5391345586199776</v>
      </c>
      <c r="AA25" s="241">
        <f t="shared" si="1"/>
        <v>2.3219766781058966</v>
      </c>
      <c r="AB25" s="241">
        <f t="shared" si="1"/>
        <v>2.1717017670133689</v>
      </c>
      <c r="AC25" s="241">
        <f t="shared" si="1"/>
        <v>2.4925714482067916</v>
      </c>
      <c r="AD25" s="241">
        <f t="shared" si="1"/>
        <v>2.4179711576934406</v>
      </c>
      <c r="AE25" s="241">
        <f t="shared" si="1"/>
        <v>2.492095441024043</v>
      </c>
    </row>
    <row r="26" spans="1:31" ht="14.1" customHeight="1" x14ac:dyDescent="0.2">
      <c r="A26" s="140" t="s">
        <v>23</v>
      </c>
      <c r="B26" s="141">
        <v>-1.64</v>
      </c>
      <c r="C26" s="141">
        <v>-3.6</v>
      </c>
      <c r="D26" s="141">
        <v>-9.09</v>
      </c>
      <c r="E26" s="141">
        <v>-7.8</v>
      </c>
      <c r="F26" s="141">
        <v>1.47</v>
      </c>
      <c r="G26" s="141">
        <v>5.71</v>
      </c>
      <c r="H26" s="141">
        <v>0.37</v>
      </c>
      <c r="I26" s="141">
        <v>-4.75</v>
      </c>
      <c r="J26" s="141">
        <v>-6.19</v>
      </c>
      <c r="K26" s="141">
        <v>-7.2</v>
      </c>
      <c r="L26" s="141">
        <v>-3.8308680926136556</v>
      </c>
      <c r="M26" s="141">
        <v>-1.1535461440300745</v>
      </c>
      <c r="N26" s="141">
        <v>-2.8492847061720012</v>
      </c>
      <c r="O26" s="141">
        <v>2.836645947100886</v>
      </c>
      <c r="P26" s="141">
        <v>2.1228761765512636</v>
      </c>
      <c r="Q26" s="141">
        <v>0.19688592985220194</v>
      </c>
      <c r="R26" s="141">
        <v>4.043014149001797</v>
      </c>
      <c r="S26" s="141">
        <v>-0.10118286664794705</v>
      </c>
      <c r="T26" s="141">
        <v>2.3433990024501412</v>
      </c>
      <c r="U26" s="141">
        <v>-2.6044412647870723</v>
      </c>
      <c r="V26" s="146" t="s">
        <v>179</v>
      </c>
      <c r="W26" s="147"/>
      <c r="X26" s="238">
        <f t="shared" si="1"/>
        <v>3.6046520855568192</v>
      </c>
      <c r="Y26" s="238">
        <f t="shared" si="1"/>
        <v>3.8764439101254835</v>
      </c>
      <c r="Z26" s="238">
        <f t="shared" si="1"/>
        <v>3.3771866866192433</v>
      </c>
      <c r="AA26" s="239">
        <f t="shared" si="1"/>
        <v>3.4053252601856472</v>
      </c>
      <c r="AB26" s="239">
        <f t="shared" si="1"/>
        <v>3.4706128778407739</v>
      </c>
      <c r="AC26" s="239">
        <f t="shared" si="1"/>
        <v>2.9193014708259932</v>
      </c>
      <c r="AD26" s="239">
        <f t="shared" si="1"/>
        <v>3.2866028857261731</v>
      </c>
      <c r="AE26" s="239">
        <f t="shared" si="1"/>
        <v>3.0439937912005286</v>
      </c>
    </row>
    <row r="27" spans="1:31" ht="14.1" customHeight="1" x14ac:dyDescent="0.2">
      <c r="A27" s="150" t="s">
        <v>180</v>
      </c>
      <c r="B27" s="151">
        <v>7.6</v>
      </c>
      <c r="C27" s="151">
        <v>-2.91</v>
      </c>
      <c r="D27" s="151">
        <v>-11.71</v>
      </c>
      <c r="E27" s="151">
        <v>-5.47</v>
      </c>
      <c r="F27" s="151">
        <v>0.93</v>
      </c>
      <c r="G27" s="151">
        <v>1.08</v>
      </c>
      <c r="H27" s="151">
        <v>6.72</v>
      </c>
      <c r="I27" s="151">
        <v>-1.83</v>
      </c>
      <c r="J27" s="151">
        <v>-2.74</v>
      </c>
      <c r="K27" s="151">
        <v>-4.3</v>
      </c>
      <c r="L27" s="151">
        <v>5.7141657820702187</v>
      </c>
      <c r="M27" s="151">
        <v>9.1158732675064851</v>
      </c>
      <c r="N27" s="151">
        <v>5.5512624215439699</v>
      </c>
      <c r="O27" s="151">
        <v>5.7361739903674174</v>
      </c>
      <c r="P27" s="151">
        <v>-1.7284759996672918</v>
      </c>
      <c r="Q27" s="151">
        <v>-8.3559473007916907</v>
      </c>
      <c r="R27" s="151">
        <v>-5.9963353800497199</v>
      </c>
      <c r="S27" s="151">
        <v>-1.0563424216193438</v>
      </c>
      <c r="T27" s="151">
        <v>-1.6797951773112159</v>
      </c>
      <c r="U27" s="151">
        <v>-4.5462768243872516</v>
      </c>
      <c r="V27" s="156" t="s">
        <v>181</v>
      </c>
      <c r="W27" s="147"/>
      <c r="X27" s="240">
        <f t="shared" si="1"/>
        <v>4.0500998938484258</v>
      </c>
      <c r="Y27" s="240">
        <f t="shared" si="1"/>
        <v>4.9610039049576695</v>
      </c>
      <c r="Z27" s="240">
        <f t="shared" si="1"/>
        <v>4.2385561765344812</v>
      </c>
      <c r="AA27" s="241">
        <f t="shared" si="1"/>
        <v>3.9697475461488096</v>
      </c>
      <c r="AB27" s="241">
        <f t="shared" si="1"/>
        <v>4.2355951461155383</v>
      </c>
      <c r="AC27" s="241">
        <f t="shared" si="1"/>
        <v>5.1791898761947071</v>
      </c>
      <c r="AD27" s="241">
        <f t="shared" si="1"/>
        <v>5.1301577498192668</v>
      </c>
      <c r="AE27" s="241">
        <f t="shared" si="1"/>
        <v>5.0682651435488157</v>
      </c>
    </row>
    <row r="28" spans="1:31" ht="14.1" customHeight="1" x14ac:dyDescent="0.2">
      <c r="A28" s="140" t="s">
        <v>182</v>
      </c>
      <c r="B28" s="141">
        <v>-12.31</v>
      </c>
      <c r="C28" s="141">
        <v>-10.28</v>
      </c>
      <c r="D28" s="141">
        <v>-10.99</v>
      </c>
      <c r="E28" s="141">
        <v>-25.24</v>
      </c>
      <c r="F28" s="141">
        <v>4.75</v>
      </c>
      <c r="G28" s="141">
        <v>-6.47</v>
      </c>
      <c r="H28" s="141">
        <v>-3.17</v>
      </c>
      <c r="I28" s="141">
        <v>-11.8</v>
      </c>
      <c r="J28" s="141">
        <v>-12.19</v>
      </c>
      <c r="K28" s="141">
        <v>0.28999999999999998</v>
      </c>
      <c r="L28" s="141">
        <v>2.2116055359554365</v>
      </c>
      <c r="M28" s="141">
        <v>1.9589665647870385</v>
      </c>
      <c r="N28" s="141">
        <v>-12.047158124941898</v>
      </c>
      <c r="O28" s="141">
        <v>5.4802147870636642</v>
      </c>
      <c r="P28" s="141">
        <v>9.7646366576904917</v>
      </c>
      <c r="Q28" s="141">
        <v>12.000985722282264</v>
      </c>
      <c r="R28" s="141">
        <v>-3.5166631119516469</v>
      </c>
      <c r="S28" s="141">
        <v>-21.833837907710194</v>
      </c>
      <c r="T28" s="141">
        <v>-10.623990805848081</v>
      </c>
      <c r="U28" s="141">
        <v>-2.7231512715793889</v>
      </c>
      <c r="V28" s="146" t="s">
        <v>183</v>
      </c>
      <c r="W28" s="147"/>
      <c r="X28" s="238">
        <f t="shared" si="1"/>
        <v>6.8111605535955437</v>
      </c>
      <c r="Y28" s="238">
        <f t="shared" si="1"/>
        <v>7.2730572100742465</v>
      </c>
      <c r="Z28" s="238">
        <f t="shared" si="1"/>
        <v>7.3787730225684358</v>
      </c>
      <c r="AA28" s="239">
        <f t="shared" si="1"/>
        <v>6.0367945012748034</v>
      </c>
      <c r="AB28" s="239">
        <f t="shared" si="1"/>
        <v>6.5382581670438542</v>
      </c>
      <c r="AC28" s="239">
        <f t="shared" si="1"/>
        <v>7.2413717164153395</v>
      </c>
      <c r="AD28" s="239">
        <f t="shared" si="1"/>
        <v>7.2829712898495362</v>
      </c>
      <c r="AE28" s="239">
        <f t="shared" si="1"/>
        <v>8.4870318387747599</v>
      </c>
    </row>
    <row r="29" spans="1:31" ht="14.1" customHeight="1" x14ac:dyDescent="0.2">
      <c r="A29" s="150" t="s">
        <v>184</v>
      </c>
      <c r="B29" s="151">
        <v>1.73</v>
      </c>
      <c r="C29" s="151">
        <v>-3</v>
      </c>
      <c r="D29" s="151">
        <v>-6.64</v>
      </c>
      <c r="E29" s="151">
        <v>-11.12</v>
      </c>
      <c r="F29" s="151">
        <v>-5.98</v>
      </c>
      <c r="G29" s="151">
        <v>-9.52</v>
      </c>
      <c r="H29" s="151">
        <v>-7.79</v>
      </c>
      <c r="I29" s="151">
        <v>-4.76</v>
      </c>
      <c r="J29" s="151">
        <v>-5.01</v>
      </c>
      <c r="K29" s="151">
        <v>-6.59</v>
      </c>
      <c r="L29" s="151">
        <v>0.85639511403295054</v>
      </c>
      <c r="M29" s="151">
        <v>-12.006887132031274</v>
      </c>
      <c r="N29" s="151">
        <v>-0.27043356650926897</v>
      </c>
      <c r="O29" s="151">
        <v>1.2303058348762144</v>
      </c>
      <c r="P29" s="151">
        <v>-7.6507721578934387</v>
      </c>
      <c r="Q29" s="151">
        <v>5.674380213444846</v>
      </c>
      <c r="R29" s="151">
        <v>-5.8500000000000005</v>
      </c>
      <c r="S29" s="151">
        <v>4.470866794172168</v>
      </c>
      <c r="T29" s="151">
        <v>-2.4168576486031244</v>
      </c>
      <c r="U29" s="151">
        <v>-1.7665860992068401</v>
      </c>
      <c r="V29" s="156" t="s">
        <v>185</v>
      </c>
      <c r="W29" s="147"/>
      <c r="X29" s="240">
        <f t="shared" si="1"/>
        <v>2.3815674136839542</v>
      </c>
      <c r="Y29" s="240">
        <f t="shared" si="1"/>
        <v>2.6025380649663892</v>
      </c>
      <c r="Z29" s="240">
        <f t="shared" si="1"/>
        <v>3.1862848679554956</v>
      </c>
      <c r="AA29" s="241">
        <f t="shared" si="1"/>
        <v>3.3985030564504894</v>
      </c>
      <c r="AB29" s="241">
        <f t="shared" si="1"/>
        <v>3.5603926672324606</v>
      </c>
      <c r="AC29" s="241">
        <f t="shared" si="1"/>
        <v>4.4034904546953459</v>
      </c>
      <c r="AD29" s="241">
        <f t="shared" si="1"/>
        <v>4.2482904546953462</v>
      </c>
      <c r="AE29" s="241">
        <f t="shared" si="1"/>
        <v>4.9069173679941622</v>
      </c>
    </row>
    <row r="30" spans="1:31" ht="14.1" customHeight="1" x14ac:dyDescent="0.2">
      <c r="A30" s="140" t="s">
        <v>186</v>
      </c>
      <c r="B30" s="141">
        <v>-4.0999999999999996</v>
      </c>
      <c r="C30" s="141">
        <v>-0.13</v>
      </c>
      <c r="D30" s="141">
        <v>-6.57</v>
      </c>
      <c r="E30" s="141">
        <v>-19</v>
      </c>
      <c r="F30" s="141">
        <v>-4.05</v>
      </c>
      <c r="G30" s="141">
        <v>2.79</v>
      </c>
      <c r="H30" s="141">
        <v>3.96</v>
      </c>
      <c r="I30" s="141">
        <v>-6.06</v>
      </c>
      <c r="J30" s="141">
        <v>-3.25</v>
      </c>
      <c r="K30" s="141">
        <v>1.45</v>
      </c>
      <c r="L30" s="141">
        <v>1.9066691651211591</v>
      </c>
      <c r="M30" s="141">
        <v>-4.7647843949538311</v>
      </c>
      <c r="N30" s="141">
        <v>-0.93398149115315554</v>
      </c>
      <c r="O30" s="141">
        <v>3.0487154888071233</v>
      </c>
      <c r="P30" s="141">
        <v>1.0037017481057036</v>
      </c>
      <c r="Q30" s="141">
        <v>7.3844396278752233</v>
      </c>
      <c r="R30" s="141">
        <v>-13.23628915491717</v>
      </c>
      <c r="S30" s="141">
        <v>0.92338455843548228</v>
      </c>
      <c r="T30" s="141">
        <v>1.6183090047395579</v>
      </c>
      <c r="U30" s="141">
        <v>-1.5084604688207206</v>
      </c>
      <c r="V30" s="146" t="s">
        <v>187</v>
      </c>
      <c r="W30" s="147"/>
      <c r="X30" s="238">
        <f t="shared" si="1"/>
        <v>4.8906669165121164</v>
      </c>
      <c r="Y30" s="238">
        <f t="shared" si="1"/>
        <v>4.7301453560074984</v>
      </c>
      <c r="Z30" s="238">
        <f t="shared" si="1"/>
        <v>4.6297472068921843</v>
      </c>
      <c r="AA30" s="239">
        <f t="shared" si="1"/>
        <v>3.2214150540035269</v>
      </c>
      <c r="AB30" s="239">
        <f t="shared" si="1"/>
        <v>2.9337788184955569</v>
      </c>
      <c r="AC30" s="239">
        <f t="shared" si="1"/>
        <v>3.3013339887255753</v>
      </c>
      <c r="AD30" s="239">
        <f t="shared" si="1"/>
        <v>4.3860923890850048</v>
      </c>
      <c r="AE30" s="239">
        <f t="shared" si="1"/>
        <v>3.919559451990474</v>
      </c>
    </row>
    <row r="31" spans="1:31" ht="14.1" customHeight="1" x14ac:dyDescent="0.2">
      <c r="A31" s="150" t="s">
        <v>188</v>
      </c>
      <c r="B31" s="151">
        <v>0.57999999999999996</v>
      </c>
      <c r="C31" s="151">
        <v>-4.2699999999999996</v>
      </c>
      <c r="D31" s="151">
        <v>-3.9</v>
      </c>
      <c r="E31" s="151">
        <v>3.33</v>
      </c>
      <c r="F31" s="151">
        <v>9.27</v>
      </c>
      <c r="G31" s="151">
        <v>-2.0699999999999998</v>
      </c>
      <c r="H31" s="151">
        <v>-1.49</v>
      </c>
      <c r="I31" s="151">
        <v>1.06</v>
      </c>
      <c r="J31" s="151">
        <v>-7.42</v>
      </c>
      <c r="K31" s="151">
        <v>-4.16</v>
      </c>
      <c r="L31" s="151">
        <v>0.12275848760885512</v>
      </c>
      <c r="M31" s="151">
        <v>-5.5666037068298717</v>
      </c>
      <c r="N31" s="151">
        <v>0.73036207934423436</v>
      </c>
      <c r="O31" s="151">
        <v>8.4276708529004463</v>
      </c>
      <c r="P31" s="151">
        <v>-5.1899631223368203</v>
      </c>
      <c r="Q31" s="151">
        <v>-13.814350798350752</v>
      </c>
      <c r="R31" s="151">
        <v>-8.194641239947666</v>
      </c>
      <c r="S31" s="151">
        <v>-2.7825675783908781</v>
      </c>
      <c r="T31" s="151">
        <v>-3.8822791698891459</v>
      </c>
      <c r="U31" s="151">
        <v>-4.62862727826802</v>
      </c>
      <c r="V31" s="156" t="s">
        <v>189</v>
      </c>
      <c r="W31" s="147"/>
      <c r="X31" s="240">
        <f t="shared" si="1"/>
        <v>3.5187310185130629</v>
      </c>
      <c r="Y31" s="240">
        <f t="shared" si="1"/>
        <v>3.6224593150594524</v>
      </c>
      <c r="Z31" s="240">
        <f t="shared" si="1"/>
        <v>3.5219724273782957</v>
      </c>
      <c r="AA31" s="241">
        <f t="shared" si="1"/>
        <v>4.0317395126683406</v>
      </c>
      <c r="AB31" s="241">
        <f t="shared" si="1"/>
        <v>3.325735824902023</v>
      </c>
      <c r="AC31" s="241">
        <f t="shared" si="1"/>
        <v>4.5001709047370984</v>
      </c>
      <c r="AD31" s="241">
        <f t="shared" si="1"/>
        <v>4.7885396797796336</v>
      </c>
      <c r="AE31" s="241">
        <f t="shared" si="1"/>
        <v>4.3274315703727284</v>
      </c>
    </row>
    <row r="32" spans="1:31" ht="14.1" customHeight="1" x14ac:dyDescent="0.2">
      <c r="A32" s="140" t="s">
        <v>190</v>
      </c>
      <c r="B32" s="141">
        <v>-5.05</v>
      </c>
      <c r="C32" s="141">
        <v>-6.67</v>
      </c>
      <c r="D32" s="141">
        <v>-5.0999999999999996</v>
      </c>
      <c r="E32" s="141">
        <v>-2.84</v>
      </c>
      <c r="F32" s="141">
        <v>7.18</v>
      </c>
      <c r="G32" s="141">
        <v>-10.51</v>
      </c>
      <c r="H32" s="141">
        <v>-6.18</v>
      </c>
      <c r="I32" s="141">
        <v>-10.39</v>
      </c>
      <c r="J32" s="141">
        <v>-13.14</v>
      </c>
      <c r="K32" s="141">
        <v>-10.119999999999999</v>
      </c>
      <c r="L32" s="141">
        <v>-1.3490714872175866</v>
      </c>
      <c r="M32" s="141">
        <v>-1.2460257055316308</v>
      </c>
      <c r="N32" s="141">
        <v>-14.813883370706241</v>
      </c>
      <c r="O32" s="141">
        <v>9.2034384372536255</v>
      </c>
      <c r="P32" s="141">
        <v>7.2724181506934782</v>
      </c>
      <c r="Q32" s="141">
        <v>9.2795530293006081</v>
      </c>
      <c r="R32" s="141">
        <v>-1.9284860220266857</v>
      </c>
      <c r="S32" s="141">
        <v>-5.7992546216310794</v>
      </c>
      <c r="T32" s="141">
        <v>-5.2908530346718718</v>
      </c>
      <c r="U32" s="141">
        <v>-9.5338585673585357</v>
      </c>
      <c r="V32" s="146" t="s">
        <v>191</v>
      </c>
      <c r="W32" s="147"/>
      <c r="X32" s="238">
        <f t="shared" si="1"/>
        <v>4.3077114215338899</v>
      </c>
      <c r="Y32" s="238">
        <f t="shared" si="1"/>
        <v>4.6984902807250775</v>
      </c>
      <c r="Z32" s="238">
        <f t="shared" si="1"/>
        <v>5.4538786177957022</v>
      </c>
      <c r="AA32" s="239">
        <f t="shared" si="1"/>
        <v>6.8669116189970278</v>
      </c>
      <c r="AB32" s="239">
        <f t="shared" si="1"/>
        <v>6.8780017970802465</v>
      </c>
      <c r="AC32" s="239">
        <f t="shared" si="1"/>
        <v>7.7804195795204718</v>
      </c>
      <c r="AD32" s="239">
        <f t="shared" si="1"/>
        <v>7.5142121166824936</v>
      </c>
      <c r="AE32" s="239">
        <f t="shared" si="1"/>
        <v>6.9633226712782248</v>
      </c>
    </row>
    <row r="33" spans="1:31" ht="14.1" customHeight="1" x14ac:dyDescent="0.2">
      <c r="A33" s="150" t="s">
        <v>21</v>
      </c>
      <c r="B33" s="151">
        <v>-0.72</v>
      </c>
      <c r="C33" s="151">
        <v>-1.82</v>
      </c>
      <c r="D33" s="151">
        <v>-3.27</v>
      </c>
      <c r="E33" s="151">
        <v>-6.79</v>
      </c>
      <c r="F33" s="151">
        <v>-5.16</v>
      </c>
      <c r="G33" s="151">
        <v>-6.93</v>
      </c>
      <c r="H33" s="151">
        <v>-0.93</v>
      </c>
      <c r="I33" s="151">
        <v>-3.66</v>
      </c>
      <c r="J33" s="151">
        <v>-2.98</v>
      </c>
      <c r="K33" s="151">
        <v>-3.88</v>
      </c>
      <c r="L33" s="151">
        <v>-1.6815704206833511</v>
      </c>
      <c r="M33" s="151">
        <v>-5.1497892876268478</v>
      </c>
      <c r="N33" s="151">
        <v>-5.4826634168415076</v>
      </c>
      <c r="O33" s="151">
        <v>0.90055248428686785</v>
      </c>
      <c r="P33" s="151">
        <v>-1.5718519032218718</v>
      </c>
      <c r="Q33" s="151">
        <v>-1.5595950890218613</v>
      </c>
      <c r="R33" s="151">
        <v>-7.1292879540922085</v>
      </c>
      <c r="S33" s="151">
        <v>-2.5136559053835459</v>
      </c>
      <c r="T33" s="151">
        <v>0.31812460313252566</v>
      </c>
      <c r="U33" s="151">
        <v>-1.0640128113838683</v>
      </c>
      <c r="V33" s="156" t="s">
        <v>192</v>
      </c>
      <c r="W33" s="147"/>
      <c r="X33" s="240">
        <f t="shared" si="1"/>
        <v>1.5838743663453319</v>
      </c>
      <c r="Y33" s="240">
        <f t="shared" si="1"/>
        <v>1.5714490808605537</v>
      </c>
      <c r="Z33" s="240">
        <f t="shared" si="1"/>
        <v>1.6380882283785005</v>
      </c>
      <c r="AA33" s="241">
        <f t="shared" si="1"/>
        <v>1.8580740639898903</v>
      </c>
      <c r="AB33" s="241">
        <f t="shared" si="1"/>
        <v>1.8839582864849997</v>
      </c>
      <c r="AC33" s="241">
        <f t="shared" si="1"/>
        <v>1.6309987775828136</v>
      </c>
      <c r="AD33" s="241">
        <f t="shared" si="1"/>
        <v>1.8409275729920349</v>
      </c>
      <c r="AE33" s="241">
        <f t="shared" si="1"/>
        <v>1.8445192123053669</v>
      </c>
    </row>
    <row r="34" spans="1:31" ht="14.1" customHeight="1" x14ac:dyDescent="0.2">
      <c r="A34" s="140" t="s">
        <v>193</v>
      </c>
      <c r="B34" s="141">
        <v>3.81</v>
      </c>
      <c r="C34" s="141">
        <v>-2.88</v>
      </c>
      <c r="D34" s="141">
        <v>-8.18</v>
      </c>
      <c r="E34" s="141">
        <v>-5.56</v>
      </c>
      <c r="F34" s="141">
        <v>-12.82</v>
      </c>
      <c r="G34" s="141">
        <v>-4.09</v>
      </c>
      <c r="H34" s="141">
        <v>-3.81</v>
      </c>
      <c r="I34" s="141">
        <v>-3.34</v>
      </c>
      <c r="J34" s="141">
        <v>-9.49</v>
      </c>
      <c r="K34" s="141">
        <v>-5.57</v>
      </c>
      <c r="L34" s="141">
        <v>-4.9713532741916122</v>
      </c>
      <c r="M34" s="141">
        <v>-9.7300999245709274</v>
      </c>
      <c r="N34" s="141">
        <v>-0.72918865291756108</v>
      </c>
      <c r="O34" s="141">
        <v>8.3382451677240361</v>
      </c>
      <c r="P34" s="141">
        <v>-2.2961769333472217</v>
      </c>
      <c r="Q34" s="141">
        <v>0.44824979208781029</v>
      </c>
      <c r="R34" s="141">
        <v>-2.1965860806746305</v>
      </c>
      <c r="S34" s="141">
        <v>-5.4845429421527596</v>
      </c>
      <c r="T34" s="141">
        <v>0.24326512438673006</v>
      </c>
      <c r="U34" s="141">
        <v>0.84158455300576085</v>
      </c>
      <c r="V34" s="146" t="s">
        <v>194</v>
      </c>
      <c r="W34" s="147"/>
      <c r="X34" s="238">
        <f t="shared" si="1"/>
        <v>2.4553188035485034</v>
      </c>
      <c r="Y34" s="238">
        <f t="shared" si="1"/>
        <v>2.6391037290131827</v>
      </c>
      <c r="Z34" s="238">
        <f t="shared" si="1"/>
        <v>2.8013814738133798</v>
      </c>
      <c r="AA34" s="239">
        <f t="shared" si="1"/>
        <v>3.895050971356901</v>
      </c>
      <c r="AB34" s="239">
        <f t="shared" si="1"/>
        <v>3.2496618056761131</v>
      </c>
      <c r="AC34" s="239">
        <f t="shared" si="1"/>
        <v>3.6442517807266506</v>
      </c>
      <c r="AD34" s="239">
        <f t="shared" si="1"/>
        <v>3.6665996491634978</v>
      </c>
      <c r="AE34" s="239">
        <f t="shared" si="1"/>
        <v>3.881053943378773</v>
      </c>
    </row>
    <row r="35" spans="1:31" ht="14.1" customHeight="1" x14ac:dyDescent="0.2">
      <c r="A35" s="150" t="s">
        <v>195</v>
      </c>
      <c r="B35" s="151">
        <v>-7.45</v>
      </c>
      <c r="C35" s="151">
        <v>-10.34</v>
      </c>
      <c r="D35" s="151">
        <v>-4.66</v>
      </c>
      <c r="E35" s="151">
        <v>3.3</v>
      </c>
      <c r="F35" s="151">
        <v>0.52</v>
      </c>
      <c r="G35" s="151">
        <v>0.22</v>
      </c>
      <c r="H35" s="151">
        <v>-7.25</v>
      </c>
      <c r="I35" s="151">
        <v>-10.62</v>
      </c>
      <c r="J35" s="151">
        <v>-10.68</v>
      </c>
      <c r="K35" s="151">
        <v>-10.98</v>
      </c>
      <c r="L35" s="151">
        <v>0.75294123536859248</v>
      </c>
      <c r="M35" s="151">
        <v>-15.84225466822827</v>
      </c>
      <c r="N35" s="151">
        <v>-6.2257935790255257</v>
      </c>
      <c r="O35" s="151">
        <v>1.2056888843267382</v>
      </c>
      <c r="P35" s="151">
        <v>3.3510558121765581</v>
      </c>
      <c r="Q35" s="151">
        <v>-2.4294926261233036</v>
      </c>
      <c r="R35" s="151">
        <v>-8.339962808551995</v>
      </c>
      <c r="S35" s="151">
        <v>-7.4212353650805696</v>
      </c>
      <c r="T35" s="151">
        <v>-2.4274924175216364</v>
      </c>
      <c r="U35" s="151">
        <v>-1.1472025096316061</v>
      </c>
      <c r="V35" s="156" t="s">
        <v>196</v>
      </c>
      <c r="W35" s="147"/>
      <c r="X35" s="240">
        <f t="shared" si="1"/>
        <v>5.0002941235368592</v>
      </c>
      <c r="Y35" s="240">
        <f t="shared" si="1"/>
        <v>5.550519590359686</v>
      </c>
      <c r="Z35" s="240">
        <f t="shared" si="1"/>
        <v>5.5029968080245348</v>
      </c>
      <c r="AA35" s="241">
        <f t="shared" si="1"/>
        <v>5.2516794741437431</v>
      </c>
      <c r="AB35" s="241">
        <f t="shared" si="1"/>
        <v>5.5914061716049304</v>
      </c>
      <c r="AC35" s="241">
        <f t="shared" si="1"/>
        <v>5.2734670564701336</v>
      </c>
      <c r="AD35" s="241">
        <f t="shared" si="1"/>
        <v>5.3606640811542929</v>
      </c>
      <c r="AE35" s="241">
        <f t="shared" si="1"/>
        <v>5.1047629103607379</v>
      </c>
    </row>
    <row r="36" spans="1:31" ht="14.1" customHeight="1" x14ac:dyDescent="0.2">
      <c r="A36" s="140" t="s">
        <v>197</v>
      </c>
      <c r="B36" s="141">
        <v>-4.41</v>
      </c>
      <c r="C36" s="141">
        <v>-4.75</v>
      </c>
      <c r="D36" s="141">
        <v>3.44</v>
      </c>
      <c r="E36" s="141">
        <v>-10.65</v>
      </c>
      <c r="F36" s="141">
        <v>-3.61</v>
      </c>
      <c r="G36" s="141">
        <v>-3.24</v>
      </c>
      <c r="H36" s="141">
        <v>-2.52</v>
      </c>
      <c r="I36" s="141">
        <v>-8.27</v>
      </c>
      <c r="J36" s="141">
        <v>-6.03</v>
      </c>
      <c r="K36" s="141">
        <v>-4.8499999999999996</v>
      </c>
      <c r="L36" s="141">
        <v>7.3793332671264391</v>
      </c>
      <c r="M36" s="141">
        <v>-4.8271081010490411</v>
      </c>
      <c r="N36" s="141">
        <v>-4.0233838236317094</v>
      </c>
      <c r="O36" s="141">
        <v>-4.0893175184673165</v>
      </c>
      <c r="P36" s="141">
        <v>-0.20058467533356755</v>
      </c>
      <c r="Q36" s="141">
        <v>2.5161315988795185</v>
      </c>
      <c r="R36" s="141">
        <v>5.0544356983771666</v>
      </c>
      <c r="S36" s="141">
        <v>-1.4147210453849837</v>
      </c>
      <c r="T36" s="141">
        <v>-6.6987642516811317</v>
      </c>
      <c r="U36" s="141">
        <v>-1.9102070341198989</v>
      </c>
      <c r="V36" s="146" t="s">
        <v>198</v>
      </c>
      <c r="W36" s="147"/>
      <c r="X36" s="238">
        <f t="shared" si="1"/>
        <v>3.6599199920551726</v>
      </c>
      <c r="Y36" s="238">
        <f t="shared" si="1"/>
        <v>3.6660886401390962</v>
      </c>
      <c r="Z36" s="238">
        <f t="shared" si="1"/>
        <v>2.861305754454377</v>
      </c>
      <c r="AA36" s="239">
        <f t="shared" si="1"/>
        <v>2.3686952239865855</v>
      </c>
      <c r="AB36" s="239">
        <f t="shared" si="1"/>
        <v>2.7720133694398861</v>
      </c>
      <c r="AC36" s="239">
        <f t="shared" si="1"/>
        <v>3.4338717932830178</v>
      </c>
      <c r="AD36" s="239">
        <f t="shared" si="1"/>
        <v>4.3371026621377924</v>
      </c>
      <c r="AE36" s="239">
        <f t="shared" si="1"/>
        <v>3.7886803457685909</v>
      </c>
    </row>
    <row r="37" spans="1:31" ht="14.1" customHeight="1" x14ac:dyDescent="0.2">
      <c r="A37" s="150" t="s">
        <v>25</v>
      </c>
      <c r="B37" s="151">
        <v>-0.59</v>
      </c>
      <c r="C37" s="151">
        <v>1.39</v>
      </c>
      <c r="D37" s="151">
        <v>-2.98</v>
      </c>
      <c r="E37" s="151">
        <v>-1.19</v>
      </c>
      <c r="F37" s="151">
        <v>3.36</v>
      </c>
      <c r="G37" s="151">
        <v>-4.46</v>
      </c>
      <c r="H37" s="151">
        <v>-0.88</v>
      </c>
      <c r="I37" s="151">
        <v>-1.58</v>
      </c>
      <c r="J37" s="151">
        <v>-1.65</v>
      </c>
      <c r="K37" s="151">
        <v>1.75</v>
      </c>
      <c r="L37" s="151">
        <v>0.24226334761796695</v>
      </c>
      <c r="M37" s="151">
        <v>-5.4079241705196776E-2</v>
      </c>
      <c r="N37" s="151">
        <v>-0.80996910540138689</v>
      </c>
      <c r="O37" s="151">
        <v>-0.99340218446212825</v>
      </c>
      <c r="P37" s="151">
        <v>-0.42604016612965273</v>
      </c>
      <c r="Q37" s="151">
        <v>-5.2456921461961299</v>
      </c>
      <c r="R37" s="151">
        <v>0.29836655648816207</v>
      </c>
      <c r="S37" s="151">
        <v>-10.471241832043402</v>
      </c>
      <c r="T37" s="151">
        <v>-7.0063977258716648</v>
      </c>
      <c r="U37" s="151">
        <v>-3.0977895909502386</v>
      </c>
      <c r="V37" s="156" t="s">
        <v>199</v>
      </c>
      <c r="W37" s="147"/>
      <c r="X37" s="240">
        <f t="shared" si="1"/>
        <v>1.828271601714156</v>
      </c>
      <c r="Y37" s="240">
        <f t="shared" si="1"/>
        <v>1.6549820927095322</v>
      </c>
      <c r="Z37" s="240">
        <f t="shared" si="1"/>
        <v>1.4813796211416435</v>
      </c>
      <c r="AA37" s="241">
        <f t="shared" si="1"/>
        <v>1.4656517958986137</v>
      </c>
      <c r="AB37" s="241">
        <f t="shared" si="1"/>
        <v>1.0277822488859938</v>
      </c>
      <c r="AC37" s="241">
        <f t="shared" si="1"/>
        <v>1.1220653064295294</v>
      </c>
      <c r="AD37" s="241">
        <f t="shared" si="1"/>
        <v>1.2163346309485825</v>
      </c>
      <c r="AE37" s="241">
        <f t="shared" si="1"/>
        <v>2.4489950047746354</v>
      </c>
    </row>
    <row r="38" spans="1:31" ht="14.1" customHeight="1" x14ac:dyDescent="0.2">
      <c r="A38" s="140" t="s">
        <v>200</v>
      </c>
      <c r="B38" s="141">
        <v>-4.28</v>
      </c>
      <c r="C38" s="141">
        <v>-4.53</v>
      </c>
      <c r="D38" s="141">
        <v>-4.42</v>
      </c>
      <c r="E38" s="141">
        <v>-2.72</v>
      </c>
      <c r="F38" s="141">
        <v>3.6</v>
      </c>
      <c r="G38" s="141">
        <v>-3.51</v>
      </c>
      <c r="H38" s="141">
        <v>-0.64</v>
      </c>
      <c r="I38" s="141">
        <v>-2.4900000000000002</v>
      </c>
      <c r="J38" s="141">
        <v>-4.8099999999999996</v>
      </c>
      <c r="K38" s="141">
        <v>-5.22</v>
      </c>
      <c r="L38" s="141">
        <v>0.59328016100227443</v>
      </c>
      <c r="M38" s="141">
        <v>-8.1082645381243719</v>
      </c>
      <c r="N38" s="141">
        <v>-7.0587151977381692</v>
      </c>
      <c r="O38" s="141">
        <v>4.0853824711512337</v>
      </c>
      <c r="P38" s="141">
        <v>6.4333742883081957</v>
      </c>
      <c r="Q38" s="141">
        <v>-0.14301623538967223</v>
      </c>
      <c r="R38" s="141">
        <v>0.75994683126712193</v>
      </c>
      <c r="S38" s="141">
        <v>2.0229280039479454</v>
      </c>
      <c r="T38" s="141">
        <v>1.5678601493623945</v>
      </c>
      <c r="U38" s="141">
        <v>-0.54585862017177189</v>
      </c>
      <c r="V38" s="146" t="s">
        <v>201</v>
      </c>
      <c r="W38" s="147"/>
      <c r="X38" s="238">
        <f t="shared" si="1"/>
        <v>2.1594592225403182</v>
      </c>
      <c r="Y38" s="238">
        <f t="shared" si="1"/>
        <v>2.4411544699126644</v>
      </c>
      <c r="Z38" s="238">
        <f t="shared" si="1"/>
        <v>2.7050259896864817</v>
      </c>
      <c r="AA38" s="239">
        <f t="shared" si="1"/>
        <v>3.4123978947274241</v>
      </c>
      <c r="AB38" s="239">
        <f t="shared" si="1"/>
        <v>3.7524028093244084</v>
      </c>
      <c r="AC38" s="239">
        <f t="shared" si="1"/>
        <v>3.8016000420934573</v>
      </c>
      <c r="AD38" s="239">
        <f t="shared" si="1"/>
        <v>3.9415947252201704</v>
      </c>
      <c r="AE38" s="239">
        <f t="shared" si="1"/>
        <v>4.123789209926473</v>
      </c>
    </row>
    <row r="39" spans="1:31" ht="14.1" customHeight="1" x14ac:dyDescent="0.2">
      <c r="A39" s="150" t="s">
        <v>202</v>
      </c>
      <c r="B39" s="151">
        <v>5.33</v>
      </c>
      <c r="C39" s="151">
        <v>-13.71</v>
      </c>
      <c r="D39" s="151">
        <v>-0.19</v>
      </c>
      <c r="E39" s="151">
        <v>-12.79</v>
      </c>
      <c r="F39" s="151">
        <v>-11.43</v>
      </c>
      <c r="G39" s="151">
        <v>-10.19</v>
      </c>
      <c r="H39" s="151">
        <v>6.83</v>
      </c>
      <c r="I39" s="151">
        <v>-2.06</v>
      </c>
      <c r="J39" s="151">
        <v>3.08</v>
      </c>
      <c r="K39" s="151">
        <v>-4.95</v>
      </c>
      <c r="L39" s="151">
        <v>-7.7998621584060039</v>
      </c>
      <c r="M39" s="151">
        <v>-19.566110520907948</v>
      </c>
      <c r="N39" s="151">
        <v>-6.7447303070872779</v>
      </c>
      <c r="O39" s="151">
        <v>-13.762521800961435</v>
      </c>
      <c r="P39" s="151">
        <v>-15.375805318668837</v>
      </c>
      <c r="Q39" s="151">
        <v>-16.463739676308577</v>
      </c>
      <c r="R39" s="151">
        <v>-11.491615578499314</v>
      </c>
      <c r="S39" s="151">
        <v>-10.258270193193182</v>
      </c>
      <c r="T39" s="151">
        <v>-12.634211271131917</v>
      </c>
      <c r="U39" s="151">
        <v>-10.277027868087639</v>
      </c>
      <c r="V39" s="156" t="s">
        <v>203</v>
      </c>
      <c r="W39" s="147"/>
      <c r="X39" s="240">
        <f t="shared" si="1"/>
        <v>5.8629862158406008</v>
      </c>
      <c r="Y39" s="240">
        <f t="shared" si="1"/>
        <v>6.4485972679313956</v>
      </c>
      <c r="Z39" s="240">
        <f t="shared" si="1"/>
        <v>5.8296562389120989</v>
      </c>
      <c r="AA39" s="241">
        <f t="shared" si="1"/>
        <v>5.9074579829890128</v>
      </c>
      <c r="AB39" s="241">
        <f t="shared" si="1"/>
        <v>6.2849569491856947</v>
      </c>
      <c r="AC39" s="241">
        <f t="shared" si="1"/>
        <v>6.9123309168165523</v>
      </c>
      <c r="AD39" s="241">
        <f t="shared" si="1"/>
        <v>5.8185200429852832</v>
      </c>
      <c r="AE39" s="241">
        <f t="shared" si="1"/>
        <v>4.9986930236659637</v>
      </c>
    </row>
    <row r="40" spans="1:31" ht="14.1" customHeight="1" x14ac:dyDescent="0.2">
      <c r="A40" s="140" t="s">
        <v>41</v>
      </c>
      <c r="B40" s="141">
        <v>-1.85</v>
      </c>
      <c r="C40" s="141">
        <v>-7.29</v>
      </c>
      <c r="D40" s="141">
        <v>-6.11</v>
      </c>
      <c r="E40" s="141">
        <v>1.18</v>
      </c>
      <c r="F40" s="141">
        <v>-4.71</v>
      </c>
      <c r="G40" s="141">
        <v>-0.52</v>
      </c>
      <c r="H40" s="141">
        <v>-3.49</v>
      </c>
      <c r="I40" s="141">
        <v>-8.31</v>
      </c>
      <c r="J40" s="141">
        <v>-3.6</v>
      </c>
      <c r="K40" s="141">
        <v>-7.32</v>
      </c>
      <c r="L40" s="141">
        <v>0.44531611394396886</v>
      </c>
      <c r="M40" s="141">
        <v>-7.4068156340599156</v>
      </c>
      <c r="N40" s="141">
        <v>5.1957207325701598</v>
      </c>
      <c r="O40" s="141">
        <v>-0.15710650085509009</v>
      </c>
      <c r="P40" s="141">
        <v>-2.1315672317100627</v>
      </c>
      <c r="Q40" s="141">
        <v>-3.2070353271882004</v>
      </c>
      <c r="R40" s="141">
        <v>-0.86213496067390949</v>
      </c>
      <c r="S40" s="141">
        <v>-0.3093492015322688</v>
      </c>
      <c r="T40" s="141">
        <v>-1.8665826553968214</v>
      </c>
      <c r="U40" s="141">
        <v>-4.0315815013136085</v>
      </c>
      <c r="V40" s="146" t="s">
        <v>204</v>
      </c>
      <c r="W40" s="147"/>
      <c r="X40" s="238">
        <f t="shared" si="1"/>
        <v>2.7755316113943973</v>
      </c>
      <c r="Y40" s="238">
        <f t="shared" si="1"/>
        <v>2.7872131748003879</v>
      </c>
      <c r="Z40" s="238">
        <f t="shared" si="1"/>
        <v>3.5430696723064883</v>
      </c>
      <c r="AA40" s="239">
        <f t="shared" si="1"/>
        <v>3.3826168922038775</v>
      </c>
      <c r="AB40" s="239">
        <f t="shared" si="1"/>
        <v>3.2959178748008888</v>
      </c>
      <c r="AC40" s="239">
        <f t="shared" si="1"/>
        <v>3.0689916505737265</v>
      </c>
      <c r="AD40" s="239">
        <f t="shared" si="1"/>
        <v>3.2334079114523187</v>
      </c>
      <c r="AE40" s="239">
        <f t="shared" si="1"/>
        <v>2.7977864376411046</v>
      </c>
    </row>
    <row r="41" spans="1:31" ht="14.1" customHeight="1" x14ac:dyDescent="0.2">
      <c r="A41" s="150" t="s">
        <v>205</v>
      </c>
      <c r="B41" s="151">
        <v>2.29</v>
      </c>
      <c r="C41" s="151">
        <v>-2.1800000000000002</v>
      </c>
      <c r="D41" s="151">
        <v>-8.09</v>
      </c>
      <c r="E41" s="151">
        <v>-7.6</v>
      </c>
      <c r="F41" s="151">
        <v>-5.59</v>
      </c>
      <c r="G41" s="151">
        <v>-5.38</v>
      </c>
      <c r="H41" s="151">
        <v>-4.97</v>
      </c>
      <c r="I41" s="151">
        <v>-5.8</v>
      </c>
      <c r="J41" s="151">
        <v>-3.95</v>
      </c>
      <c r="K41" s="151">
        <v>0.92</v>
      </c>
      <c r="L41" s="151">
        <v>-4.2300546182644672</v>
      </c>
      <c r="M41" s="151">
        <v>-11.122140555142865</v>
      </c>
      <c r="N41" s="151">
        <v>-1.4906067141420809</v>
      </c>
      <c r="O41" s="151">
        <v>0.69070141142242758</v>
      </c>
      <c r="P41" s="151">
        <v>-3.1381437320932717</v>
      </c>
      <c r="Q41" s="151">
        <v>-8.1679791421498376</v>
      </c>
      <c r="R41" s="151">
        <v>-4.963423512964658</v>
      </c>
      <c r="S41" s="151">
        <v>1.2852792508132018</v>
      </c>
      <c r="T41" s="151">
        <v>-1.2809207724319485</v>
      </c>
      <c r="U41" s="151">
        <v>-7.3925906766498947E-2</v>
      </c>
      <c r="V41" s="156" t="s">
        <v>206</v>
      </c>
      <c r="W41" s="147"/>
      <c r="X41" s="240">
        <f t="shared" si="1"/>
        <v>1.8615934458082637</v>
      </c>
      <c r="Y41" s="240">
        <f t="shared" si="1"/>
        <v>2.0592085936878397</v>
      </c>
      <c r="Z41" s="240">
        <f t="shared" si="1"/>
        <v>2.1868918845226437</v>
      </c>
      <c r="AA41" s="241">
        <f t="shared" si="1"/>
        <v>2.5077869775462283</v>
      </c>
      <c r="AB41" s="241">
        <f t="shared" si="1"/>
        <v>2.4740097296950361</v>
      </c>
      <c r="AC41" s="241">
        <f t="shared" si="1"/>
        <v>2.7322125280744243</v>
      </c>
      <c r="AD41" s="241">
        <f t="shared" si="1"/>
        <v>2.7315548793708904</v>
      </c>
      <c r="AE41" s="241">
        <f t="shared" si="1"/>
        <v>3.0700828044522108</v>
      </c>
    </row>
    <row r="42" spans="1:31" ht="14.1" customHeight="1" x14ac:dyDescent="0.2">
      <c r="A42" s="140" t="s">
        <v>207</v>
      </c>
      <c r="B42" s="141">
        <v>0.68</v>
      </c>
      <c r="C42" s="141">
        <v>-0.51</v>
      </c>
      <c r="D42" s="141">
        <v>-5.57</v>
      </c>
      <c r="E42" s="141">
        <v>-3.85</v>
      </c>
      <c r="F42" s="141">
        <v>-6.03</v>
      </c>
      <c r="G42" s="141">
        <v>-5.18</v>
      </c>
      <c r="H42" s="141">
        <v>-2.61</v>
      </c>
      <c r="I42" s="141">
        <v>-5.04</v>
      </c>
      <c r="J42" s="141">
        <v>-7.46</v>
      </c>
      <c r="K42" s="141">
        <v>-2.96</v>
      </c>
      <c r="L42" s="141">
        <v>4.2167785985364938</v>
      </c>
      <c r="M42" s="141">
        <v>-4.5050860081203039</v>
      </c>
      <c r="N42" s="141">
        <v>-6.0427979247475472</v>
      </c>
      <c r="O42" s="141">
        <v>-4.3037056384599003E-2</v>
      </c>
      <c r="P42" s="141">
        <v>0.11100781923356297</v>
      </c>
      <c r="Q42" s="141">
        <v>1.0201898533959066</v>
      </c>
      <c r="R42" s="141">
        <v>2.0839108727256042</v>
      </c>
      <c r="S42" s="141">
        <v>4.1163459669195799</v>
      </c>
      <c r="T42" s="141">
        <v>0.59387750664186389</v>
      </c>
      <c r="U42" s="141">
        <v>-3.9128984916174141</v>
      </c>
      <c r="V42" s="146" t="s">
        <v>208</v>
      </c>
      <c r="W42" s="147"/>
      <c r="X42" s="238">
        <f t="shared" si="1"/>
        <v>2.426813431824379</v>
      </c>
      <c r="Y42" s="238">
        <f t="shared" si="1"/>
        <v>2.0784203124740035</v>
      </c>
      <c r="Z42" s="238">
        <f t="shared" si="1"/>
        <v>2.1162441464538069</v>
      </c>
      <c r="AA42" s="239">
        <f t="shared" si="1"/>
        <v>2.5730796996876557</v>
      </c>
      <c r="AB42" s="239">
        <f t="shared" si="1"/>
        <v>2.6960006379956831</v>
      </c>
      <c r="AC42" s="239">
        <f t="shared" si="1"/>
        <v>2.9260234204031916</v>
      </c>
      <c r="AD42" s="239">
        <f t="shared" si="1"/>
        <v>3.3396734020374823</v>
      </c>
      <c r="AE42" s="239">
        <f t="shared" si="1"/>
        <v>3.4365617562982655</v>
      </c>
    </row>
    <row r="43" spans="1:31" ht="14.1" customHeight="1" x14ac:dyDescent="0.2">
      <c r="A43" s="150" t="s">
        <v>209</v>
      </c>
      <c r="B43" s="151">
        <v>-1.57</v>
      </c>
      <c r="C43" s="151">
        <v>-3.81</v>
      </c>
      <c r="D43" s="151">
        <v>-7.1</v>
      </c>
      <c r="E43" s="151">
        <v>-8.1</v>
      </c>
      <c r="F43" s="151">
        <v>-2.88</v>
      </c>
      <c r="G43" s="151">
        <v>1.65</v>
      </c>
      <c r="H43" s="151">
        <v>0.54</v>
      </c>
      <c r="I43" s="151">
        <v>-3.48</v>
      </c>
      <c r="J43" s="151">
        <v>-7.86</v>
      </c>
      <c r="K43" s="151">
        <v>-4.66</v>
      </c>
      <c r="L43" s="151">
        <v>-4.0647126112423591</v>
      </c>
      <c r="M43" s="151">
        <v>-9.8960163256554878</v>
      </c>
      <c r="N43" s="151">
        <v>-2.6426739108730848</v>
      </c>
      <c r="O43" s="151">
        <v>4.0980903780441755</v>
      </c>
      <c r="P43" s="151">
        <v>0.83178781762554554</v>
      </c>
      <c r="Q43" s="151">
        <v>-2.1435496497715101</v>
      </c>
      <c r="R43" s="151">
        <v>-1.196039453364492</v>
      </c>
      <c r="S43" s="151">
        <v>0.45090104709117984</v>
      </c>
      <c r="T43" s="151">
        <v>2.1696340521348412</v>
      </c>
      <c r="U43" s="151">
        <v>-3.9773201380258971</v>
      </c>
      <c r="V43" s="156" t="s">
        <v>210</v>
      </c>
      <c r="W43" s="147"/>
      <c r="X43" s="240">
        <f t="shared" si="1"/>
        <v>2.380471261124236</v>
      </c>
      <c r="Y43" s="240">
        <f t="shared" si="1"/>
        <v>2.9381303714413129</v>
      </c>
      <c r="Z43" s="240">
        <f t="shared" si="1"/>
        <v>2.7917310373094235</v>
      </c>
      <c r="AA43" s="241">
        <f t="shared" si="1"/>
        <v>3.0726145404068941</v>
      </c>
      <c r="AB43" s="241">
        <f t="shared" si="1"/>
        <v>3.4626576113020411</v>
      </c>
      <c r="AC43" s="241">
        <f t="shared" si="1"/>
        <v>3.0644383571922975</v>
      </c>
      <c r="AD43" s="241">
        <f t="shared" si="1"/>
        <v>2.890834411855848</v>
      </c>
      <c r="AE43" s="241">
        <f t="shared" si="1"/>
        <v>3.1295687707278868</v>
      </c>
    </row>
    <row r="44" spans="1:31" ht="14.1" customHeight="1" x14ac:dyDescent="0.2">
      <c r="A44" s="140" t="s">
        <v>211</v>
      </c>
      <c r="B44" s="141">
        <v>-11.33</v>
      </c>
      <c r="C44" s="141">
        <v>-16.010000000000002</v>
      </c>
      <c r="D44" s="141">
        <v>-8.09</v>
      </c>
      <c r="E44" s="141">
        <v>-9.15</v>
      </c>
      <c r="F44" s="141">
        <v>3.03</v>
      </c>
      <c r="G44" s="141">
        <v>-0.2</v>
      </c>
      <c r="H44" s="141">
        <v>-1.43</v>
      </c>
      <c r="I44" s="141">
        <v>-4.0599999999999996</v>
      </c>
      <c r="J44" s="141">
        <v>-5.69</v>
      </c>
      <c r="K44" s="141">
        <v>-6.16</v>
      </c>
      <c r="L44" s="141">
        <v>-1.8025714649096518</v>
      </c>
      <c r="M44" s="141">
        <v>-5.2159069293610809</v>
      </c>
      <c r="N44" s="141">
        <v>-6.3362908352110008</v>
      </c>
      <c r="O44" s="141">
        <v>-0.73921755146976498</v>
      </c>
      <c r="P44" s="141">
        <v>1.1762798031005668</v>
      </c>
      <c r="Q44" s="141">
        <v>-2.1447612518188719</v>
      </c>
      <c r="R44" s="141">
        <v>2.4396527484188009</v>
      </c>
      <c r="S44" s="141">
        <v>-2.0249249531931683</v>
      </c>
      <c r="T44" s="141">
        <v>-5.0242310811598161</v>
      </c>
      <c r="U44" s="141">
        <v>-4.1860580245889683</v>
      </c>
      <c r="V44" s="146" t="s">
        <v>212</v>
      </c>
      <c r="W44" s="147"/>
      <c r="X44" s="238">
        <f t="shared" si="1"/>
        <v>4.0637428535090354</v>
      </c>
      <c r="Y44" s="238">
        <f t="shared" si="1"/>
        <v>3.020963978559728</v>
      </c>
      <c r="Z44" s="238">
        <f t="shared" si="1"/>
        <v>2.8806672453766082</v>
      </c>
      <c r="AA44" s="239">
        <f t="shared" si="1"/>
        <v>2.6320408748192663</v>
      </c>
      <c r="AB44" s="239">
        <f t="shared" si="1"/>
        <v>2.4466688551293232</v>
      </c>
      <c r="AC44" s="239">
        <f t="shared" si="1"/>
        <v>2.2521927299474358</v>
      </c>
      <c r="AD44" s="239">
        <f t="shared" si="1"/>
        <v>2.6391580047893162</v>
      </c>
      <c r="AE44" s="239">
        <f t="shared" si="1"/>
        <v>2.5606203181588829</v>
      </c>
    </row>
    <row r="45" spans="1:31" ht="14.1" customHeight="1" x14ac:dyDescent="0.2">
      <c r="A45" s="150" t="s">
        <v>213</v>
      </c>
      <c r="B45" s="151">
        <v>-6.55</v>
      </c>
      <c r="C45" s="151">
        <v>-3.28</v>
      </c>
      <c r="D45" s="151">
        <v>-0.99</v>
      </c>
      <c r="E45" s="151">
        <v>2.58</v>
      </c>
      <c r="F45" s="151">
        <v>9.58</v>
      </c>
      <c r="G45" s="151">
        <v>2.72</v>
      </c>
      <c r="H45" s="151">
        <v>-3.26</v>
      </c>
      <c r="I45" s="151">
        <v>-9.5</v>
      </c>
      <c r="J45" s="151">
        <v>-9.86</v>
      </c>
      <c r="K45" s="151">
        <v>-10.46</v>
      </c>
      <c r="L45" s="151">
        <v>-12.881301114064572</v>
      </c>
      <c r="M45" s="151">
        <v>-12.586043489721844</v>
      </c>
      <c r="N45" s="151">
        <v>-3.2684680347024617</v>
      </c>
      <c r="O45" s="151">
        <v>-8.0435237032725553</v>
      </c>
      <c r="P45" s="151">
        <v>-10.94273681280197</v>
      </c>
      <c r="Q45" s="151">
        <v>-7.4447875669717982</v>
      </c>
      <c r="R45" s="151">
        <v>-3.7466833165184892</v>
      </c>
      <c r="S45" s="151">
        <v>-5.2006622279605494</v>
      </c>
      <c r="T45" s="151">
        <v>-6.1799960723982377</v>
      </c>
      <c r="U45" s="151">
        <v>-5.1772487799357103</v>
      </c>
      <c r="V45" s="156" t="s">
        <v>214</v>
      </c>
      <c r="W45" s="147"/>
      <c r="X45" s="240">
        <f t="shared" si="1"/>
        <v>5.7121561336877473</v>
      </c>
      <c r="Y45" s="240">
        <f t="shared" si="1"/>
        <v>6.5917344603786416</v>
      </c>
      <c r="Z45" s="240">
        <f t="shared" si="1"/>
        <v>6.3638876569083944</v>
      </c>
      <c r="AA45" s="241">
        <f t="shared" si="1"/>
        <v>5.7590533004004216</v>
      </c>
      <c r="AB45" s="241">
        <f t="shared" si="1"/>
        <v>3.9232307823333117</v>
      </c>
      <c r="AC45" s="241">
        <f t="shared" si="1"/>
        <v>2.656392996733453</v>
      </c>
      <c r="AD45" s="241">
        <f t="shared" si="1"/>
        <v>2.5979909987512348</v>
      </c>
      <c r="AE45" s="241">
        <f t="shared" si="1"/>
        <v>2.9025956567162536</v>
      </c>
    </row>
    <row r="46" spans="1:31" ht="14.1" customHeight="1" x14ac:dyDescent="0.2">
      <c r="A46" s="140" t="s">
        <v>215</v>
      </c>
      <c r="B46" s="141">
        <v>-2.04</v>
      </c>
      <c r="C46" s="141">
        <v>-4.8899999999999997</v>
      </c>
      <c r="D46" s="141">
        <v>-4.49</v>
      </c>
      <c r="E46" s="141">
        <v>-5.2</v>
      </c>
      <c r="F46" s="141">
        <v>-1.27</v>
      </c>
      <c r="G46" s="141">
        <v>-6.43</v>
      </c>
      <c r="H46" s="141">
        <v>-6.71</v>
      </c>
      <c r="I46" s="141">
        <v>-3.18</v>
      </c>
      <c r="J46" s="141">
        <v>-5.76</v>
      </c>
      <c r="K46" s="141">
        <v>-4.53</v>
      </c>
      <c r="L46" s="141">
        <v>-4.9696314528782999</v>
      </c>
      <c r="M46" s="141">
        <v>-5.8837170367791591</v>
      </c>
      <c r="N46" s="141">
        <v>-3.3782050623997493</v>
      </c>
      <c r="O46" s="141">
        <v>4.8607866955671515</v>
      </c>
      <c r="P46" s="141">
        <v>9.3787555365083701</v>
      </c>
      <c r="Q46" s="141">
        <v>4.1292467508263879</v>
      </c>
      <c r="R46" s="141">
        <v>-2.9465127373796229</v>
      </c>
      <c r="S46" s="141">
        <v>-5.502813771492935</v>
      </c>
      <c r="T46" s="141">
        <v>-8.4826823053229674</v>
      </c>
      <c r="U46" s="141">
        <v>-8.447192396814474</v>
      </c>
      <c r="V46" s="146" t="s">
        <v>216</v>
      </c>
      <c r="W46" s="147"/>
      <c r="X46" s="238">
        <f t="shared" si="1"/>
        <v>1.1003705162302639</v>
      </c>
      <c r="Y46" s="238">
        <f t="shared" si="1"/>
        <v>1.1798678791725967</v>
      </c>
      <c r="Z46" s="238">
        <f t="shared" si="1"/>
        <v>1.3132832716846266</v>
      </c>
      <c r="AA46" s="239">
        <f t="shared" si="1"/>
        <v>2.3865776751526848</v>
      </c>
      <c r="AB46" s="239">
        <f t="shared" si="1"/>
        <v>3.9119888992143714</v>
      </c>
      <c r="AC46" s="239">
        <f t="shared" si="1"/>
        <v>4.6363236707297002</v>
      </c>
      <c r="AD46" s="239">
        <f t="shared" si="1"/>
        <v>4.4105144349724776</v>
      </c>
      <c r="AE46" s="239">
        <f t="shared" si="1"/>
        <v>4.5498832612620532</v>
      </c>
    </row>
    <row r="47" spans="1:31" s="108" customFormat="1" ht="14.1" customHeight="1" x14ac:dyDescent="0.2">
      <c r="A47" s="150" t="s">
        <v>24</v>
      </c>
      <c r="B47" s="151">
        <v>-4.05</v>
      </c>
      <c r="C47" s="151">
        <v>-5.7</v>
      </c>
      <c r="D47" s="151">
        <v>-3.84</v>
      </c>
      <c r="E47" s="151">
        <v>-3.85</v>
      </c>
      <c r="F47" s="151">
        <v>2.68</v>
      </c>
      <c r="G47" s="151">
        <v>5.19</v>
      </c>
      <c r="H47" s="151">
        <v>2.3199999999999998</v>
      </c>
      <c r="I47" s="151">
        <v>-3.53</v>
      </c>
      <c r="J47" s="151">
        <v>-5.56</v>
      </c>
      <c r="K47" s="151">
        <v>-5.26</v>
      </c>
      <c r="L47" s="151">
        <v>2.3904044008966032</v>
      </c>
      <c r="M47" s="151">
        <v>-4.4183626404162073</v>
      </c>
      <c r="N47" s="151">
        <v>9.8674384227064343E-2</v>
      </c>
      <c r="O47" s="151">
        <v>-3.364380475055289</v>
      </c>
      <c r="P47" s="151">
        <v>-4.7870102637881109</v>
      </c>
      <c r="Q47" s="151">
        <v>-2.5939584667257121</v>
      </c>
      <c r="R47" s="151">
        <v>0.53923869298331961</v>
      </c>
      <c r="S47" s="151">
        <v>6.0060788206326317</v>
      </c>
      <c r="T47" s="151">
        <v>1.7487719483261417</v>
      </c>
      <c r="U47" s="151">
        <v>1.3508835985102405</v>
      </c>
      <c r="V47" s="156" t="s">
        <v>217</v>
      </c>
      <c r="W47" s="147"/>
      <c r="X47" s="240">
        <f t="shared" si="1"/>
        <v>3.7288485281075929</v>
      </c>
      <c r="Y47" s="240">
        <f t="shared" si="1"/>
        <v>3.6263175393408886</v>
      </c>
      <c r="Z47" s="240">
        <f t="shared" si="1"/>
        <v>3.5297441425539882</v>
      </c>
      <c r="AA47" s="241">
        <f t="shared" si="1"/>
        <v>3.4811821900595161</v>
      </c>
      <c r="AB47" s="241">
        <f t="shared" si="1"/>
        <v>3.353469724555608</v>
      </c>
      <c r="AC47" s="241">
        <f t="shared" si="1"/>
        <v>2.4440937406764323</v>
      </c>
      <c r="AD47" s="241">
        <f t="shared" si="1"/>
        <v>2.2057033517065214</v>
      </c>
      <c r="AE47" s="241">
        <f t="shared" si="1"/>
        <v>3.1628245035275797</v>
      </c>
    </row>
    <row r="48" spans="1:31" s="108" customFormat="1" ht="14.1" customHeight="1" x14ac:dyDescent="0.2">
      <c r="A48" s="140" t="s">
        <v>22</v>
      </c>
      <c r="B48" s="141">
        <v>-7</v>
      </c>
      <c r="C48" s="141">
        <v>-12.61</v>
      </c>
      <c r="D48" s="141">
        <v>-6.41</v>
      </c>
      <c r="E48" s="141">
        <v>0.2</v>
      </c>
      <c r="F48" s="141">
        <v>13.74</v>
      </c>
      <c r="G48" s="141">
        <v>0.77</v>
      </c>
      <c r="H48" s="141">
        <v>3.09</v>
      </c>
      <c r="I48" s="141">
        <v>-8.64</v>
      </c>
      <c r="J48" s="141">
        <v>-13.34</v>
      </c>
      <c r="K48" s="141">
        <v>-7.01</v>
      </c>
      <c r="L48" s="141">
        <v>-1.7319704020664379</v>
      </c>
      <c r="M48" s="141">
        <v>-1.5706847333571532</v>
      </c>
      <c r="N48" s="141">
        <v>-4.4024009914842486</v>
      </c>
      <c r="O48" s="141">
        <v>-7.9547996465491027</v>
      </c>
      <c r="P48" s="141">
        <v>-4.0488704523914327</v>
      </c>
      <c r="Q48" s="141">
        <v>-0.47528014679059033</v>
      </c>
      <c r="R48" s="141">
        <v>0.82755822535751422</v>
      </c>
      <c r="S48" s="141">
        <v>2.6345408641465777</v>
      </c>
      <c r="T48" s="141">
        <v>-0.52738659033397262</v>
      </c>
      <c r="U48" s="141">
        <v>-5.7948181426942638</v>
      </c>
      <c r="V48" s="146" t="s">
        <v>218</v>
      </c>
      <c r="W48" s="147"/>
      <c r="X48" s="238">
        <f t="shared" si="1"/>
        <v>6.4078029597933561</v>
      </c>
      <c r="Y48" s="238">
        <f t="shared" si="1"/>
        <v>5.4077875891661131</v>
      </c>
      <c r="Z48" s="238">
        <f t="shared" si="1"/>
        <v>5.1668757081442225</v>
      </c>
      <c r="AA48" s="239">
        <f t="shared" si="1"/>
        <v>5.5644545502609768</v>
      </c>
      <c r="AB48" s="239">
        <f t="shared" si="1"/>
        <v>3.8018618312419514</v>
      </c>
      <c r="AC48" s="239">
        <f t="shared" si="1"/>
        <v>3.7022394194987029</v>
      </c>
      <c r="AD48" s="239">
        <f t="shared" si="1"/>
        <v>3.5212440775273044</v>
      </c>
      <c r="AE48" s="239">
        <f t="shared" si="1"/>
        <v>3.6440234897714694</v>
      </c>
    </row>
    <row r="49" spans="1:31" s="108" customFormat="1" ht="14.1" customHeight="1" x14ac:dyDescent="0.2">
      <c r="A49" s="150" t="s">
        <v>219</v>
      </c>
      <c r="B49" s="151">
        <v>-3.76</v>
      </c>
      <c r="C49" s="151">
        <v>-5.41</v>
      </c>
      <c r="D49" s="151">
        <v>1.93</v>
      </c>
      <c r="E49" s="151">
        <v>-0.8</v>
      </c>
      <c r="F49" s="151">
        <v>1.89</v>
      </c>
      <c r="G49" s="151">
        <v>3.45</v>
      </c>
      <c r="H49" s="151">
        <v>-1.05</v>
      </c>
      <c r="I49" s="151">
        <v>0.09</v>
      </c>
      <c r="J49" s="151">
        <v>0.15</v>
      </c>
      <c r="K49" s="151">
        <v>0.08</v>
      </c>
      <c r="L49" s="151">
        <v>-0.19001308252675339</v>
      </c>
      <c r="M49" s="151">
        <v>-2.4068738944873624</v>
      </c>
      <c r="N49" s="151">
        <v>-0.26525426231844301</v>
      </c>
      <c r="O49" s="151">
        <v>-2.6176489868030579</v>
      </c>
      <c r="P49" s="151">
        <v>-0.99628896283170698</v>
      </c>
      <c r="Q49" s="151">
        <v>-4.4603360986212888</v>
      </c>
      <c r="R49" s="151">
        <v>-3.4272607482884041</v>
      </c>
      <c r="S49" s="151">
        <v>6.7480716525736339E-2</v>
      </c>
      <c r="T49" s="151">
        <v>1.430301496444953E-2</v>
      </c>
      <c r="U49" s="151">
        <v>-0.15273518139119008</v>
      </c>
      <c r="V49" s="156" t="s">
        <v>220</v>
      </c>
      <c r="W49" s="147"/>
      <c r="X49" s="240">
        <f t="shared" si="1"/>
        <v>1.5012015699032102</v>
      </c>
      <c r="Y49" s="240">
        <f t="shared" si="1"/>
        <v>1.2654132186208469</v>
      </c>
      <c r="Z49" s="240">
        <f t="shared" si="1"/>
        <v>1.0411284743599536</v>
      </c>
      <c r="AA49" s="241">
        <f t="shared" si="1"/>
        <v>1.2189790226135615</v>
      </c>
      <c r="AB49" s="241">
        <f t="shared" si="1"/>
        <v>1.1136760337070393</v>
      </c>
      <c r="AC49" s="241">
        <f t="shared" si="1"/>
        <v>1.1969868787270252</v>
      </c>
      <c r="AD49" s="241">
        <f t="shared" si="1"/>
        <v>1.4589298627698617</v>
      </c>
      <c r="AE49" s="241">
        <f t="shared" si="1"/>
        <v>1.4571283200919203</v>
      </c>
    </row>
    <row r="50" spans="1:31" s="108" customFormat="1" ht="14.1" customHeight="1" x14ac:dyDescent="0.2">
      <c r="A50" s="159" t="s">
        <v>16</v>
      </c>
      <c r="B50" s="160">
        <v>-13.01</v>
      </c>
      <c r="C50" s="160">
        <v>-16.010000000000002</v>
      </c>
      <c r="D50" s="160">
        <v>-11.71</v>
      </c>
      <c r="E50" s="160">
        <v>-25.24</v>
      </c>
      <c r="F50" s="160">
        <v>-12.82</v>
      </c>
      <c r="G50" s="160">
        <v>-10.51</v>
      </c>
      <c r="H50" s="160">
        <v>-7.79</v>
      </c>
      <c r="I50" s="160">
        <v>-11.8</v>
      </c>
      <c r="J50" s="160">
        <v>-13.34</v>
      </c>
      <c r="K50" s="160">
        <v>-10.98</v>
      </c>
      <c r="L50" s="160">
        <v>-12.881301114064572</v>
      </c>
      <c r="M50" s="160">
        <v>-19.566110520907948</v>
      </c>
      <c r="N50" s="174">
        <v>-14.813883370706241</v>
      </c>
      <c r="O50" s="174">
        <v>-13.762521800961435</v>
      </c>
      <c r="P50" s="174">
        <v>-15.375805318668837</v>
      </c>
      <c r="Q50" s="174">
        <v>-16.463739676308577</v>
      </c>
      <c r="R50" s="174">
        <v>-13.23628915491717</v>
      </c>
      <c r="S50" s="174">
        <v>-21.833837907710194</v>
      </c>
      <c r="T50" s="174">
        <v>-12.634211271131917</v>
      </c>
      <c r="U50" s="174">
        <v>-10.277027868087639</v>
      </c>
      <c r="V50" s="164" t="str">
        <f>+A50</f>
        <v>Minimum</v>
      </c>
      <c r="W50" s="165"/>
      <c r="X50" s="166">
        <f t="shared" si="1"/>
        <v>2.9331219331561265</v>
      </c>
      <c r="Y50" s="166">
        <f t="shared" si="1"/>
        <v>3.4957256387826887</v>
      </c>
      <c r="Z50" s="166">
        <f t="shared" si="1"/>
        <v>3.5395210779821111</v>
      </c>
      <c r="AA50" s="166">
        <f t="shared" si="1"/>
        <v>2.0463816806640196</v>
      </c>
      <c r="AB50" s="167">
        <f t="shared" si="1"/>
        <v>2.2897019897179889</v>
      </c>
      <c r="AC50" s="167">
        <f t="shared" si="1"/>
        <v>2.3190759573488462</v>
      </c>
      <c r="AD50" s="168">
        <f t="shared" si="1"/>
        <v>1.8663357007955379</v>
      </c>
      <c r="AE50" s="168">
        <f t="shared" si="1"/>
        <v>2.4676195755795134</v>
      </c>
    </row>
    <row r="51" spans="1:31" s="108" customFormat="1" ht="14.1" customHeight="1" x14ac:dyDescent="0.2">
      <c r="A51" s="159" t="s">
        <v>17</v>
      </c>
      <c r="B51" s="160">
        <v>7.6</v>
      </c>
      <c r="C51" s="160">
        <v>1.39</v>
      </c>
      <c r="D51" s="160">
        <v>3.44</v>
      </c>
      <c r="E51" s="160">
        <v>3.33</v>
      </c>
      <c r="F51" s="160">
        <v>13.74</v>
      </c>
      <c r="G51" s="160">
        <v>13.4</v>
      </c>
      <c r="H51" s="160">
        <v>6.83</v>
      </c>
      <c r="I51" s="160">
        <v>1.68</v>
      </c>
      <c r="J51" s="160">
        <v>3.08</v>
      </c>
      <c r="K51" s="160">
        <v>1.75</v>
      </c>
      <c r="L51" s="160">
        <v>7.3793332671264391</v>
      </c>
      <c r="M51" s="160">
        <v>9.1158732675064851</v>
      </c>
      <c r="N51" s="174">
        <v>5.5512624215439699</v>
      </c>
      <c r="O51" s="174">
        <v>9.2034384372536255</v>
      </c>
      <c r="P51" s="174">
        <v>9.7646366576904917</v>
      </c>
      <c r="Q51" s="174">
        <v>12.000985722282264</v>
      </c>
      <c r="R51" s="174">
        <v>5.0544356983771666</v>
      </c>
      <c r="S51" s="174">
        <v>6.0060788206326317</v>
      </c>
      <c r="T51" s="174">
        <v>2.3433990024501412</v>
      </c>
      <c r="U51" s="174">
        <v>1.7059532656401679</v>
      </c>
      <c r="V51" s="164" t="str">
        <f>+A51</f>
        <v>Maximum</v>
      </c>
      <c r="W51" s="165"/>
      <c r="X51" s="166">
        <f t="shared" si="1"/>
        <v>3.7883199920551727</v>
      </c>
      <c r="Y51" s="166">
        <f t="shared" si="1"/>
        <v>3.7185206534632926</v>
      </c>
      <c r="Z51" s="166">
        <f t="shared" si="1"/>
        <v>3.5073944113088951</v>
      </c>
      <c r="AA51" s="166">
        <f t="shared" si="1"/>
        <v>3.394738255034258</v>
      </c>
      <c r="AB51" s="169">
        <f t="shared" si="1"/>
        <v>3.008111039780887</v>
      </c>
      <c r="AC51" s="169">
        <f t="shared" si="1"/>
        <v>2.8961898975634686</v>
      </c>
      <c r="AD51" s="168">
        <f t="shared" si="1"/>
        <v>3.0348569231938169</v>
      </c>
      <c r="AE51" s="168">
        <f t="shared" si="1"/>
        <v>2.6022490411305532</v>
      </c>
    </row>
    <row r="52" spans="1:31" s="108" customFormat="1" ht="14.1" customHeight="1" x14ac:dyDescent="0.2">
      <c r="A52" s="159" t="s">
        <v>221</v>
      </c>
      <c r="B52" s="160">
        <v>-1.9450000000000001</v>
      </c>
      <c r="C52" s="160">
        <v>-4.4000000000000004</v>
      </c>
      <c r="D52" s="160">
        <v>-5.335</v>
      </c>
      <c r="E52" s="160">
        <v>-4.5250000000000004</v>
      </c>
      <c r="F52" s="160">
        <v>1.2</v>
      </c>
      <c r="G52" s="160">
        <v>-1.2949999999999999</v>
      </c>
      <c r="H52" s="160">
        <v>-1.46</v>
      </c>
      <c r="I52" s="160">
        <v>-3.86</v>
      </c>
      <c r="J52" s="160">
        <v>-5.625</v>
      </c>
      <c r="K52" s="160">
        <v>-4.7549999999999999</v>
      </c>
      <c r="L52" s="160">
        <v>-3.3627297458949129E-2</v>
      </c>
      <c r="M52" s="160">
        <v>-5.1828481084939639</v>
      </c>
      <c r="N52" s="209">
        <v>-3.0588763704372317</v>
      </c>
      <c r="O52" s="209">
        <v>1.0531206843068031</v>
      </c>
      <c r="P52" s="172">
        <v>-0.71116456448067988</v>
      </c>
      <c r="Q52" s="160">
        <v>-1.8515723693966857</v>
      </c>
      <c r="R52" s="209">
        <v>-2.0625360513506581</v>
      </c>
      <c r="S52" s="209">
        <v>-1.1764479816259357</v>
      </c>
      <c r="T52" s="209">
        <v>-1.5785529274535326</v>
      </c>
      <c r="U52" s="209">
        <v>-2.6637962681832308</v>
      </c>
      <c r="V52" s="173" t="str">
        <f>+A52</f>
        <v>Médiane</v>
      </c>
      <c r="X52" s="166">
        <f t="shared" si="1"/>
        <v>2.0893647243049265</v>
      </c>
      <c r="Y52" s="166">
        <f t="shared" si="1"/>
        <v>2.1519925729844438</v>
      </c>
      <c r="Z52" s="166">
        <f t="shared" si="1"/>
        <v>1.9699026826194221</v>
      </c>
      <c r="AA52" s="166">
        <f t="shared" si="1"/>
        <v>2.1946217865779047</v>
      </c>
      <c r="AB52" s="169">
        <f t="shared" si="1"/>
        <v>2.0035053301298369</v>
      </c>
      <c r="AC52" s="169">
        <f t="shared" si="1"/>
        <v>1.9478480931901683</v>
      </c>
      <c r="AD52" s="168">
        <f t="shared" si="1"/>
        <v>1.8875944880551025</v>
      </c>
      <c r="AE52" s="168">
        <f t="shared" si="1"/>
        <v>1.8520287310712547</v>
      </c>
    </row>
    <row r="53" spans="1:31" s="108" customFormat="1" ht="14.1" customHeight="1" x14ac:dyDescent="0.2">
      <c r="A53" s="159" t="s">
        <v>237</v>
      </c>
      <c r="B53" s="160">
        <v>-2.5573076923076927</v>
      </c>
      <c r="C53" s="160">
        <v>-5.4307692307692328</v>
      </c>
      <c r="D53" s="160">
        <v>-5.1984615384615385</v>
      </c>
      <c r="E53" s="160">
        <v>-5.3957692307692309</v>
      </c>
      <c r="F53" s="160">
        <v>0.2142307692307692</v>
      </c>
      <c r="G53" s="160">
        <v>-1.5103846153846154</v>
      </c>
      <c r="H53" s="160">
        <v>-1.1673076923076924</v>
      </c>
      <c r="I53" s="160">
        <v>-4.641923076923077</v>
      </c>
      <c r="J53" s="160">
        <v>-5.696538461538462</v>
      </c>
      <c r="K53" s="160">
        <v>-4.2250000000000005</v>
      </c>
      <c r="L53" s="160">
        <v>-0.75488432147407658</v>
      </c>
      <c r="M53" s="160">
        <v>-5.9804429949434272</v>
      </c>
      <c r="N53" s="209">
        <v>-3.2734297854072105</v>
      </c>
      <c r="O53" s="209">
        <v>0.89150003152722102</v>
      </c>
      <c r="P53" s="172">
        <v>-0.61970049305442054</v>
      </c>
      <c r="Q53" s="160">
        <v>-1.3756163030145645</v>
      </c>
      <c r="R53" s="209">
        <v>-2.5484784036128265</v>
      </c>
      <c r="S53" s="209">
        <v>-2.2967842499443121</v>
      </c>
      <c r="T53" s="209">
        <v>-2.4887507284249151</v>
      </c>
      <c r="U53" s="209">
        <v>-3.0317255692679388</v>
      </c>
      <c r="V53" s="173" t="str">
        <f>+A53</f>
        <v>Moyenne</v>
      </c>
      <c r="X53" s="166">
        <f t="shared" si="1"/>
        <v>2.0608754198846491</v>
      </c>
      <c r="Y53" s="166">
        <f t="shared" si="1"/>
        <v>2.1048493210185852</v>
      </c>
      <c r="Z53" s="166">
        <f t="shared" si="1"/>
        <v>1.9508467807742389</v>
      </c>
      <c r="AA53" s="166">
        <f t="shared" si="1"/>
        <v>2.1490488490403785</v>
      </c>
      <c r="AB53" s="169">
        <f t="shared" si="1"/>
        <v>2.0656557228118593</v>
      </c>
      <c r="AC53" s="169">
        <f t="shared" si="1"/>
        <v>2.0791325540488641</v>
      </c>
      <c r="AD53" s="168">
        <f t="shared" si="1"/>
        <v>1.9410154829183508</v>
      </c>
      <c r="AE53" s="168">
        <f t="shared" si="1"/>
        <v>1.7647322498608535</v>
      </c>
    </row>
    <row r="54" spans="1:31" s="108" customFormat="1" ht="14.1" customHeight="1" thickBot="1" x14ac:dyDescent="0.25">
      <c r="A54" s="159" t="s">
        <v>222</v>
      </c>
      <c r="B54" s="174">
        <v>-5.1100000000000003</v>
      </c>
      <c r="C54" s="175">
        <v>-6.98</v>
      </c>
      <c r="D54" s="175">
        <v>-5.34</v>
      </c>
      <c r="E54" s="175">
        <v>-2.2000000000000002</v>
      </c>
      <c r="F54" s="175">
        <v>2.77</v>
      </c>
      <c r="G54" s="175">
        <v>1.76</v>
      </c>
      <c r="H54" s="175">
        <v>-0.75</v>
      </c>
      <c r="I54" s="175">
        <v>-5.09</v>
      </c>
      <c r="J54" s="175">
        <v>-6.7053164529098401</v>
      </c>
      <c r="K54" s="175">
        <v>-4.7300000000000004</v>
      </c>
      <c r="L54" s="175">
        <v>-1.54</v>
      </c>
      <c r="M54" s="175">
        <v>-7.22</v>
      </c>
      <c r="N54" s="174">
        <v>-3.99</v>
      </c>
      <c r="O54" s="178">
        <v>-1.36</v>
      </c>
      <c r="P54" s="177">
        <v>-1.21</v>
      </c>
      <c r="Q54" s="178">
        <v>-1.1226923719591515</v>
      </c>
      <c r="R54" s="179">
        <v>-0.67178008773557674</v>
      </c>
      <c r="S54" s="179">
        <v>-1.3996769609305764</v>
      </c>
      <c r="T54" s="179">
        <v>-1.85</v>
      </c>
      <c r="U54" s="179">
        <v>-2.74717735757533</v>
      </c>
      <c r="V54" s="164" t="s">
        <v>222</v>
      </c>
      <c r="X54" s="166">
        <f t="shared" si="1"/>
        <v>2.8885316452909846</v>
      </c>
      <c r="Y54" s="166">
        <f t="shared" si="1"/>
        <v>2.9125316452909837</v>
      </c>
      <c r="Z54" s="166">
        <f t="shared" si="1"/>
        <v>2.777531645290984</v>
      </c>
      <c r="AA54" s="166">
        <f t="shared" si="1"/>
        <v>2.861531645290984</v>
      </c>
      <c r="AB54" s="169">
        <f t="shared" si="1"/>
        <v>2.4635316452909839</v>
      </c>
      <c r="AC54" s="169">
        <f t="shared" si="1"/>
        <v>2.1752624080950689</v>
      </c>
      <c r="AD54" s="168">
        <f t="shared" si="1"/>
        <v>2.183084399321511</v>
      </c>
      <c r="AE54" s="168">
        <f t="shared" si="1"/>
        <v>2.1331060206991563</v>
      </c>
    </row>
    <row r="55" spans="1:31" s="108" customFormat="1" ht="14.1" customHeight="1" thickBot="1" x14ac:dyDescent="0.25">
      <c r="A55" s="180" t="s">
        <v>223</v>
      </c>
      <c r="B55" s="181">
        <v>1.2</v>
      </c>
      <c r="C55" s="182">
        <v>-12.16</v>
      </c>
      <c r="D55" s="182">
        <v>4.16</v>
      </c>
      <c r="E55" s="182">
        <v>11.14</v>
      </c>
      <c r="F55" s="182">
        <v>12.22</v>
      </c>
      <c r="G55" s="182">
        <v>0.26</v>
      </c>
      <c r="H55" s="182">
        <v>-0.61</v>
      </c>
      <c r="I55" s="182">
        <v>-5.03</v>
      </c>
      <c r="J55" s="182">
        <v>0.63</v>
      </c>
      <c r="K55" s="182">
        <v>-8.51</v>
      </c>
      <c r="L55" s="182">
        <v>-2.76</v>
      </c>
      <c r="M55" s="182">
        <v>-7.2833707113333093</v>
      </c>
      <c r="N55" s="182">
        <v>-5.9903150258294025</v>
      </c>
      <c r="O55" s="182">
        <v>3.4028682107508104</v>
      </c>
      <c r="P55" s="182">
        <v>0.27803593681514949</v>
      </c>
      <c r="Q55" s="182">
        <v>3.8204296484309701</v>
      </c>
      <c r="R55" s="182">
        <v>1.545463280844247</v>
      </c>
      <c r="S55" s="182">
        <v>-1.3068774246058483</v>
      </c>
      <c r="T55" s="182">
        <v>-4</v>
      </c>
      <c r="U55" s="182">
        <v>-3.980010681384837</v>
      </c>
      <c r="V55" s="184" t="s">
        <v>224</v>
      </c>
      <c r="X55" s="185">
        <f t="shared" si="1"/>
        <v>5.7479999999999993</v>
      </c>
      <c r="Y55" s="185">
        <f t="shared" si="1"/>
        <v>5.2926696569066651</v>
      </c>
      <c r="Z55" s="185">
        <f t="shared" si="1"/>
        <v>5.3246948589730172</v>
      </c>
      <c r="AA55" s="185">
        <f t="shared" si="1"/>
        <v>4.5476553947913523</v>
      </c>
      <c r="AB55" s="169">
        <f t="shared" si="1"/>
        <v>3.3534589884728669</v>
      </c>
      <c r="AC55" s="169">
        <f t="shared" si="1"/>
        <v>3.7095019533159643</v>
      </c>
      <c r="AD55" s="231">
        <f t="shared" si="1"/>
        <v>3.9250482814003886</v>
      </c>
      <c r="AE55" s="168">
        <f t="shared" ref="AE55" si="2">AVEDEV(J55:S55)</f>
        <v>3.6148358606383519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K7/I7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Genauigkeit der Steuerprognose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Differenz zwischen budgetierten und effektiven Steuereinnahmen in % der effektiven Steuereinnahmen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[1]Gewichtung_Pondération!$E$10</f>
        <v>1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Exactitude de la prévision 
fiscale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Différence entre les recettes fiscales budgetées et effectives en % des recettes fiscales effectives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[1]Gewichtung_Pondération!$E$10</f>
        <v>1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U68" si="3">(SUM(B24:D24)/3)</f>
        <v>-9.8466666666666658</v>
      </c>
      <c r="E68" s="141">
        <f t="shared" si="3"/>
        <v>-6.03</v>
      </c>
      <c r="F68" s="141">
        <f t="shared" si="3"/>
        <v>-2.1233333333333335</v>
      </c>
      <c r="G68" s="141">
        <f t="shared" si="3"/>
        <v>4.7833333333333332</v>
      </c>
      <c r="H68" s="141">
        <f t="shared" si="3"/>
        <v>7.2166666666666659</v>
      </c>
      <c r="I68" s="141">
        <f t="shared" si="3"/>
        <v>6.94</v>
      </c>
      <c r="J68" s="141">
        <f t="shared" si="3"/>
        <v>1.7599999999999998</v>
      </c>
      <c r="K68" s="141">
        <f t="shared" si="3"/>
        <v>5.3333333333333267E-2</v>
      </c>
      <c r="L68" s="141">
        <f t="shared" si="3"/>
        <v>-0.75273073424309811</v>
      </c>
      <c r="M68" s="141">
        <f t="shared" si="3"/>
        <v>-5.0611054196389018</v>
      </c>
      <c r="N68" s="141">
        <f t="shared" si="3"/>
        <v>-7.6998391384093479</v>
      </c>
      <c r="O68" s="142">
        <f t="shared" si="3"/>
        <v>-8.8120300262767177</v>
      </c>
      <c r="P68" s="246">
        <f t="shared" si="3"/>
        <v>-2.4177129095437668</v>
      </c>
      <c r="Q68" s="195">
        <f t="shared" si="3"/>
        <v>1.6374561894980608</v>
      </c>
      <c r="R68" s="142">
        <f t="shared" si="3"/>
        <v>4.1699965315854479</v>
      </c>
      <c r="S68" s="246">
        <f t="shared" si="3"/>
        <v>3.3897073848525388</v>
      </c>
      <c r="T68" s="246">
        <f t="shared" si="3"/>
        <v>2.4915014419088117</v>
      </c>
      <c r="U68" s="246">
        <f t="shared" si="3"/>
        <v>1.8858671438119481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ref="D69:D93" si="4">(SUM(B25:D25)/3)</f>
        <v>-1.4733333333333334</v>
      </c>
      <c r="E69" s="151">
        <f t="shared" ref="E69:T84" si="5">(SUM(C25:E25)/3)</f>
        <v>-2.4066666666666667</v>
      </c>
      <c r="F69" s="151">
        <f t="shared" si="5"/>
        <v>5.6666666666666643E-2</v>
      </c>
      <c r="G69" s="151">
        <f t="shared" si="5"/>
        <v>2.48</v>
      </c>
      <c r="H69" s="151">
        <f t="shared" si="5"/>
        <v>1.7666666666666666</v>
      </c>
      <c r="I69" s="151">
        <f t="shared" si="5"/>
        <v>0.1133333333333334</v>
      </c>
      <c r="J69" s="151">
        <f t="shared" si="5"/>
        <v>-0.8833333333333333</v>
      </c>
      <c r="K69" s="151">
        <f t="shared" si="5"/>
        <v>0.10333333333333332</v>
      </c>
      <c r="L69" s="151">
        <f t="shared" si="5"/>
        <v>1.4874229380623634</v>
      </c>
      <c r="M69" s="151">
        <f t="shared" si="5"/>
        <v>2.1760785940808365</v>
      </c>
      <c r="N69" s="151">
        <f t="shared" si="5"/>
        <v>1.9117086594284147</v>
      </c>
      <c r="O69" s="197">
        <f t="shared" si="5"/>
        <v>3.6096551478418788</v>
      </c>
      <c r="P69" s="247">
        <f t="shared" si="5"/>
        <v>2.7037840947551204</v>
      </c>
      <c r="Q69" s="197">
        <f t="shared" si="5"/>
        <v>1.016197024434949</v>
      </c>
      <c r="R69" s="198">
        <f t="shared" si="5"/>
        <v>-2.2116711915685854</v>
      </c>
      <c r="S69" s="151">
        <f t="shared" si="5"/>
        <v>-2.2466403083778097</v>
      </c>
      <c r="T69" s="151">
        <f t="shared" si="5"/>
        <v>-1.1937868626038322</v>
      </c>
      <c r="U69" s="151">
        <f t="shared" ref="U69:U83" si="6">(SUM(S25:U25)/3)</f>
        <v>-1.4632905551500215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4"/>
        <v>-4.7766666666666664</v>
      </c>
      <c r="E70" s="141">
        <f t="shared" si="5"/>
        <v>-6.8299999999999992</v>
      </c>
      <c r="F70" s="141">
        <f t="shared" si="5"/>
        <v>-5.14</v>
      </c>
      <c r="G70" s="141">
        <f t="shared" si="5"/>
        <v>-0.20666666666666669</v>
      </c>
      <c r="H70" s="141">
        <f t="shared" si="5"/>
        <v>2.5166666666666666</v>
      </c>
      <c r="I70" s="141">
        <f t="shared" si="5"/>
        <v>0.44333333333333336</v>
      </c>
      <c r="J70" s="141">
        <f t="shared" si="5"/>
        <v>-3.5233333333333334</v>
      </c>
      <c r="K70" s="141">
        <f t="shared" si="5"/>
        <v>-6.0466666666666669</v>
      </c>
      <c r="L70" s="141">
        <f t="shared" si="5"/>
        <v>-5.7402893642045525</v>
      </c>
      <c r="M70" s="141">
        <f t="shared" si="5"/>
        <v>-4.0614714122145763</v>
      </c>
      <c r="N70" s="141">
        <f t="shared" si="5"/>
        <v>-2.6112329809385773</v>
      </c>
      <c r="O70" s="194">
        <f t="shared" si="5"/>
        <v>-0.38872830103372974</v>
      </c>
      <c r="P70" s="246">
        <f t="shared" si="5"/>
        <v>0.70341247249338279</v>
      </c>
      <c r="Q70" s="194">
        <f t="shared" si="5"/>
        <v>1.7188026845014506</v>
      </c>
      <c r="R70" s="195">
        <f t="shared" si="5"/>
        <v>2.120925418468421</v>
      </c>
      <c r="S70" s="199">
        <f t="shared" si="5"/>
        <v>1.3795724040686841</v>
      </c>
      <c r="T70" s="199">
        <f t="shared" si="5"/>
        <v>2.0950767616013306</v>
      </c>
      <c r="U70" s="199">
        <f t="shared" si="6"/>
        <v>-0.12074170966162596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4"/>
        <v>-2.3400000000000003</v>
      </c>
      <c r="E71" s="151">
        <f t="shared" si="5"/>
        <v>-6.6966666666666663</v>
      </c>
      <c r="F71" s="151">
        <f t="shared" si="5"/>
        <v>-5.416666666666667</v>
      </c>
      <c r="G71" s="151">
        <f t="shared" si="5"/>
        <v>-1.1533333333333333</v>
      </c>
      <c r="H71" s="151">
        <f t="shared" si="5"/>
        <v>2.91</v>
      </c>
      <c r="I71" s="151">
        <f t="shared" si="5"/>
        <v>1.99</v>
      </c>
      <c r="J71" s="151">
        <f t="shared" si="5"/>
        <v>0.71666666666666645</v>
      </c>
      <c r="K71" s="151">
        <f t="shared" si="5"/>
        <v>-2.956666666666667</v>
      </c>
      <c r="L71" s="151">
        <f t="shared" si="5"/>
        <v>-0.44194473930992711</v>
      </c>
      <c r="M71" s="151">
        <f t="shared" si="5"/>
        <v>3.5100130165255679</v>
      </c>
      <c r="N71" s="151">
        <f t="shared" si="5"/>
        <v>6.7937671570402252</v>
      </c>
      <c r="O71" s="197">
        <f t="shared" si="5"/>
        <v>6.8011032264726241</v>
      </c>
      <c r="P71" s="247">
        <f t="shared" si="5"/>
        <v>3.1863201374146981</v>
      </c>
      <c r="Q71" s="198">
        <f t="shared" si="5"/>
        <v>-1.4494164366971882</v>
      </c>
      <c r="R71" s="152">
        <f t="shared" si="5"/>
        <v>-5.3602528935029001</v>
      </c>
      <c r="S71" s="201">
        <f t="shared" si="5"/>
        <v>-5.1362083674869181</v>
      </c>
      <c r="T71" s="201">
        <f t="shared" si="5"/>
        <v>-2.9108243263267597</v>
      </c>
      <c r="U71" s="201">
        <f t="shared" si="6"/>
        <v>-2.4274714744392702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4"/>
        <v>-11.193333333333333</v>
      </c>
      <c r="E72" s="141">
        <f t="shared" si="5"/>
        <v>-15.503333333333332</v>
      </c>
      <c r="F72" s="141">
        <f t="shared" si="5"/>
        <v>-10.493333333333332</v>
      </c>
      <c r="G72" s="141">
        <f t="shared" si="5"/>
        <v>-8.9866666666666664</v>
      </c>
      <c r="H72" s="141">
        <f t="shared" si="5"/>
        <v>-1.63</v>
      </c>
      <c r="I72" s="141">
        <f t="shared" si="5"/>
        <v>-7.1466666666666674</v>
      </c>
      <c r="J72" s="141">
        <f t="shared" si="5"/>
        <v>-9.0533333333333328</v>
      </c>
      <c r="K72" s="141">
        <f t="shared" si="5"/>
        <v>-7.9000000000000012</v>
      </c>
      <c r="L72" s="141">
        <f t="shared" si="5"/>
        <v>-3.2294648213481878</v>
      </c>
      <c r="M72" s="141">
        <f t="shared" si="5"/>
        <v>1.4868573669141583</v>
      </c>
      <c r="N72" s="141">
        <f t="shared" si="5"/>
        <v>-2.625528674733141</v>
      </c>
      <c r="O72" s="194">
        <f t="shared" si="5"/>
        <v>-1.535992257697065</v>
      </c>
      <c r="P72" s="246">
        <f t="shared" si="5"/>
        <v>1.0658977732707526</v>
      </c>
      <c r="Q72" s="195">
        <f t="shared" si="5"/>
        <v>9.0819457223454734</v>
      </c>
      <c r="R72" s="142">
        <f t="shared" si="5"/>
        <v>6.0829864226737023</v>
      </c>
      <c r="S72" s="202">
        <f t="shared" si="5"/>
        <v>-4.4498384324598588</v>
      </c>
      <c r="T72" s="202">
        <f t="shared" si="5"/>
        <v>-11.991497275169975</v>
      </c>
      <c r="U72" s="202">
        <f t="shared" si="6"/>
        <v>-11.726993328379221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4"/>
        <v>-2.6366666666666667</v>
      </c>
      <c r="E73" s="151">
        <f t="shared" si="5"/>
        <v>-6.919999999999999</v>
      </c>
      <c r="F73" s="151">
        <f t="shared" si="5"/>
        <v>-7.9133333333333331</v>
      </c>
      <c r="G73" s="151">
        <f t="shared" si="5"/>
        <v>-8.8733333333333331</v>
      </c>
      <c r="H73" s="151">
        <f t="shared" si="5"/>
        <v>-7.7633333333333328</v>
      </c>
      <c r="I73" s="151">
        <f t="shared" si="5"/>
        <v>-7.3566666666666665</v>
      </c>
      <c r="J73" s="151">
        <f t="shared" si="5"/>
        <v>-5.8533333333333344</v>
      </c>
      <c r="K73" s="151">
        <f t="shared" si="5"/>
        <v>-5.4533333333333331</v>
      </c>
      <c r="L73" s="151">
        <f t="shared" si="5"/>
        <v>-3.5812016286556827</v>
      </c>
      <c r="M73" s="151">
        <f t="shared" si="5"/>
        <v>-5.9134973393327748</v>
      </c>
      <c r="N73" s="151">
        <f t="shared" si="5"/>
        <v>-3.8069751948358639</v>
      </c>
      <c r="O73" s="197">
        <f t="shared" si="5"/>
        <v>-3.6823382878881095</v>
      </c>
      <c r="P73" s="247">
        <f t="shared" si="5"/>
        <v>-2.2302999631754976</v>
      </c>
      <c r="Q73" s="198">
        <f t="shared" si="5"/>
        <v>-0.24869536985745958</v>
      </c>
      <c r="R73" s="274">
        <f t="shared" si="5"/>
        <v>-2.6087973148161976</v>
      </c>
      <c r="S73" s="275">
        <f t="shared" si="5"/>
        <v>1.4317490025390045</v>
      </c>
      <c r="T73" s="275">
        <f t="shared" si="5"/>
        <v>-1.265330284810319</v>
      </c>
      <c r="U73" s="275">
        <f t="shared" si="6"/>
        <v>9.5807682120734539E-2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4"/>
        <v>-3.6</v>
      </c>
      <c r="E74" s="141">
        <f t="shared" si="5"/>
        <v>-8.5666666666666664</v>
      </c>
      <c r="F74" s="141">
        <f t="shared" si="5"/>
        <v>-9.8733333333333331</v>
      </c>
      <c r="G74" s="141">
        <f t="shared" si="5"/>
        <v>-6.7533333333333339</v>
      </c>
      <c r="H74" s="141">
        <f t="shared" si="5"/>
        <v>0.9</v>
      </c>
      <c r="I74" s="141">
        <f t="shared" si="5"/>
        <v>0.23000000000000012</v>
      </c>
      <c r="J74" s="141">
        <f t="shared" si="5"/>
        <v>-1.7833333333333332</v>
      </c>
      <c r="K74" s="141">
        <f t="shared" si="5"/>
        <v>-2.6199999999999997</v>
      </c>
      <c r="L74" s="141">
        <f t="shared" si="5"/>
        <v>3.5556388373719695E-2</v>
      </c>
      <c r="M74" s="141">
        <f t="shared" si="5"/>
        <v>-0.46937174327755732</v>
      </c>
      <c r="N74" s="141">
        <f t="shared" si="5"/>
        <v>-1.2640322403286091</v>
      </c>
      <c r="O74" s="194">
        <f t="shared" si="5"/>
        <v>-0.88335013243328786</v>
      </c>
      <c r="P74" s="246">
        <f t="shared" si="5"/>
        <v>1.0394785819198904</v>
      </c>
      <c r="Q74" s="195">
        <f t="shared" si="5"/>
        <v>3.812285621596017</v>
      </c>
      <c r="R74" s="195">
        <f t="shared" si="5"/>
        <v>-1.6160492596454141</v>
      </c>
      <c r="S74" s="195">
        <f t="shared" si="5"/>
        <v>-1.6428216562021547</v>
      </c>
      <c r="T74" s="195">
        <f t="shared" si="5"/>
        <v>-3.5648651972473764</v>
      </c>
      <c r="U74" s="195">
        <f t="shared" si="6"/>
        <v>0.34441103145143992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4"/>
        <v>-2.5299999999999998</v>
      </c>
      <c r="E75" s="151">
        <f t="shared" si="5"/>
        <v>-1.6133333333333333</v>
      </c>
      <c r="F75" s="151">
        <f t="shared" si="5"/>
        <v>2.9</v>
      </c>
      <c r="G75" s="151">
        <f t="shared" si="5"/>
        <v>3.51</v>
      </c>
      <c r="H75" s="151">
        <f t="shared" si="5"/>
        <v>1.9033333333333331</v>
      </c>
      <c r="I75" s="151">
        <f t="shared" si="5"/>
        <v>-0.83333333333333315</v>
      </c>
      <c r="J75" s="151">
        <f t="shared" si="5"/>
        <v>-2.6166666666666667</v>
      </c>
      <c r="K75" s="151">
        <f t="shared" si="5"/>
        <v>-3.5066666666666664</v>
      </c>
      <c r="L75" s="151">
        <f t="shared" si="5"/>
        <v>-3.8190805041303815</v>
      </c>
      <c r="M75" s="151">
        <f t="shared" si="5"/>
        <v>-3.2012817397403395</v>
      </c>
      <c r="N75" s="151">
        <f t="shared" si="5"/>
        <v>-1.5711610466255941</v>
      </c>
      <c r="O75" s="197">
        <f t="shared" si="5"/>
        <v>1.1971430751382697</v>
      </c>
      <c r="P75" s="247">
        <f t="shared" si="5"/>
        <v>1.3226899366359532</v>
      </c>
      <c r="Q75" s="198">
        <f t="shared" si="5"/>
        <v>-3.5255476892623752</v>
      </c>
      <c r="R75" s="203">
        <f t="shared" si="5"/>
        <v>-9.0663183868784127</v>
      </c>
      <c r="S75" s="151">
        <f t="shared" si="5"/>
        <v>-8.2638532055630982</v>
      </c>
      <c r="T75" s="151">
        <f t="shared" si="5"/>
        <v>-4.9531626627425638</v>
      </c>
      <c r="U75" s="151">
        <f t="shared" si="6"/>
        <v>-3.7644913421826813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4"/>
        <v>-5.6066666666666665</v>
      </c>
      <c r="E76" s="141">
        <f t="shared" si="5"/>
        <v>-4.87</v>
      </c>
      <c r="F76" s="141">
        <f t="shared" si="5"/>
        <v>-0.25333333333333324</v>
      </c>
      <c r="G76" s="141">
        <f t="shared" si="5"/>
        <v>-2.0566666666666666</v>
      </c>
      <c r="H76" s="141">
        <f t="shared" si="5"/>
        <v>-3.17</v>
      </c>
      <c r="I76" s="141">
        <f t="shared" si="5"/>
        <v>-9.0266666666666655</v>
      </c>
      <c r="J76" s="141">
        <f t="shared" si="5"/>
        <v>-9.9033333333333342</v>
      </c>
      <c r="K76" s="141">
        <f t="shared" si="5"/>
        <v>-11.216666666666667</v>
      </c>
      <c r="L76" s="141">
        <f t="shared" si="5"/>
        <v>-8.2030238290725279</v>
      </c>
      <c r="M76" s="141">
        <f t="shared" si="5"/>
        <v>-4.2383657309164056</v>
      </c>
      <c r="N76" s="141">
        <f t="shared" si="5"/>
        <v>-5.8029935211518193</v>
      </c>
      <c r="O76" s="194">
        <f t="shared" si="5"/>
        <v>-2.2854902129947487</v>
      </c>
      <c r="P76" s="246">
        <f t="shared" si="5"/>
        <v>0.55399107241362078</v>
      </c>
      <c r="Q76" s="195">
        <f t="shared" si="5"/>
        <v>8.5851365390825709</v>
      </c>
      <c r="R76" s="204">
        <f t="shared" si="5"/>
        <v>4.8744950526558002</v>
      </c>
      <c r="S76" s="141">
        <f t="shared" si="5"/>
        <v>0.51727079521428099</v>
      </c>
      <c r="T76" s="141">
        <f t="shared" si="5"/>
        <v>-4.3395312261098793</v>
      </c>
      <c r="U76" s="141">
        <f t="shared" si="6"/>
        <v>-6.874655407887162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4"/>
        <v>-1.9366666666666668</v>
      </c>
      <c r="E77" s="151">
        <f t="shared" si="5"/>
        <v>-3.9599999999999995</v>
      </c>
      <c r="F77" s="151">
        <f t="shared" si="5"/>
        <v>-5.0733333333333333</v>
      </c>
      <c r="G77" s="151">
        <f t="shared" si="5"/>
        <v>-6.293333333333333</v>
      </c>
      <c r="H77" s="151">
        <f t="shared" si="5"/>
        <v>-4.34</v>
      </c>
      <c r="I77" s="151">
        <f t="shared" si="5"/>
        <v>-3.84</v>
      </c>
      <c r="J77" s="151">
        <f t="shared" si="5"/>
        <v>-2.5233333333333334</v>
      </c>
      <c r="K77" s="151">
        <f t="shared" si="5"/>
        <v>-3.5066666666666664</v>
      </c>
      <c r="L77" s="151">
        <f t="shared" si="5"/>
        <v>-2.8471901402277831</v>
      </c>
      <c r="M77" s="151">
        <f t="shared" si="5"/>
        <v>-3.5704532361033992</v>
      </c>
      <c r="N77" s="151">
        <f t="shared" si="5"/>
        <v>-4.1046743750505685</v>
      </c>
      <c r="O77" s="197">
        <f t="shared" si="5"/>
        <v>-3.2439667400604963</v>
      </c>
      <c r="P77" s="247">
        <f t="shared" si="5"/>
        <v>-2.0513209452588375</v>
      </c>
      <c r="Q77" s="198">
        <f t="shared" si="5"/>
        <v>-0.74363150265228839</v>
      </c>
      <c r="R77" s="203">
        <f t="shared" si="5"/>
        <v>-3.42024498211198</v>
      </c>
      <c r="S77" s="151">
        <f t="shared" si="5"/>
        <v>-3.7341796494992052</v>
      </c>
      <c r="T77" s="151">
        <f t="shared" si="5"/>
        <v>-3.1082730854477423</v>
      </c>
      <c r="U77" s="151">
        <f t="shared" si="6"/>
        <v>-1.0865147045449628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4"/>
        <v>-2.4166666666666665</v>
      </c>
      <c r="E78" s="141">
        <f t="shared" si="5"/>
        <v>-5.5399999999999991</v>
      </c>
      <c r="F78" s="141">
        <f t="shared" si="5"/>
        <v>-8.8533333333333335</v>
      </c>
      <c r="G78" s="141">
        <f t="shared" si="5"/>
        <v>-7.4899999999999993</v>
      </c>
      <c r="H78" s="141">
        <f t="shared" si="5"/>
        <v>-6.9066666666666663</v>
      </c>
      <c r="I78" s="141">
        <f t="shared" si="5"/>
        <v>-3.7466666666666666</v>
      </c>
      <c r="J78" s="141">
        <f t="shared" si="5"/>
        <v>-5.5466666666666669</v>
      </c>
      <c r="K78" s="141">
        <f t="shared" si="5"/>
        <v>-6.1333333333333329</v>
      </c>
      <c r="L78" s="141">
        <f t="shared" si="5"/>
        <v>-6.6771177580638712</v>
      </c>
      <c r="M78" s="141">
        <f t="shared" si="5"/>
        <v>-6.7571510662541803</v>
      </c>
      <c r="N78" s="141">
        <f t="shared" si="5"/>
        <v>-5.1435472838933665</v>
      </c>
      <c r="O78" s="194">
        <f t="shared" si="5"/>
        <v>-0.70701446992148398</v>
      </c>
      <c r="P78" s="246">
        <f t="shared" si="5"/>
        <v>1.7709598604864178</v>
      </c>
      <c r="Q78" s="195">
        <f t="shared" si="5"/>
        <v>2.163439342154875</v>
      </c>
      <c r="R78" s="204">
        <f t="shared" si="5"/>
        <v>-1.3481710739780139</v>
      </c>
      <c r="S78" s="141">
        <f t="shared" si="5"/>
        <v>-2.41095974357986</v>
      </c>
      <c r="T78" s="141">
        <f t="shared" si="5"/>
        <v>-2.4792879661468867</v>
      </c>
      <c r="U78" s="141">
        <f t="shared" si="6"/>
        <v>-1.4665644215867559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4"/>
        <v>-7.4833333333333334</v>
      </c>
      <c r="E79" s="151">
        <f t="shared" si="5"/>
        <v>-3.9</v>
      </c>
      <c r="F79" s="151">
        <f t="shared" si="5"/>
        <v>-0.28000000000000008</v>
      </c>
      <c r="G79" s="151">
        <f t="shared" si="5"/>
        <v>1.3466666666666667</v>
      </c>
      <c r="H79" s="151">
        <f t="shared" si="5"/>
        <v>-2.17</v>
      </c>
      <c r="I79" s="151">
        <f t="shared" si="5"/>
        <v>-5.8833333333333329</v>
      </c>
      <c r="J79" s="151">
        <f t="shared" si="5"/>
        <v>-9.5166666666666657</v>
      </c>
      <c r="K79" s="151">
        <f t="shared" si="5"/>
        <v>-10.76</v>
      </c>
      <c r="L79" s="151">
        <f t="shared" si="5"/>
        <v>-6.9690195882104691</v>
      </c>
      <c r="M79" s="151">
        <f t="shared" si="5"/>
        <v>-8.6897711442865599</v>
      </c>
      <c r="N79" s="151">
        <f t="shared" si="5"/>
        <v>-7.1050356706284008</v>
      </c>
      <c r="O79" s="197">
        <f t="shared" si="5"/>
        <v>-6.9541197876423526</v>
      </c>
      <c r="P79" s="247">
        <f t="shared" si="5"/>
        <v>-0.55634962750740968</v>
      </c>
      <c r="Q79" s="198">
        <f t="shared" si="5"/>
        <v>0.70908402345999744</v>
      </c>
      <c r="R79" s="203">
        <f t="shared" si="5"/>
        <v>-2.4727998741662467</v>
      </c>
      <c r="S79" s="151">
        <f t="shared" si="5"/>
        <v>-6.0635635999186235</v>
      </c>
      <c r="T79" s="151">
        <f t="shared" si="5"/>
        <v>-6.0628968637180671</v>
      </c>
      <c r="U79" s="151">
        <f t="shared" si="6"/>
        <v>-3.6653100974112705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4"/>
        <v>-1.906666666666667</v>
      </c>
      <c r="E80" s="141">
        <f t="shared" si="5"/>
        <v>-3.9866666666666668</v>
      </c>
      <c r="F80" s="141">
        <f t="shared" si="5"/>
        <v>-3.6066666666666669</v>
      </c>
      <c r="G80" s="141">
        <f t="shared" si="5"/>
        <v>-5.833333333333333</v>
      </c>
      <c r="H80" s="141">
        <f t="shared" si="5"/>
        <v>-3.1233333333333331</v>
      </c>
      <c r="I80" s="141">
        <f t="shared" si="5"/>
        <v>-4.6766666666666667</v>
      </c>
      <c r="J80" s="141">
        <f t="shared" si="5"/>
        <v>-5.6066666666666665</v>
      </c>
      <c r="K80" s="141">
        <f t="shared" si="5"/>
        <v>-6.3833333333333329</v>
      </c>
      <c r="L80" s="141">
        <f t="shared" si="5"/>
        <v>-1.1668889109578533</v>
      </c>
      <c r="M80" s="141">
        <f t="shared" si="5"/>
        <v>-0.76592494464086724</v>
      </c>
      <c r="N80" s="141">
        <f t="shared" si="5"/>
        <v>-0.49038621918477049</v>
      </c>
      <c r="O80" s="194">
        <f t="shared" si="5"/>
        <v>-4.3132698143826884</v>
      </c>
      <c r="P80" s="246">
        <f t="shared" si="5"/>
        <v>-2.7710953391441979</v>
      </c>
      <c r="Q80" s="195">
        <f t="shared" si="5"/>
        <v>-0.5912568649737886</v>
      </c>
      <c r="R80" s="204">
        <f t="shared" si="5"/>
        <v>2.4566608739743727</v>
      </c>
      <c r="S80" s="141">
        <f t="shared" si="5"/>
        <v>2.0519487506239007</v>
      </c>
      <c r="T80" s="141">
        <f t="shared" si="5"/>
        <v>-1.0196831995629829</v>
      </c>
      <c r="U80" s="141">
        <f t="shared" si="6"/>
        <v>-3.3412307770620049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4"/>
        <v>-0.72666666666666668</v>
      </c>
      <c r="E81" s="151">
        <f t="shared" si="5"/>
        <v>-0.92666666666666675</v>
      </c>
      <c r="F81" s="151">
        <f t="shared" si="5"/>
        <v>-0.27</v>
      </c>
      <c r="G81" s="151">
        <f t="shared" si="5"/>
        <v>-0.76333333333333331</v>
      </c>
      <c r="H81" s="151">
        <f t="shared" si="5"/>
        <v>-0.66</v>
      </c>
      <c r="I81" s="151">
        <f t="shared" si="5"/>
        <v>-2.3066666666666666</v>
      </c>
      <c r="J81" s="151">
        <f t="shared" si="5"/>
        <v>-1.3699999999999999</v>
      </c>
      <c r="K81" s="151">
        <f t="shared" si="5"/>
        <v>-0.49333333333333335</v>
      </c>
      <c r="L81" s="151">
        <f t="shared" si="5"/>
        <v>0.11408778253932235</v>
      </c>
      <c r="M81" s="151">
        <f t="shared" si="5"/>
        <v>0.64606136863759012</v>
      </c>
      <c r="N81" s="151">
        <f t="shared" si="5"/>
        <v>-0.20726166649620556</v>
      </c>
      <c r="O81" s="197">
        <f t="shared" si="5"/>
        <v>-0.61915017718957055</v>
      </c>
      <c r="P81" s="247">
        <f t="shared" si="5"/>
        <v>-0.74313715199772268</v>
      </c>
      <c r="Q81" s="198">
        <f t="shared" si="5"/>
        <v>-2.2217114989293036</v>
      </c>
      <c r="R81" s="203">
        <f t="shared" si="5"/>
        <v>-1.7911219186125402</v>
      </c>
      <c r="S81" s="151">
        <f t="shared" si="5"/>
        <v>-5.1395224739171228</v>
      </c>
      <c r="T81" s="151">
        <f t="shared" si="5"/>
        <v>-5.7264243338089686</v>
      </c>
      <c r="U81" s="151">
        <f t="shared" si="6"/>
        <v>-6.8584763829551028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4"/>
        <v>-4.41</v>
      </c>
      <c r="E82" s="141">
        <f t="shared" si="5"/>
        <v>-3.89</v>
      </c>
      <c r="F82" s="141">
        <f t="shared" si="5"/>
        <v>-1.1800000000000002</v>
      </c>
      <c r="G82" s="141">
        <f t="shared" si="5"/>
        <v>-0.87666666666666659</v>
      </c>
      <c r="H82" s="141">
        <f t="shared" si="5"/>
        <v>-0.18333333333333324</v>
      </c>
      <c r="I82" s="141">
        <f t="shared" si="5"/>
        <v>-2.2133333333333334</v>
      </c>
      <c r="J82" s="141">
        <f t="shared" si="5"/>
        <v>-2.6466666666666665</v>
      </c>
      <c r="K82" s="141">
        <f t="shared" si="5"/>
        <v>-4.1733333333333329</v>
      </c>
      <c r="L82" s="141">
        <f t="shared" si="5"/>
        <v>-3.1455732796659084</v>
      </c>
      <c r="M82" s="141">
        <f t="shared" si="5"/>
        <v>-4.2449947923740323</v>
      </c>
      <c r="N82" s="141">
        <f t="shared" si="5"/>
        <v>-4.8578998582867561</v>
      </c>
      <c r="O82" s="194">
        <f t="shared" si="5"/>
        <v>-3.6938657549037686</v>
      </c>
      <c r="P82" s="246">
        <f t="shared" si="5"/>
        <v>1.15334718724042</v>
      </c>
      <c r="Q82" s="195">
        <f t="shared" si="5"/>
        <v>3.458580174689919</v>
      </c>
      <c r="R82" s="204">
        <f t="shared" si="5"/>
        <v>2.3501016280618816</v>
      </c>
      <c r="S82" s="141">
        <f t="shared" si="5"/>
        <v>0.87995286660846495</v>
      </c>
      <c r="T82" s="141">
        <f t="shared" si="5"/>
        <v>1.450244994859154</v>
      </c>
      <c r="U82" s="141">
        <f t="shared" si="6"/>
        <v>1.0149765110461892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4"/>
        <v>-2.8566666666666669</v>
      </c>
      <c r="E83" s="151">
        <f t="shared" si="5"/>
        <v>-8.8966666666666665</v>
      </c>
      <c r="F83" s="151">
        <f t="shared" si="5"/>
        <v>-8.1366666666666649</v>
      </c>
      <c r="G83" s="151">
        <f t="shared" si="5"/>
        <v>-11.469999999999999</v>
      </c>
      <c r="H83" s="151">
        <f t="shared" si="5"/>
        <v>-4.9299999999999988</v>
      </c>
      <c r="I83" s="151">
        <f t="shared" si="5"/>
        <v>-1.8066666666666666</v>
      </c>
      <c r="J83" s="151">
        <f t="shared" si="5"/>
        <v>2.6166666666666667</v>
      </c>
      <c r="K83" s="151">
        <f t="shared" si="5"/>
        <v>-1.31</v>
      </c>
      <c r="L83" s="151">
        <f t="shared" si="5"/>
        <v>-3.2232873861353348</v>
      </c>
      <c r="M83" s="151">
        <f t="shared" si="5"/>
        <v>-10.77199089310465</v>
      </c>
      <c r="N83" s="151">
        <f t="shared" si="5"/>
        <v>-11.370234328800409</v>
      </c>
      <c r="O83" s="197">
        <f t="shared" si="5"/>
        <v>-13.357787542985553</v>
      </c>
      <c r="P83" s="247">
        <f t="shared" si="5"/>
        <v>-11.961019142239183</v>
      </c>
      <c r="Q83" s="198">
        <f t="shared" si="5"/>
        <v>-15.200688931979618</v>
      </c>
      <c r="R83" s="203">
        <f t="shared" si="5"/>
        <v>-14.44372019115891</v>
      </c>
      <c r="S83" s="151">
        <f t="shared" si="5"/>
        <v>-12.737875149333691</v>
      </c>
      <c r="T83" s="151">
        <f t="shared" si="5"/>
        <v>-11.461365680941471</v>
      </c>
      <c r="U83" s="151">
        <f t="shared" si="6"/>
        <v>-11.056503110804249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236</v>
      </c>
      <c r="B84" s="141"/>
      <c r="C84" s="193"/>
      <c r="D84" s="141">
        <f t="shared" si="4"/>
        <v>-5.083333333333333</v>
      </c>
      <c r="E84" s="141">
        <f t="shared" si="5"/>
        <v>-4.0733333333333333</v>
      </c>
      <c r="F84" s="141">
        <f t="shared" si="5"/>
        <v>-3.2133333333333334</v>
      </c>
      <c r="G84" s="141">
        <f t="shared" si="5"/>
        <v>-1.3500000000000003</v>
      </c>
      <c r="H84" s="141">
        <f t="shared" si="5"/>
        <v>-2.9066666666666667</v>
      </c>
      <c r="I84" s="141">
        <f t="shared" si="5"/>
        <v>-4.1066666666666665</v>
      </c>
      <c r="J84" s="141">
        <f t="shared" si="5"/>
        <v>-5.1333333333333337</v>
      </c>
      <c r="K84" s="141">
        <f t="shared" si="5"/>
        <v>-6.41</v>
      </c>
      <c r="L84" s="141">
        <f t="shared" si="5"/>
        <v>-3.4915612953520103</v>
      </c>
      <c r="M84" s="141">
        <f t="shared" si="5"/>
        <v>-4.7604998400386487</v>
      </c>
      <c r="N84" s="141">
        <f t="shared" si="5"/>
        <v>-0.58859292918192896</v>
      </c>
      <c r="O84" s="194">
        <f t="shared" si="5"/>
        <v>-0.78940046744828196</v>
      </c>
      <c r="P84" s="246">
        <f t="shared" si="5"/>
        <v>0.9690156666683355</v>
      </c>
      <c r="Q84" s="195">
        <f t="shared" si="5"/>
        <v>-1.8319030199177844</v>
      </c>
      <c r="R84" s="204">
        <f t="shared" si="5"/>
        <v>-2.0669125065240572</v>
      </c>
      <c r="S84" s="141">
        <f t="shared" si="5"/>
        <v>-1.459506496464793</v>
      </c>
      <c r="T84" s="141">
        <f t="shared" ref="T84:U93" si="7">(SUM(R40:T40)/3)</f>
        <v>-1.0126889392009999</v>
      </c>
      <c r="U84" s="141">
        <f t="shared" si="7"/>
        <v>-2.0691711194142326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si="4"/>
        <v>-2.66</v>
      </c>
      <c r="E85" s="151">
        <f t="shared" ref="E85:S93" si="8">(SUM(C41:E41)/3)</f>
        <v>-5.9566666666666661</v>
      </c>
      <c r="F85" s="151">
        <f t="shared" si="8"/>
        <v>-7.0933333333333337</v>
      </c>
      <c r="G85" s="151">
        <f t="shared" si="8"/>
        <v>-6.19</v>
      </c>
      <c r="H85" s="151">
        <f t="shared" si="8"/>
        <v>-5.3133333333333326</v>
      </c>
      <c r="I85" s="151">
        <f t="shared" si="8"/>
        <v>-5.3833333333333329</v>
      </c>
      <c r="J85" s="151">
        <f t="shared" si="8"/>
        <v>-4.9066666666666663</v>
      </c>
      <c r="K85" s="151">
        <f t="shared" si="8"/>
        <v>-2.9433333333333334</v>
      </c>
      <c r="L85" s="151">
        <f t="shared" si="8"/>
        <v>-2.4200182060881557</v>
      </c>
      <c r="M85" s="151">
        <f t="shared" si="8"/>
        <v>-4.810731724469111</v>
      </c>
      <c r="N85" s="151">
        <f t="shared" si="8"/>
        <v>-5.6142672958498041</v>
      </c>
      <c r="O85" s="197">
        <f t="shared" si="8"/>
        <v>-3.9740152859541724</v>
      </c>
      <c r="P85" s="247">
        <f t="shared" si="8"/>
        <v>-1.3126830116043082</v>
      </c>
      <c r="Q85" s="198">
        <f t="shared" si="8"/>
        <v>-3.5384738209402271</v>
      </c>
      <c r="R85" s="203">
        <f t="shared" si="8"/>
        <v>-5.4231821290692563</v>
      </c>
      <c r="S85" s="151">
        <f t="shared" si="8"/>
        <v>-3.9487078014337644</v>
      </c>
      <c r="T85" s="151">
        <f t="shared" si="7"/>
        <v>-1.6530216781944682</v>
      </c>
      <c r="U85" s="151">
        <f t="shared" si="7"/>
        <v>-2.3189142795081861E-2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4"/>
        <v>-1.8</v>
      </c>
      <c r="E86" s="141">
        <f t="shared" si="8"/>
        <v>-3.31</v>
      </c>
      <c r="F86" s="141">
        <f t="shared" si="8"/>
        <v>-5.1499999999999995</v>
      </c>
      <c r="G86" s="141">
        <f t="shared" si="8"/>
        <v>-5.0200000000000005</v>
      </c>
      <c r="H86" s="141">
        <f t="shared" si="8"/>
        <v>-4.6066666666666665</v>
      </c>
      <c r="I86" s="141">
        <f t="shared" si="8"/>
        <v>-4.2766666666666664</v>
      </c>
      <c r="J86" s="141">
        <f t="shared" si="8"/>
        <v>-5.0366666666666662</v>
      </c>
      <c r="K86" s="141">
        <f t="shared" si="8"/>
        <v>-5.1533333333333333</v>
      </c>
      <c r="L86" s="141">
        <f t="shared" si="8"/>
        <v>-2.0677404671545019</v>
      </c>
      <c r="M86" s="141">
        <f t="shared" si="8"/>
        <v>-1.0827691365279366</v>
      </c>
      <c r="N86" s="141">
        <f t="shared" si="8"/>
        <v>-2.1103684447771189</v>
      </c>
      <c r="O86" s="194">
        <f t="shared" si="8"/>
        <v>-3.5303069964174831</v>
      </c>
      <c r="P86" s="246">
        <f t="shared" si="8"/>
        <v>-1.9916090539661946</v>
      </c>
      <c r="Q86" s="195">
        <f t="shared" si="8"/>
        <v>0.36272020541495681</v>
      </c>
      <c r="R86" s="204">
        <f t="shared" si="8"/>
        <v>1.0717028484516913</v>
      </c>
      <c r="S86" s="141">
        <f t="shared" si="8"/>
        <v>2.4068155643470299</v>
      </c>
      <c r="T86" s="141">
        <f t="shared" si="7"/>
        <v>2.2647114487623492</v>
      </c>
      <c r="U86" s="141">
        <f t="shared" si="7"/>
        <v>0.26577499398134313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4"/>
        <v>-4.16</v>
      </c>
      <c r="E87" s="151">
        <f t="shared" si="8"/>
        <v>-6.336666666666666</v>
      </c>
      <c r="F87" s="151">
        <f t="shared" si="8"/>
        <v>-6.0266666666666664</v>
      </c>
      <c r="G87" s="151">
        <f t="shared" si="8"/>
        <v>-3.11</v>
      </c>
      <c r="H87" s="151">
        <f t="shared" si="8"/>
        <v>-0.22999999999999998</v>
      </c>
      <c r="I87" s="151">
        <f t="shared" si="8"/>
        <v>-0.43</v>
      </c>
      <c r="J87" s="151">
        <f t="shared" si="8"/>
        <v>-3.6</v>
      </c>
      <c r="K87" s="151">
        <f t="shared" si="8"/>
        <v>-5.333333333333333</v>
      </c>
      <c r="L87" s="151">
        <f t="shared" si="8"/>
        <v>-5.5282375370807868</v>
      </c>
      <c r="M87" s="151">
        <f t="shared" si="8"/>
        <v>-6.2069096456326163</v>
      </c>
      <c r="N87" s="151">
        <f t="shared" si="8"/>
        <v>-5.5344676159236448</v>
      </c>
      <c r="O87" s="197">
        <f t="shared" si="8"/>
        <v>-2.8135332861614657</v>
      </c>
      <c r="P87" s="247">
        <f t="shared" si="8"/>
        <v>0.76240142826554536</v>
      </c>
      <c r="Q87" s="198">
        <f t="shared" si="8"/>
        <v>0.92877618196607026</v>
      </c>
      <c r="R87" s="203">
        <f t="shared" si="8"/>
        <v>-0.83593376183681889</v>
      </c>
      <c r="S87" s="151">
        <f t="shared" si="8"/>
        <v>-0.96289601868160746</v>
      </c>
      <c r="T87" s="151">
        <f t="shared" si="7"/>
        <v>0.47483188195384302</v>
      </c>
      <c r="U87" s="151">
        <f t="shared" si="7"/>
        <v>-0.45226167959995872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4"/>
        <v>-11.810000000000002</v>
      </c>
      <c r="E88" s="141">
        <f t="shared" si="8"/>
        <v>-11.083333333333334</v>
      </c>
      <c r="F88" s="141">
        <f t="shared" si="8"/>
        <v>-4.7366666666666672</v>
      </c>
      <c r="G88" s="141">
        <f t="shared" si="8"/>
        <v>-2.1066666666666669</v>
      </c>
      <c r="H88" s="141">
        <f t="shared" si="8"/>
        <v>0.46666666666666656</v>
      </c>
      <c r="I88" s="141">
        <f t="shared" si="8"/>
        <v>-1.8966666666666665</v>
      </c>
      <c r="J88" s="141">
        <f t="shared" si="8"/>
        <v>-3.7266666666666666</v>
      </c>
      <c r="K88" s="141">
        <f t="shared" si="8"/>
        <v>-5.3033333333333337</v>
      </c>
      <c r="L88" s="141">
        <f t="shared" si="8"/>
        <v>-4.5508571549698846</v>
      </c>
      <c r="M88" s="141">
        <f t="shared" si="8"/>
        <v>-4.3928261314235781</v>
      </c>
      <c r="N88" s="141">
        <f t="shared" si="8"/>
        <v>-4.4515897431605778</v>
      </c>
      <c r="O88" s="194">
        <f t="shared" si="8"/>
        <v>-4.0971384386806156</v>
      </c>
      <c r="P88" s="246">
        <f t="shared" si="8"/>
        <v>-1.9664095278600664</v>
      </c>
      <c r="Q88" s="195">
        <f t="shared" si="8"/>
        <v>-0.56923300006269006</v>
      </c>
      <c r="R88" s="204">
        <f t="shared" si="8"/>
        <v>0.49039043323349857</v>
      </c>
      <c r="S88" s="141">
        <f t="shared" si="8"/>
        <v>-0.57667781886441316</v>
      </c>
      <c r="T88" s="141">
        <f t="shared" si="7"/>
        <v>-1.5365010953113944</v>
      </c>
      <c r="U88" s="141">
        <f t="shared" si="7"/>
        <v>-3.7450713529806507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4"/>
        <v>-3.6066666666666669</v>
      </c>
      <c r="E89" s="151">
        <f t="shared" si="8"/>
        <v>-0.56333333333333313</v>
      </c>
      <c r="F89" s="151">
        <f t="shared" si="8"/>
        <v>3.7233333333333332</v>
      </c>
      <c r="G89" s="151">
        <f t="shared" si="8"/>
        <v>4.96</v>
      </c>
      <c r="H89" s="151">
        <f t="shared" si="8"/>
        <v>3.0133333333333336</v>
      </c>
      <c r="I89" s="151">
        <f t="shared" si="8"/>
        <v>-3.3466666666666662</v>
      </c>
      <c r="J89" s="151">
        <f t="shared" si="8"/>
        <v>-7.5399999999999991</v>
      </c>
      <c r="K89" s="151">
        <f t="shared" si="8"/>
        <v>-9.94</v>
      </c>
      <c r="L89" s="151">
        <f t="shared" si="8"/>
        <v>-11.067100371354856</v>
      </c>
      <c r="M89" s="151">
        <f t="shared" si="8"/>
        <v>-11.975781534595471</v>
      </c>
      <c r="N89" s="151">
        <f t="shared" si="8"/>
        <v>-9.5786042128296263</v>
      </c>
      <c r="O89" s="197">
        <f t="shared" si="8"/>
        <v>-7.9660117425656196</v>
      </c>
      <c r="P89" s="247">
        <f t="shared" si="8"/>
        <v>-7.4182428502589959</v>
      </c>
      <c r="Q89" s="198">
        <f t="shared" si="8"/>
        <v>-8.8103493610154402</v>
      </c>
      <c r="R89" s="203">
        <f t="shared" si="8"/>
        <v>-7.3780692320974195</v>
      </c>
      <c r="S89" s="151">
        <f t="shared" si="8"/>
        <v>-5.464044370483613</v>
      </c>
      <c r="T89" s="151">
        <f t="shared" si="7"/>
        <v>-5.0424472056257583</v>
      </c>
      <c r="U89" s="151">
        <f t="shared" si="7"/>
        <v>-5.5193023600981661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4"/>
        <v>-3.8066666666666666</v>
      </c>
      <c r="E90" s="141">
        <f t="shared" si="8"/>
        <v>-4.8599999999999994</v>
      </c>
      <c r="F90" s="141">
        <f t="shared" si="8"/>
        <v>-3.6533333333333338</v>
      </c>
      <c r="G90" s="141">
        <f t="shared" si="8"/>
        <v>-4.3</v>
      </c>
      <c r="H90" s="141">
        <f t="shared" si="8"/>
        <v>-4.8033333333333337</v>
      </c>
      <c r="I90" s="141">
        <f t="shared" si="8"/>
        <v>-5.44</v>
      </c>
      <c r="J90" s="141">
        <f t="shared" si="8"/>
        <v>-5.2166666666666668</v>
      </c>
      <c r="K90" s="141">
        <f t="shared" si="8"/>
        <v>-4.4899999999999993</v>
      </c>
      <c r="L90" s="141">
        <f t="shared" si="8"/>
        <v>-5.0865438176261</v>
      </c>
      <c r="M90" s="141">
        <f t="shared" si="8"/>
        <v>-5.1277828298858203</v>
      </c>
      <c r="N90" s="141">
        <f t="shared" si="8"/>
        <v>-4.7438511840190696</v>
      </c>
      <c r="O90" s="194">
        <f t="shared" si="8"/>
        <v>-1.4670451345372524</v>
      </c>
      <c r="P90" s="246">
        <f t="shared" si="8"/>
        <v>3.6204457232252576</v>
      </c>
      <c r="Q90" s="195">
        <f t="shared" si="8"/>
        <v>6.1229296609673041</v>
      </c>
      <c r="R90" s="204">
        <f t="shared" si="8"/>
        <v>3.5204965166517117</v>
      </c>
      <c r="S90" s="141">
        <f t="shared" si="8"/>
        <v>-1.4400265860153898</v>
      </c>
      <c r="T90" s="141">
        <f t="shared" si="7"/>
        <v>-5.6440029380651753</v>
      </c>
      <c r="U90" s="141">
        <f t="shared" si="7"/>
        <v>-7.4775628245434591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4"/>
        <v>-4.53</v>
      </c>
      <c r="E91" s="151">
        <f t="shared" si="8"/>
        <v>-4.4633333333333329</v>
      </c>
      <c r="F91" s="151">
        <f t="shared" si="8"/>
        <v>-1.67</v>
      </c>
      <c r="G91" s="151">
        <f t="shared" si="8"/>
        <v>1.34</v>
      </c>
      <c r="H91" s="151">
        <f t="shared" si="8"/>
        <v>3.3966666666666669</v>
      </c>
      <c r="I91" s="151">
        <f t="shared" si="8"/>
        <v>1.3266666666666667</v>
      </c>
      <c r="J91" s="151">
        <f t="shared" si="8"/>
        <v>-2.2566666666666664</v>
      </c>
      <c r="K91" s="151">
        <f t="shared" si="8"/>
        <v>-4.7833333333333332</v>
      </c>
      <c r="L91" s="151">
        <f t="shared" si="8"/>
        <v>-2.8098651997011324</v>
      </c>
      <c r="M91" s="151">
        <f t="shared" si="8"/>
        <v>-2.4293194131732014</v>
      </c>
      <c r="N91" s="151">
        <f t="shared" si="8"/>
        <v>-0.64309461843084659</v>
      </c>
      <c r="O91" s="197">
        <f t="shared" si="8"/>
        <v>-2.5613562437481439</v>
      </c>
      <c r="P91" s="247">
        <f t="shared" si="8"/>
        <v>-2.6842387848721123</v>
      </c>
      <c r="Q91" s="198">
        <f t="shared" si="8"/>
        <v>-3.5817830685230376</v>
      </c>
      <c r="R91" s="203">
        <f t="shared" si="8"/>
        <v>-2.2805766791768343</v>
      </c>
      <c r="S91" s="151">
        <f t="shared" si="8"/>
        <v>1.3171196822967464</v>
      </c>
      <c r="T91" s="151">
        <f t="shared" si="7"/>
        <v>2.7646964873140312</v>
      </c>
      <c r="U91" s="151">
        <f t="shared" si="7"/>
        <v>3.0352447891563377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4"/>
        <v>-8.6733333333333338</v>
      </c>
      <c r="E92" s="141">
        <f t="shared" si="8"/>
        <v>-6.2733333333333334</v>
      </c>
      <c r="F92" s="141">
        <f t="shared" si="8"/>
        <v>2.5100000000000002</v>
      </c>
      <c r="G92" s="141">
        <f t="shared" si="8"/>
        <v>4.9033333333333333</v>
      </c>
      <c r="H92" s="141">
        <f t="shared" si="8"/>
        <v>5.8666666666666671</v>
      </c>
      <c r="I92" s="141">
        <f t="shared" si="8"/>
        <v>-1.5933333333333337</v>
      </c>
      <c r="J92" s="141">
        <f t="shared" si="8"/>
        <v>-6.2966666666666669</v>
      </c>
      <c r="K92" s="141">
        <f t="shared" si="8"/>
        <v>-9.663333333333334</v>
      </c>
      <c r="L92" s="141">
        <f t="shared" si="8"/>
        <v>-7.3606568006888127</v>
      </c>
      <c r="M92" s="141">
        <f t="shared" si="8"/>
        <v>-3.4375517118078633</v>
      </c>
      <c r="N92" s="141">
        <f t="shared" si="8"/>
        <v>-2.5683520423026134</v>
      </c>
      <c r="O92" s="194">
        <f t="shared" si="8"/>
        <v>-4.6426284571301686</v>
      </c>
      <c r="P92" s="246">
        <f t="shared" si="8"/>
        <v>-5.468690363474928</v>
      </c>
      <c r="Q92" s="195">
        <f t="shared" si="8"/>
        <v>-4.1596500819103754</v>
      </c>
      <c r="R92" s="204">
        <f t="shared" si="8"/>
        <v>-1.2321974579415029</v>
      </c>
      <c r="S92" s="141">
        <f t="shared" si="8"/>
        <v>0.99560631423783386</v>
      </c>
      <c r="T92" s="141">
        <f t="shared" si="7"/>
        <v>0.97823749972337304</v>
      </c>
      <c r="U92" s="141">
        <f t="shared" si="7"/>
        <v>-1.2292212896272197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4"/>
        <v>-2.4133333333333336</v>
      </c>
      <c r="E93" s="151">
        <f t="shared" si="8"/>
        <v>-1.4266666666666667</v>
      </c>
      <c r="F93" s="151">
        <f t="shared" si="8"/>
        <v>1.0066666666666666</v>
      </c>
      <c r="G93" s="151">
        <f t="shared" si="8"/>
        <v>1.5133333333333334</v>
      </c>
      <c r="H93" s="151">
        <f t="shared" si="8"/>
        <v>1.43</v>
      </c>
      <c r="I93" s="151">
        <f t="shared" si="8"/>
        <v>0.83000000000000007</v>
      </c>
      <c r="J93" s="151">
        <f t="shared" si="8"/>
        <v>-0.27</v>
      </c>
      <c r="K93" s="151">
        <f t="shared" si="8"/>
        <v>0.10666666666666667</v>
      </c>
      <c r="L93" s="151">
        <f t="shared" si="8"/>
        <v>1.3328972491082197E-2</v>
      </c>
      <c r="M93" s="151">
        <f t="shared" si="8"/>
        <v>-0.83896232567137197</v>
      </c>
      <c r="N93" s="151">
        <f t="shared" si="8"/>
        <v>-0.95404707977751968</v>
      </c>
      <c r="O93" s="197">
        <f t="shared" si="8"/>
        <v>-1.7632590478696211</v>
      </c>
      <c r="P93" s="247">
        <f t="shared" si="8"/>
        <v>-1.2930640706510694</v>
      </c>
      <c r="Q93" s="198">
        <f t="shared" si="8"/>
        <v>-2.6914246827520181</v>
      </c>
      <c r="R93" s="203">
        <f t="shared" si="8"/>
        <v>-2.9612952699138</v>
      </c>
      <c r="S93" s="151">
        <f t="shared" si="8"/>
        <v>-2.6067053767946522</v>
      </c>
      <c r="T93" s="151">
        <f t="shared" si="7"/>
        <v>-1.1151590055994061</v>
      </c>
      <c r="U93" s="151">
        <f t="shared" si="7"/>
        <v>-2.365048330033474E-2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159" t="s">
        <v>16</v>
      </c>
      <c r="B94" s="160"/>
      <c r="C94" s="160"/>
      <c r="D94" s="160">
        <f>MIN(D68:D93)</f>
        <v>-11.810000000000002</v>
      </c>
      <c r="E94" s="160">
        <f t="shared" ref="E94:S94" si="9">MIN(E68:E93)</f>
        <v>-15.503333333333332</v>
      </c>
      <c r="F94" s="160">
        <f t="shared" si="9"/>
        <v>-10.493333333333332</v>
      </c>
      <c r="G94" s="160">
        <f t="shared" si="9"/>
        <v>-11.469999999999999</v>
      </c>
      <c r="H94" s="160">
        <f t="shared" si="9"/>
        <v>-7.7633333333333328</v>
      </c>
      <c r="I94" s="160">
        <f t="shared" si="9"/>
        <v>-9.0266666666666655</v>
      </c>
      <c r="J94" s="160">
        <f t="shared" si="9"/>
        <v>-9.9033333333333342</v>
      </c>
      <c r="K94" s="160">
        <f t="shared" si="9"/>
        <v>-11.216666666666667</v>
      </c>
      <c r="L94" s="160">
        <f t="shared" si="9"/>
        <v>-11.067100371354856</v>
      </c>
      <c r="M94" s="160">
        <f t="shared" si="9"/>
        <v>-11.975781534595471</v>
      </c>
      <c r="N94" s="174">
        <f t="shared" si="9"/>
        <v>-11.370234328800409</v>
      </c>
      <c r="O94" s="178">
        <f t="shared" si="9"/>
        <v>-13.357787542985553</v>
      </c>
      <c r="P94" s="257">
        <f t="shared" si="9"/>
        <v>-11.961019142239183</v>
      </c>
      <c r="Q94" s="179">
        <f t="shared" si="9"/>
        <v>-15.200688931979618</v>
      </c>
      <c r="R94" s="206">
        <f t="shared" si="9"/>
        <v>-14.44372019115891</v>
      </c>
      <c r="S94" s="174">
        <f t="shared" si="9"/>
        <v>-12.737875149333691</v>
      </c>
      <c r="T94" s="174">
        <f>MIN(T68:T93)</f>
        <v>-11.991497275169975</v>
      </c>
      <c r="U94" s="174">
        <f>MIN(U68:U93)</f>
        <v>-11.726993328379221</v>
      </c>
      <c r="V94" s="164" t="str">
        <f>+A94</f>
        <v>Minimum</v>
      </c>
      <c r="W94" s="165"/>
      <c r="X94" s="109"/>
      <c r="Y94" s="109"/>
      <c r="Z94" s="110"/>
      <c r="AA94" s="110"/>
      <c r="AB94" s="110"/>
    </row>
    <row r="95" spans="1:28" s="108" customFormat="1" ht="14.1" customHeight="1" x14ac:dyDescent="0.2">
      <c r="A95" s="159" t="s">
        <v>17</v>
      </c>
      <c r="B95" s="160"/>
      <c r="C95" s="160"/>
      <c r="D95" s="160">
        <f>MAX(D68:D93)</f>
        <v>-0.72666666666666668</v>
      </c>
      <c r="E95" s="160">
        <f t="shared" ref="E95:P95" si="10">MAX(E68:E93)</f>
        <v>-0.56333333333333313</v>
      </c>
      <c r="F95" s="160">
        <f t="shared" si="10"/>
        <v>3.7233333333333332</v>
      </c>
      <c r="G95" s="160">
        <f t="shared" si="10"/>
        <v>4.96</v>
      </c>
      <c r="H95" s="160">
        <f t="shared" si="10"/>
        <v>7.2166666666666659</v>
      </c>
      <c r="I95" s="160">
        <f t="shared" si="10"/>
        <v>6.94</v>
      </c>
      <c r="J95" s="160">
        <f t="shared" si="10"/>
        <v>2.6166666666666667</v>
      </c>
      <c r="K95" s="160">
        <f t="shared" si="10"/>
        <v>0.10666666666666667</v>
      </c>
      <c r="L95" s="160">
        <f t="shared" si="10"/>
        <v>1.4874229380623634</v>
      </c>
      <c r="M95" s="160">
        <f t="shared" si="10"/>
        <v>3.5100130165255679</v>
      </c>
      <c r="N95" s="174">
        <f t="shared" si="10"/>
        <v>6.7937671570402252</v>
      </c>
      <c r="O95" s="178">
        <f t="shared" si="10"/>
        <v>6.8011032264726241</v>
      </c>
      <c r="P95" s="257">
        <f t="shared" si="10"/>
        <v>3.6204457232252576</v>
      </c>
      <c r="Q95" s="179">
        <f>MAX(Q68:Q93)</f>
        <v>9.0819457223454734</v>
      </c>
      <c r="R95" s="206">
        <f>MAX(R68:R93)</f>
        <v>6.0829864226737023</v>
      </c>
      <c r="S95" s="174">
        <f>MAX(S68:S93)</f>
        <v>3.3897073848525388</v>
      </c>
      <c r="T95" s="174">
        <f>MAX(T68:T93)</f>
        <v>2.7646964873140312</v>
      </c>
      <c r="U95" s="174">
        <f>MAX(U68:U93)</f>
        <v>3.0352447891563377</v>
      </c>
      <c r="V95" s="164" t="str">
        <f>+A95</f>
        <v>Maximum</v>
      </c>
      <c r="W95" s="165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-3.6033333333333335</v>
      </c>
      <c r="E96" s="160">
        <f t="shared" ref="E96:P96" si="11">MEDIAN(E68:E93)</f>
        <v>-4.8650000000000002</v>
      </c>
      <c r="F96" s="160">
        <f t="shared" si="11"/>
        <v>-3.6300000000000003</v>
      </c>
      <c r="G96" s="160">
        <f t="shared" si="11"/>
        <v>-1.7033333333333336</v>
      </c>
      <c r="H96" s="160">
        <f t="shared" si="11"/>
        <v>-0.44500000000000001</v>
      </c>
      <c r="I96" s="160">
        <f t="shared" si="11"/>
        <v>-2.2599999999999998</v>
      </c>
      <c r="J96" s="160">
        <f t="shared" si="11"/>
        <v>-3.6633333333333331</v>
      </c>
      <c r="K96" s="160">
        <f t="shared" si="11"/>
        <v>-4.9683333333333337</v>
      </c>
      <c r="L96" s="160">
        <f t="shared" si="11"/>
        <v>-3.2263761037417611</v>
      </c>
      <c r="M96" s="160">
        <f t="shared" si="11"/>
        <v>-4.1499185715654914</v>
      </c>
      <c r="N96" s="209">
        <f t="shared" si="11"/>
        <v>-3.2162519347845024</v>
      </c>
      <c r="O96" s="172">
        <f t="shared" si="11"/>
        <v>-2.6874447649548046</v>
      </c>
      <c r="P96" s="256">
        <f t="shared" si="11"/>
        <v>-0.64974338975256618</v>
      </c>
      <c r="Q96" s="208">
        <f>MEDIAN(Q68:Q93)</f>
        <v>-0.40896418496007481</v>
      </c>
      <c r="R96" s="209">
        <f>MEDIAN(R68:R93)</f>
        <v>-1.7035855891289771</v>
      </c>
      <c r="S96" s="209">
        <f>MEDIAN(S68:S93)</f>
        <v>-1.5511640763334738</v>
      </c>
      <c r="T96" s="209">
        <f>MEDIAN(T68:T93)</f>
        <v>-1.5947613867529313</v>
      </c>
      <c r="U96" s="209">
        <f>MEDIAN(U68:U93)</f>
        <v>-1.4649274883683887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-4.3955128205128204</v>
      </c>
      <c r="E97" s="160">
        <f t="shared" ref="E97:T97" si="12">AVERAGE(E68:E93)</f>
        <v>-5.3416666666666677</v>
      </c>
      <c r="F97" s="160">
        <f t="shared" si="12"/>
        <v>-3.4600000000000009</v>
      </c>
      <c r="G97" s="160">
        <f t="shared" si="12"/>
        <v>-2.2306410256410256</v>
      </c>
      <c r="H97" s="160">
        <f t="shared" si="12"/>
        <v>-0.8211538461538459</v>
      </c>
      <c r="I97" s="160">
        <f t="shared" si="12"/>
        <v>-2.4398717948717943</v>
      </c>
      <c r="J97" s="160">
        <f t="shared" si="12"/>
        <v>-3.8352564102564091</v>
      </c>
      <c r="K97" s="160">
        <f t="shared" si="12"/>
        <v>-4.8544871794871787</v>
      </c>
      <c r="L97" s="160">
        <f t="shared" si="12"/>
        <v>-3.5588075943375128</v>
      </c>
      <c r="M97" s="160">
        <f t="shared" si="12"/>
        <v>-3.6534424388058349</v>
      </c>
      <c r="N97" s="209">
        <f t="shared" si="12"/>
        <v>-3.3362523672749052</v>
      </c>
      <c r="O97" s="172">
        <f t="shared" si="12"/>
        <v>-2.7874575829411397</v>
      </c>
      <c r="P97" s="256">
        <f t="shared" si="12"/>
        <v>-1.0005434156448034</v>
      </c>
      <c r="Q97" s="208">
        <f t="shared" si="12"/>
        <v>-0.36793892151392138</v>
      </c>
      <c r="R97" s="209">
        <f t="shared" si="12"/>
        <v>-1.5145983998939367</v>
      </c>
      <c r="S97" s="209">
        <f t="shared" si="12"/>
        <v>-2.0736263188572339</v>
      </c>
      <c r="T97" s="209">
        <f t="shared" si="12"/>
        <v>-2.4446711273273514</v>
      </c>
      <c r="U97" s="209">
        <f t="shared" ref="U97" si="13">AVERAGE(U68:U93)</f>
        <v>-2.6057535158790555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4">(SUM(B54:D54)/3)</f>
        <v>-5.81</v>
      </c>
      <c r="E98" s="175">
        <f t="shared" si="14"/>
        <v>-4.84</v>
      </c>
      <c r="F98" s="175">
        <f t="shared" si="14"/>
        <v>-1.5899999999999999</v>
      </c>
      <c r="G98" s="175">
        <f t="shared" si="14"/>
        <v>0.77666666666666673</v>
      </c>
      <c r="H98" s="175">
        <f t="shared" si="14"/>
        <v>1.26</v>
      </c>
      <c r="I98" s="175">
        <f t="shared" si="14"/>
        <v>-1.36</v>
      </c>
      <c r="J98" s="175">
        <f t="shared" si="14"/>
        <v>-4.1817721509699473</v>
      </c>
      <c r="K98" s="175">
        <f t="shared" si="14"/>
        <v>-5.5084388176366135</v>
      </c>
      <c r="L98" s="175">
        <f t="shared" si="14"/>
        <v>-4.3251054843032799</v>
      </c>
      <c r="M98" s="175">
        <f t="shared" si="14"/>
        <v>-4.496666666666667</v>
      </c>
      <c r="N98" s="174">
        <f t="shared" ref="N98:U99" si="15">(SUM(L54:N54)/3)</f>
        <v>-4.25</v>
      </c>
      <c r="O98" s="178">
        <f t="shared" si="15"/>
        <v>-4.1900000000000004</v>
      </c>
      <c r="P98" s="257">
        <f t="shared" si="15"/>
        <v>-2.186666666666667</v>
      </c>
      <c r="Q98" s="179">
        <f t="shared" si="15"/>
        <v>-1.2308974573197171</v>
      </c>
      <c r="R98" s="206">
        <f t="shared" si="15"/>
        <v>-1.0014908198982426</v>
      </c>
      <c r="S98" s="174">
        <f t="shared" si="15"/>
        <v>-1.0647164735417682</v>
      </c>
      <c r="T98" s="174">
        <f t="shared" si="15"/>
        <v>-1.3071523495553843</v>
      </c>
      <c r="U98" s="174">
        <f t="shared" si="15"/>
        <v>-1.998951439501969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4"/>
        <v>-2.2666666666666671</v>
      </c>
      <c r="E99" s="182">
        <f t="shared" si="14"/>
        <v>1.0466666666666669</v>
      </c>
      <c r="F99" s="182">
        <f t="shared" si="14"/>
        <v>9.1733333333333338</v>
      </c>
      <c r="G99" s="182">
        <f t="shared" si="14"/>
        <v>7.873333333333334</v>
      </c>
      <c r="H99" s="182">
        <f t="shared" si="14"/>
        <v>3.956666666666667</v>
      </c>
      <c r="I99" s="182">
        <f t="shared" si="14"/>
        <v>-1.7933333333333332</v>
      </c>
      <c r="J99" s="182">
        <f t="shared" si="14"/>
        <v>-1.6700000000000002</v>
      </c>
      <c r="K99" s="182">
        <f t="shared" si="14"/>
        <v>-4.3033333333333337</v>
      </c>
      <c r="L99" s="182">
        <f t="shared" si="14"/>
        <v>-3.5466666666666669</v>
      </c>
      <c r="M99" s="182">
        <f t="shared" si="14"/>
        <v>-6.184456903777769</v>
      </c>
      <c r="N99" s="181">
        <f t="shared" si="15"/>
        <v>-5.3445619123875714</v>
      </c>
      <c r="O99" s="213">
        <f t="shared" si="15"/>
        <v>-3.2902725088039673</v>
      </c>
      <c r="P99" s="258">
        <f t="shared" si="15"/>
        <v>-0.76980362608781416</v>
      </c>
      <c r="Q99" s="211">
        <f t="shared" si="15"/>
        <v>2.5004445986656432</v>
      </c>
      <c r="R99" s="212">
        <f t="shared" si="15"/>
        <v>1.8813096220301222</v>
      </c>
      <c r="S99" s="181">
        <f t="shared" si="15"/>
        <v>1.353005168223123</v>
      </c>
      <c r="T99" s="181">
        <f t="shared" si="15"/>
        <v>-1.2538047145872004</v>
      </c>
      <c r="U99" s="181">
        <f t="shared" si="15"/>
        <v>-3.0956293686635621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K7/I7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Genauigkeit der Steuerprognose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Differenz zwischen budgetierten und effektiven Steuereinnahmen in % der effektiven Steuereinnahmen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[1]Gewichtung_Pondération!$E$10</f>
        <v>1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Exactitude de la prévision 
fiscale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10"/>
      <c r="AA106" s="110"/>
      <c r="AB106" s="110"/>
    </row>
    <row r="107" spans="1:28" s="108" customFormat="1" ht="14.1" customHeight="1" thickBot="1" x14ac:dyDescent="0.25">
      <c r="A107" s="289" t="str">
        <f>+$A$5</f>
        <v>Différence entre les recettes fiscales budgetées et effectives en % des recettes fiscales effectives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[1]Gewichtung_Pondération!$E$10</f>
        <v>1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6">(SUM(B24:K24)/10)</f>
        <v>-0.92899999999999971</v>
      </c>
      <c r="L112" s="143">
        <f t="shared" si="16"/>
        <v>0.29818077972707058</v>
      </c>
      <c r="M112" s="143">
        <f t="shared" si="16"/>
        <v>-0.28733162589167061</v>
      </c>
      <c r="N112" s="202">
        <f t="shared" si="16"/>
        <v>-0.28495174152280411</v>
      </c>
      <c r="O112" s="143">
        <f t="shared" si="16"/>
        <v>-0.53642822815594449</v>
      </c>
      <c r="P112" s="194">
        <f t="shared" si="16"/>
        <v>-0.37564549875480024</v>
      </c>
      <c r="Q112" s="195">
        <f t="shared" si="16"/>
        <v>-1.2287148846733857</v>
      </c>
      <c r="R112" s="204">
        <f t="shared" si="16"/>
        <v>-1.4504292686803097</v>
      </c>
      <c r="S112" s="142">
        <f t="shared" si="16"/>
        <v>-1.4407332832990385</v>
      </c>
      <c r="T112" s="142">
        <f t="shared" si="16"/>
        <v>-1.0092644521007421</v>
      </c>
      <c r="U112" s="142">
        <f t="shared" si="16"/>
        <v>-0.90066912553672562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6"/>
        <v>0.15900000000000003</v>
      </c>
      <c r="L113" s="153">
        <f t="shared" si="16"/>
        <v>0.21722688141870911</v>
      </c>
      <c r="M113" s="153">
        <f t="shared" si="16"/>
        <v>0.64982357822425096</v>
      </c>
      <c r="N113" s="153">
        <f t="shared" si="16"/>
        <v>1.174512597828524</v>
      </c>
      <c r="O113" s="197">
        <f t="shared" si="16"/>
        <v>2.0221234257712721</v>
      </c>
      <c r="P113" s="197">
        <f t="shared" si="16"/>
        <v>1.4439588066507874</v>
      </c>
      <c r="Q113" s="198">
        <f t="shared" si="16"/>
        <v>0.73537170515900896</v>
      </c>
      <c r="R113" s="203">
        <f t="shared" si="16"/>
        <v>0.82862206830069707</v>
      </c>
      <c r="S113" s="152">
        <f t="shared" si="16"/>
        <v>0.73596671413744441</v>
      </c>
      <c r="T113" s="152">
        <f t="shared" si="16"/>
        <v>0.64223564637785935</v>
      </c>
      <c r="U113" s="152">
        <f t="shared" si="16"/>
        <v>0.35863490175569063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6"/>
        <v>-3.2719999999999998</v>
      </c>
      <c r="L114" s="143">
        <f t="shared" si="16"/>
        <v>-3.4910868092613656</v>
      </c>
      <c r="M114" s="143">
        <f t="shared" si="16"/>
        <v>-3.2464414236643733</v>
      </c>
      <c r="N114" s="143">
        <f t="shared" si="16"/>
        <v>-2.6223698942815732</v>
      </c>
      <c r="O114" s="194">
        <f t="shared" si="16"/>
        <v>-1.5587052995714843</v>
      </c>
      <c r="P114" s="194">
        <f t="shared" si="16"/>
        <v>-1.493417681916358</v>
      </c>
      <c r="Q114" s="195">
        <f t="shared" si="16"/>
        <v>-2.0447290889311378</v>
      </c>
      <c r="R114" s="204">
        <f t="shared" si="16"/>
        <v>-1.6774276740309582</v>
      </c>
      <c r="S114" s="142">
        <f t="shared" si="16"/>
        <v>-1.2125459606957532</v>
      </c>
      <c r="T114" s="142">
        <f t="shared" si="16"/>
        <v>-0.35920606045073872</v>
      </c>
      <c r="U114" s="142">
        <f t="shared" si="16"/>
        <v>0.10034981307055388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6"/>
        <v>-1.2630000000000003</v>
      </c>
      <c r="L115" s="153">
        <f t="shared" si="16"/>
        <v>-1.4515834217929782</v>
      </c>
      <c r="M115" s="153">
        <f t="shared" si="16"/>
        <v>-0.24899609504232972</v>
      </c>
      <c r="N115" s="153">
        <f t="shared" si="16"/>
        <v>1.4771301471120672</v>
      </c>
      <c r="O115" s="197">
        <f t="shared" si="16"/>
        <v>2.5977475461488089</v>
      </c>
      <c r="P115" s="197">
        <f t="shared" si="16"/>
        <v>2.3318999461820797</v>
      </c>
      <c r="Q115" s="198">
        <f t="shared" si="16"/>
        <v>1.388305216102911</v>
      </c>
      <c r="R115" s="203">
        <f t="shared" si="16"/>
        <v>0.1166716780979387</v>
      </c>
      <c r="S115" s="152">
        <f t="shared" si="16"/>
        <v>0.1940374359360045</v>
      </c>
      <c r="T115" s="152">
        <f t="shared" si="16"/>
        <v>0.30005791820488315</v>
      </c>
      <c r="U115" s="152">
        <f t="shared" si="16"/>
        <v>0.27543023576615777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6"/>
        <v>-8.7409999999999979</v>
      </c>
      <c r="L116" s="143">
        <f t="shared" si="16"/>
        <v>-7.288839446404455</v>
      </c>
      <c r="M116" s="143">
        <f t="shared" si="16"/>
        <v>-6.0649427899257518</v>
      </c>
      <c r="N116" s="143">
        <f t="shared" si="16"/>
        <v>-6.170658602419941</v>
      </c>
      <c r="O116" s="194">
        <f t="shared" si="16"/>
        <v>-3.0986371237135764</v>
      </c>
      <c r="P116" s="194">
        <f t="shared" si="16"/>
        <v>-2.5971734579445274</v>
      </c>
      <c r="Q116" s="195">
        <f t="shared" si="16"/>
        <v>-0.75007488571630088</v>
      </c>
      <c r="R116" s="204">
        <f t="shared" si="16"/>
        <v>-0.78474119691146549</v>
      </c>
      <c r="S116" s="142">
        <f t="shared" si="16"/>
        <v>-1.7881249876824845</v>
      </c>
      <c r="T116" s="142">
        <f t="shared" si="16"/>
        <v>-1.6315240682672925</v>
      </c>
      <c r="U116" s="142">
        <f t="shared" si="16"/>
        <v>-1.9328391954252315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6"/>
        <v>-5.8679999999999994</v>
      </c>
      <c r="L117" s="153">
        <f t="shared" si="16"/>
        <v>-5.9553604885967051</v>
      </c>
      <c r="M117" s="153">
        <f t="shared" si="16"/>
        <v>-6.8560492017998316</v>
      </c>
      <c r="N117" s="153">
        <f t="shared" si="16"/>
        <v>-6.2190925584507593</v>
      </c>
      <c r="O117" s="197">
        <f t="shared" si="16"/>
        <v>-4.9840619749631374</v>
      </c>
      <c r="P117" s="197">
        <f t="shared" si="16"/>
        <v>-5.1511391907524828</v>
      </c>
      <c r="Q117" s="198">
        <f t="shared" si="16"/>
        <v>-3.6317011694079966</v>
      </c>
      <c r="R117" s="274">
        <f t="shared" si="16"/>
        <v>-3.4377011694079966</v>
      </c>
      <c r="S117" s="276">
        <f t="shared" si="16"/>
        <v>-2.5146144899907803</v>
      </c>
      <c r="T117" s="276">
        <f t="shared" si="16"/>
        <v>-2.2553002548510928</v>
      </c>
      <c r="U117" s="276">
        <f t="shared" si="16"/>
        <v>-1.7729588647717769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6"/>
        <v>-3.496</v>
      </c>
      <c r="L118" s="143">
        <f t="shared" si="16"/>
        <v>-2.8953330834878845</v>
      </c>
      <c r="M118" s="143">
        <f t="shared" si="16"/>
        <v>-3.3588115229832676</v>
      </c>
      <c r="N118" s="143">
        <f t="shared" si="16"/>
        <v>-2.7952096720985828</v>
      </c>
      <c r="O118" s="194">
        <f t="shared" si="16"/>
        <v>-0.59033812321787016</v>
      </c>
      <c r="P118" s="194">
        <f t="shared" si="16"/>
        <v>-8.4967948407300001E-2</v>
      </c>
      <c r="Q118" s="195">
        <f t="shared" si="16"/>
        <v>0.37447601438022232</v>
      </c>
      <c r="R118" s="204">
        <f t="shared" si="16"/>
        <v>-1.3451529011114947</v>
      </c>
      <c r="S118" s="142">
        <f t="shared" si="16"/>
        <v>-0.64681444526794651</v>
      </c>
      <c r="T118" s="142">
        <f t="shared" si="16"/>
        <v>-0.15998354479399074</v>
      </c>
      <c r="U118" s="142">
        <f t="shared" si="16"/>
        <v>-0.45582959167606268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6"/>
        <v>-0.90700000000000003</v>
      </c>
      <c r="L119" s="153">
        <f t="shared" si="16"/>
        <v>-0.95272415123911447</v>
      </c>
      <c r="M119" s="153">
        <f t="shared" si="16"/>
        <v>-1.0823845219221018</v>
      </c>
      <c r="N119" s="153">
        <f t="shared" si="16"/>
        <v>-0.6193483139876782</v>
      </c>
      <c r="O119" s="197">
        <f t="shared" si="16"/>
        <v>-0.10958122869763365</v>
      </c>
      <c r="P119" s="197">
        <f t="shared" si="16"/>
        <v>-1.5555775409313155</v>
      </c>
      <c r="Q119" s="198">
        <f t="shared" si="16"/>
        <v>-2.7300126207663906</v>
      </c>
      <c r="R119" s="203">
        <f t="shared" si="16"/>
        <v>-3.400476744761157</v>
      </c>
      <c r="S119" s="152">
        <f t="shared" si="16"/>
        <v>-3.7847335026002447</v>
      </c>
      <c r="T119" s="152">
        <f t="shared" si="16"/>
        <v>-3.4309614195891607</v>
      </c>
      <c r="U119" s="152">
        <f t="shared" si="16"/>
        <v>-3.4778241474159612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6"/>
        <v>-6.282</v>
      </c>
      <c r="L120" s="143">
        <f t="shared" si="16"/>
        <v>-5.9119071487217578</v>
      </c>
      <c r="M120" s="143">
        <f t="shared" si="16"/>
        <v>-5.3695097192749213</v>
      </c>
      <c r="N120" s="143">
        <f t="shared" si="16"/>
        <v>-6.3408980563455462</v>
      </c>
      <c r="O120" s="194">
        <f t="shared" si="16"/>
        <v>-5.1365542126201831</v>
      </c>
      <c r="P120" s="194">
        <f t="shared" si="16"/>
        <v>-5.1273123975508348</v>
      </c>
      <c r="Q120" s="195">
        <f t="shared" si="16"/>
        <v>-3.1483570946207751</v>
      </c>
      <c r="R120" s="204">
        <f t="shared" si="16"/>
        <v>-2.7232056968234435</v>
      </c>
      <c r="S120" s="142">
        <f t="shared" si="16"/>
        <v>-2.2641311589865509</v>
      </c>
      <c r="T120" s="142">
        <f t="shared" si="16"/>
        <v>-1.4792164624537381</v>
      </c>
      <c r="U120" s="142">
        <f t="shared" si="16"/>
        <v>-1.420602319189592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6"/>
        <v>-3.6139999999999999</v>
      </c>
      <c r="L121" s="153">
        <f t="shared" si="16"/>
        <v>-3.7101570420683352</v>
      </c>
      <c r="M121" s="153">
        <f t="shared" si="16"/>
        <v>-4.0431359708310195</v>
      </c>
      <c r="N121" s="153">
        <f t="shared" si="16"/>
        <v>-4.2644023125151707</v>
      </c>
      <c r="O121" s="197">
        <f t="shared" si="16"/>
        <v>-3.4953470640864834</v>
      </c>
      <c r="P121" s="197">
        <f t="shared" si="16"/>
        <v>-3.1365322544086709</v>
      </c>
      <c r="Q121" s="198">
        <f t="shared" si="16"/>
        <v>-2.5994917633108572</v>
      </c>
      <c r="R121" s="203">
        <f t="shared" si="16"/>
        <v>-3.2194205587200777</v>
      </c>
      <c r="S121" s="152">
        <f t="shared" si="16"/>
        <v>-3.1047861492584325</v>
      </c>
      <c r="T121" s="152">
        <f t="shared" si="16"/>
        <v>-2.7749736889451802</v>
      </c>
      <c r="U121" s="152">
        <f t="shared" si="16"/>
        <v>-2.493374970083567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6"/>
        <v>-5.1930000000000005</v>
      </c>
      <c r="L122" s="143">
        <f t="shared" si="16"/>
        <v>-6.071135327419162</v>
      </c>
      <c r="M122" s="143">
        <f t="shared" si="16"/>
        <v>-6.7561453198762536</v>
      </c>
      <c r="N122" s="143">
        <f t="shared" si="16"/>
        <v>-6.0110641851680109</v>
      </c>
      <c r="O122" s="194">
        <f t="shared" si="16"/>
        <v>-4.6212396683956074</v>
      </c>
      <c r="P122" s="194">
        <f t="shared" si="16"/>
        <v>-3.5688573617303283</v>
      </c>
      <c r="Q122" s="195">
        <f t="shared" si="16"/>
        <v>-3.1150323825215485</v>
      </c>
      <c r="R122" s="204">
        <f t="shared" si="16"/>
        <v>-2.9536909905890112</v>
      </c>
      <c r="S122" s="142">
        <f t="shared" si="16"/>
        <v>-3.1681452848042868</v>
      </c>
      <c r="T122" s="142">
        <f t="shared" si="16"/>
        <v>-2.1948187723656138</v>
      </c>
      <c r="U122" s="142">
        <f t="shared" si="16"/>
        <v>-1.5536603170650376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6"/>
        <v>-5.7939999999999996</v>
      </c>
      <c r="L123" s="153">
        <f t="shared" si="16"/>
        <v>-4.9737058764631401</v>
      </c>
      <c r="M123" s="153">
        <f t="shared" si="16"/>
        <v>-5.5239313432859678</v>
      </c>
      <c r="N123" s="153">
        <f t="shared" si="16"/>
        <v>-5.6805107011885196</v>
      </c>
      <c r="O123" s="197">
        <f t="shared" si="16"/>
        <v>-5.8899418127558461</v>
      </c>
      <c r="P123" s="197">
        <f t="shared" si="16"/>
        <v>-5.6068362315381908</v>
      </c>
      <c r="Q123" s="198">
        <f t="shared" si="16"/>
        <v>-5.8717854941505205</v>
      </c>
      <c r="R123" s="203">
        <f t="shared" si="16"/>
        <v>-5.9807817750057204</v>
      </c>
      <c r="S123" s="152">
        <f t="shared" si="16"/>
        <v>-5.660905311513778</v>
      </c>
      <c r="T123" s="152">
        <f t="shared" si="16"/>
        <v>-4.8356545532659414</v>
      </c>
      <c r="U123" s="152">
        <f t="shared" si="16"/>
        <v>-3.8523748042291013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6"/>
        <v>-4.4889999999999999</v>
      </c>
      <c r="L124" s="143">
        <f t="shared" si="16"/>
        <v>-3.3100666732873565</v>
      </c>
      <c r="M124" s="143">
        <f t="shared" si="16"/>
        <v>-3.3177774833922604</v>
      </c>
      <c r="N124" s="143">
        <f t="shared" si="16"/>
        <v>-4.064115865755431</v>
      </c>
      <c r="O124" s="194">
        <f t="shared" si="16"/>
        <v>-3.4080476176021635</v>
      </c>
      <c r="P124" s="194">
        <f t="shared" si="16"/>
        <v>-3.0671060851355194</v>
      </c>
      <c r="Q124" s="195">
        <f t="shared" si="16"/>
        <v>-2.4914929252475679</v>
      </c>
      <c r="R124" s="204">
        <f t="shared" si="16"/>
        <v>-1.7340493554098511</v>
      </c>
      <c r="S124" s="142">
        <f t="shared" si="16"/>
        <v>-1.0485214599483492</v>
      </c>
      <c r="T124" s="142">
        <f t="shared" si="16"/>
        <v>-1.1153978851164628</v>
      </c>
      <c r="U124" s="142">
        <f t="shared" si="16"/>
        <v>-0.82141858852845251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6"/>
        <v>-0.68300000000000005</v>
      </c>
      <c r="L125" s="153">
        <f t="shared" si="16"/>
        <v>-0.5997736652382033</v>
      </c>
      <c r="M125" s="153">
        <f t="shared" si="16"/>
        <v>-0.74418158940872292</v>
      </c>
      <c r="N125" s="153">
        <f t="shared" si="16"/>
        <v>-0.52717849994886179</v>
      </c>
      <c r="O125" s="197">
        <f t="shared" si="16"/>
        <v>-0.50751871839507445</v>
      </c>
      <c r="P125" s="197">
        <f t="shared" si="16"/>
        <v>-0.88612273500803984</v>
      </c>
      <c r="Q125" s="198">
        <f t="shared" si="16"/>
        <v>-0.96469194962765281</v>
      </c>
      <c r="R125" s="203">
        <f t="shared" si="16"/>
        <v>-0.84685529397883652</v>
      </c>
      <c r="S125" s="152">
        <f t="shared" si="16"/>
        <v>-1.7359794771831765</v>
      </c>
      <c r="T125" s="152">
        <f t="shared" si="16"/>
        <v>-2.2716192497703434</v>
      </c>
      <c r="U125" s="152">
        <f t="shared" si="16"/>
        <v>-2.7563982088653671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6"/>
        <v>-2.9020000000000001</v>
      </c>
      <c r="L126" s="143">
        <f t="shared" si="16"/>
        <v>-2.4146719838997726</v>
      </c>
      <c r="M126" s="143">
        <f t="shared" si="16"/>
        <v>-2.7724984377122097</v>
      </c>
      <c r="N126" s="143">
        <f t="shared" si="16"/>
        <v>-3.0363699574860266</v>
      </c>
      <c r="O126" s="194">
        <f t="shared" si="16"/>
        <v>-2.3558317103709032</v>
      </c>
      <c r="P126" s="194">
        <f t="shared" si="16"/>
        <v>-2.0724942815400835</v>
      </c>
      <c r="Q126" s="195">
        <f t="shared" si="16"/>
        <v>-1.7357959050790512</v>
      </c>
      <c r="R126" s="204">
        <f t="shared" si="16"/>
        <v>-1.595801221952339</v>
      </c>
      <c r="S126" s="142">
        <f t="shared" si="16"/>
        <v>-1.1445084215575441</v>
      </c>
      <c r="T126" s="142">
        <f t="shared" si="16"/>
        <v>-0.50672240662130452</v>
      </c>
      <c r="U126" s="142">
        <f t="shared" si="16"/>
        <v>-3.9308268638481955E-2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6"/>
        <v>-4.0080000000000009</v>
      </c>
      <c r="L127" s="153">
        <f t="shared" si="16"/>
        <v>-5.3209862158406009</v>
      </c>
      <c r="M127" s="153">
        <f t="shared" si="16"/>
        <v>-5.9065972679313941</v>
      </c>
      <c r="N127" s="153">
        <f t="shared" si="16"/>
        <v>-6.5620702986401227</v>
      </c>
      <c r="O127" s="197">
        <f t="shared" si="16"/>
        <v>-6.659322478736267</v>
      </c>
      <c r="P127" s="197">
        <f t="shared" si="16"/>
        <v>-7.0539030106031504</v>
      </c>
      <c r="Q127" s="198">
        <f t="shared" si="16"/>
        <v>-7.681276978234008</v>
      </c>
      <c r="R127" s="203">
        <f t="shared" si="16"/>
        <v>-9.5134385360839389</v>
      </c>
      <c r="S127" s="152">
        <f t="shared" si="16"/>
        <v>-10.333265555403257</v>
      </c>
      <c r="T127" s="152">
        <f t="shared" si="16"/>
        <v>-11.90468668251645</v>
      </c>
      <c r="U127" s="152">
        <f t="shared" si="16"/>
        <v>-12.437389469325213</v>
      </c>
      <c r="V127" s="156" t="s">
        <v>203</v>
      </c>
      <c r="W127" s="147"/>
    </row>
    <row r="128" spans="1:28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U137" si="17">(SUM(B40:K40)/10)</f>
        <v>-4.202</v>
      </c>
      <c r="L128" s="143">
        <f t="shared" si="17"/>
        <v>-3.9724683886056034</v>
      </c>
      <c r="M128" s="143">
        <f t="shared" si="17"/>
        <v>-3.9841499520115953</v>
      </c>
      <c r="N128" s="143">
        <f t="shared" si="17"/>
        <v>-2.8535778787545794</v>
      </c>
      <c r="O128" s="194">
        <f t="shared" si="17"/>
        <v>-2.9872885288400886</v>
      </c>
      <c r="P128" s="194">
        <f t="shared" si="17"/>
        <v>-2.7294452520110943</v>
      </c>
      <c r="Q128" s="195">
        <f t="shared" si="17"/>
        <v>-2.9981487847299144</v>
      </c>
      <c r="R128" s="204">
        <f t="shared" si="17"/>
        <v>-2.7353622807973048</v>
      </c>
      <c r="S128" s="142">
        <f t="shared" si="17"/>
        <v>-1.9352972009505316</v>
      </c>
      <c r="T128" s="142">
        <f t="shared" si="17"/>
        <v>-1.761955466490214</v>
      </c>
      <c r="U128" s="142">
        <f t="shared" si="17"/>
        <v>-1.4331136166215748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7"/>
        <v>-4.0350000000000001</v>
      </c>
      <c r="L129" s="153">
        <f t="shared" si="17"/>
        <v>-4.6870054618264465</v>
      </c>
      <c r="M129" s="153">
        <f t="shared" si="17"/>
        <v>-5.5812195173407328</v>
      </c>
      <c r="N129" s="153">
        <f t="shared" si="17"/>
        <v>-4.9212801887549409</v>
      </c>
      <c r="O129" s="197">
        <f t="shared" si="17"/>
        <v>-4.0922100476126975</v>
      </c>
      <c r="P129" s="197">
        <f t="shared" si="17"/>
        <v>-3.847024420822025</v>
      </c>
      <c r="Q129" s="198">
        <f t="shared" si="17"/>
        <v>-4.1258223350370091</v>
      </c>
      <c r="R129" s="203">
        <f t="shared" si="17"/>
        <v>-4.1251646863334752</v>
      </c>
      <c r="S129" s="152">
        <f t="shared" si="17"/>
        <v>-3.4166367612521555</v>
      </c>
      <c r="T129" s="152">
        <f t="shared" si="17"/>
        <v>-3.1497288384953501</v>
      </c>
      <c r="U129" s="152">
        <f t="shared" si="17"/>
        <v>-3.2491214291720008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7"/>
        <v>-3.8530000000000002</v>
      </c>
      <c r="L130" s="143">
        <f t="shared" si="17"/>
        <v>-3.4993221401463508</v>
      </c>
      <c r="M130" s="143">
        <f t="shared" si="17"/>
        <v>-3.8988307409583802</v>
      </c>
      <c r="N130" s="143">
        <f t="shared" si="17"/>
        <v>-3.9461105334331359</v>
      </c>
      <c r="O130" s="194">
        <f t="shared" si="17"/>
        <v>-3.5654142390715959</v>
      </c>
      <c r="P130" s="194">
        <f t="shared" si="17"/>
        <v>-2.9513134571482391</v>
      </c>
      <c r="Q130" s="195">
        <f t="shared" si="17"/>
        <v>-2.3312944718086488</v>
      </c>
      <c r="R130" s="204">
        <f t="shared" si="17"/>
        <v>-1.8619033845360886</v>
      </c>
      <c r="S130" s="142">
        <f t="shared" si="17"/>
        <v>-0.94626878784412993</v>
      </c>
      <c r="T130" s="142">
        <f t="shared" si="17"/>
        <v>-0.14088103717994369</v>
      </c>
      <c r="U130" s="142">
        <f t="shared" si="17"/>
        <v>-0.23617088634168537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7"/>
        <v>-3.7269999999999994</v>
      </c>
      <c r="L131" s="153">
        <f t="shared" si="17"/>
        <v>-3.9764712611242361</v>
      </c>
      <c r="M131" s="153">
        <f t="shared" si="17"/>
        <v>-4.5850728936897847</v>
      </c>
      <c r="N131" s="153">
        <f t="shared" si="17"/>
        <v>-4.1393402847770933</v>
      </c>
      <c r="O131" s="197">
        <f t="shared" si="17"/>
        <v>-2.9195312469726757</v>
      </c>
      <c r="P131" s="197">
        <f t="shared" si="17"/>
        <v>-2.548352465210121</v>
      </c>
      <c r="Q131" s="198">
        <f t="shared" si="17"/>
        <v>-2.9277074301872719</v>
      </c>
      <c r="R131" s="203">
        <f t="shared" si="17"/>
        <v>-3.1013113755237209</v>
      </c>
      <c r="S131" s="152">
        <f t="shared" si="17"/>
        <v>-2.7082212708146036</v>
      </c>
      <c r="T131" s="152">
        <f t="shared" si="17"/>
        <v>-1.7052578656011192</v>
      </c>
      <c r="U131" s="152">
        <f t="shared" si="17"/>
        <v>-1.6369898794037088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7"/>
        <v>-5.9090000000000007</v>
      </c>
      <c r="L132" s="143">
        <f t="shared" si="17"/>
        <v>-4.9562571464909642</v>
      </c>
      <c r="M132" s="143">
        <f t="shared" si="17"/>
        <v>-3.8768478394270738</v>
      </c>
      <c r="N132" s="143">
        <f t="shared" si="17"/>
        <v>-3.7014769229481734</v>
      </c>
      <c r="O132" s="194">
        <f t="shared" si="17"/>
        <v>-2.8603986780951502</v>
      </c>
      <c r="P132" s="194">
        <f t="shared" si="17"/>
        <v>-3.0457706977850929</v>
      </c>
      <c r="Q132" s="195">
        <f t="shared" si="17"/>
        <v>-3.2402468229669807</v>
      </c>
      <c r="R132" s="204">
        <f t="shared" si="17"/>
        <v>-2.8532815481251004</v>
      </c>
      <c r="S132" s="142">
        <f t="shared" si="17"/>
        <v>-2.6497740434444168</v>
      </c>
      <c r="T132" s="142">
        <f t="shared" si="17"/>
        <v>-2.5831971515603986</v>
      </c>
      <c r="U132" s="142">
        <f t="shared" si="17"/>
        <v>-2.3858029540192951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7"/>
        <v>-2.9020000000000001</v>
      </c>
      <c r="L133" s="153">
        <f t="shared" si="17"/>
        <v>-3.5351301114064571</v>
      </c>
      <c r="M133" s="153">
        <f t="shared" si="17"/>
        <v>-4.4657344603786413</v>
      </c>
      <c r="N133" s="153">
        <f t="shared" si="17"/>
        <v>-4.6935812638488885</v>
      </c>
      <c r="O133" s="197">
        <f t="shared" si="17"/>
        <v>-5.7559336341761433</v>
      </c>
      <c r="P133" s="197">
        <f t="shared" si="17"/>
        <v>-7.8082073154563405</v>
      </c>
      <c r="Q133" s="198">
        <f t="shared" si="17"/>
        <v>-8.8246860721535203</v>
      </c>
      <c r="R133" s="203">
        <f t="shared" si="17"/>
        <v>-8.8733544038053687</v>
      </c>
      <c r="S133" s="152">
        <f t="shared" si="17"/>
        <v>-8.4434206266014229</v>
      </c>
      <c r="T133" s="152">
        <f t="shared" si="17"/>
        <v>-8.0754202338412462</v>
      </c>
      <c r="U133" s="152">
        <f t="shared" si="17"/>
        <v>-7.5471451118348183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7"/>
        <v>-4.45</v>
      </c>
      <c r="L134" s="143">
        <f t="shared" si="17"/>
        <v>-4.7429631452878294</v>
      </c>
      <c r="M134" s="143">
        <f t="shared" si="17"/>
        <v>-4.8423348489657458</v>
      </c>
      <c r="N134" s="143">
        <f t="shared" si="17"/>
        <v>-4.7311553552057211</v>
      </c>
      <c r="O134" s="194">
        <f t="shared" si="17"/>
        <v>-3.7250766856490061</v>
      </c>
      <c r="P134" s="194">
        <f t="shared" si="17"/>
        <v>-2.6602011319981687</v>
      </c>
      <c r="Q134" s="195">
        <f t="shared" si="17"/>
        <v>-1.6042764569155294</v>
      </c>
      <c r="R134" s="204">
        <f t="shared" si="17"/>
        <v>-1.2279277306534921</v>
      </c>
      <c r="S134" s="142">
        <f t="shared" si="17"/>
        <v>-1.4602091078027857</v>
      </c>
      <c r="T134" s="142">
        <f t="shared" si="17"/>
        <v>-1.7324773383350827</v>
      </c>
      <c r="U134" s="142">
        <f t="shared" si="17"/>
        <v>-2.1241965780165297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7"/>
        <v>-2.16</v>
      </c>
      <c r="L135" s="153">
        <f t="shared" si="17"/>
        <v>-1.5159595599103395</v>
      </c>
      <c r="M135" s="153">
        <f t="shared" si="17"/>
        <v>-1.3877958239519601</v>
      </c>
      <c r="N135" s="153">
        <f t="shared" si="17"/>
        <v>-0.99392838552925389</v>
      </c>
      <c r="O135" s="197">
        <f t="shared" si="17"/>
        <v>-0.94536643303478274</v>
      </c>
      <c r="P135" s="197">
        <f t="shared" si="17"/>
        <v>-1.6920674594135938</v>
      </c>
      <c r="Q135" s="198">
        <f t="shared" si="17"/>
        <v>-2.4704633060861654</v>
      </c>
      <c r="R135" s="203">
        <f t="shared" si="17"/>
        <v>-2.6485394367878334</v>
      </c>
      <c r="S135" s="152">
        <f t="shared" si="17"/>
        <v>-1.6949315547245702</v>
      </c>
      <c r="T135" s="152">
        <f t="shared" si="17"/>
        <v>-0.96405435989195642</v>
      </c>
      <c r="U135" s="152">
        <f t="shared" si="17"/>
        <v>-0.30296600004093183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7"/>
        <v>-3.7210000000000001</v>
      </c>
      <c r="L136" s="143">
        <f t="shared" si="17"/>
        <v>-3.1941970402066437</v>
      </c>
      <c r="M136" s="143">
        <f t="shared" si="17"/>
        <v>-2.0902655135423593</v>
      </c>
      <c r="N136" s="143">
        <f t="shared" si="17"/>
        <v>-1.8895056126907843</v>
      </c>
      <c r="O136" s="194">
        <f t="shared" si="17"/>
        <v>-2.7049855773456941</v>
      </c>
      <c r="P136" s="194">
        <f t="shared" si="17"/>
        <v>-4.4838726225848387</v>
      </c>
      <c r="Q136" s="195">
        <f t="shared" si="17"/>
        <v>-4.6084006372638964</v>
      </c>
      <c r="R136" s="204">
        <f t="shared" si="17"/>
        <v>-4.8346448147281453</v>
      </c>
      <c r="S136" s="142">
        <f t="shared" si="17"/>
        <v>-3.7071907283134875</v>
      </c>
      <c r="T136" s="142">
        <f t="shared" si="17"/>
        <v>-2.4259293873468843</v>
      </c>
      <c r="U136" s="142">
        <f t="shared" si="17"/>
        <v>-2.3044112016163112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7"/>
        <v>-0.34300000000000008</v>
      </c>
      <c r="L137" s="153">
        <f t="shared" si="17"/>
        <v>1.3998691747324618E-2</v>
      </c>
      <c r="M137" s="153">
        <f t="shared" si="17"/>
        <v>0.3143113022985885</v>
      </c>
      <c r="N137" s="272">
        <f t="shared" si="17"/>
        <v>9.4785876066744115E-2</v>
      </c>
      <c r="O137" s="197">
        <f t="shared" si="17"/>
        <v>-8.6979022613561607E-2</v>
      </c>
      <c r="P137" s="197">
        <f t="shared" si="17"/>
        <v>-0.3756079188967324</v>
      </c>
      <c r="Q137" s="198">
        <f t="shared" si="17"/>
        <v>-1.1666415287588614</v>
      </c>
      <c r="R137" s="203">
        <f t="shared" si="17"/>
        <v>-1.4043676035877017</v>
      </c>
      <c r="S137" s="152">
        <f t="shared" si="17"/>
        <v>-1.406619531935128</v>
      </c>
      <c r="T137" s="152">
        <f t="shared" si="17"/>
        <v>-1.4201892304386829</v>
      </c>
      <c r="U137" s="152">
        <f t="shared" si="17"/>
        <v>-1.4434627485778022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18">MIN(K112:K137)</f>
        <v>-8.7409999999999979</v>
      </c>
      <c r="L138" s="160">
        <f t="shared" si="18"/>
        <v>-7.288839446404455</v>
      </c>
      <c r="M138" s="160">
        <f t="shared" si="18"/>
        <v>-6.8560492017998316</v>
      </c>
      <c r="N138" s="174">
        <f t="shared" si="18"/>
        <v>-6.5620702986401227</v>
      </c>
      <c r="O138" s="178">
        <f t="shared" si="18"/>
        <v>-6.659322478736267</v>
      </c>
      <c r="P138" s="257">
        <f t="shared" si="18"/>
        <v>-7.8082073154563405</v>
      </c>
      <c r="Q138" s="179">
        <f>MIN(Q112:Q137)</f>
        <v>-8.8246860721535203</v>
      </c>
      <c r="R138" s="206">
        <f>MIN(R112:R137)</f>
        <v>-9.5134385360839389</v>
      </c>
      <c r="S138" s="174">
        <f>MIN(S112:S137)</f>
        <v>-10.333265555403257</v>
      </c>
      <c r="T138" s="174">
        <f>MIN(T112:T137)</f>
        <v>-11.90468668251645</v>
      </c>
      <c r="U138" s="174">
        <f>MIN(U112:U137)</f>
        <v>-12.437389469325213</v>
      </c>
      <c r="V138" s="164" t="str">
        <f>+A138</f>
        <v>Minimum</v>
      </c>
      <c r="W138" s="165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19">MAX(K112:K137)</f>
        <v>0.15900000000000003</v>
      </c>
      <c r="L139" s="160">
        <f t="shared" si="19"/>
        <v>0.29818077972707058</v>
      </c>
      <c r="M139" s="160">
        <f t="shared" si="19"/>
        <v>0.64982357822425096</v>
      </c>
      <c r="N139" s="174">
        <f t="shared" si="19"/>
        <v>1.4771301471120672</v>
      </c>
      <c r="O139" s="178">
        <f t="shared" si="19"/>
        <v>2.5977475461488089</v>
      </c>
      <c r="P139" s="257">
        <f t="shared" si="19"/>
        <v>2.3318999461820797</v>
      </c>
      <c r="Q139" s="179">
        <f>MAX(Q112:Q137)</f>
        <v>1.388305216102911</v>
      </c>
      <c r="R139" s="206">
        <f>MAX(R112:R137)</f>
        <v>0.82862206830069707</v>
      </c>
      <c r="S139" s="174">
        <f>MAX(S112:S137)</f>
        <v>0.73596671413744441</v>
      </c>
      <c r="T139" s="174">
        <f>MAX(T112:T137)</f>
        <v>0.64223564637785935</v>
      </c>
      <c r="U139" s="174">
        <f>MAX(U112:U137)</f>
        <v>0.35863490175569063</v>
      </c>
      <c r="V139" s="164" t="str">
        <f>+A139</f>
        <v>Maximum</v>
      </c>
      <c r="W139" s="165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0">MEDIAN(K112:K137)</f>
        <v>-3.7239999999999998</v>
      </c>
      <c r="L140" s="160">
        <f t="shared" si="20"/>
        <v>-3.5172261257764039</v>
      </c>
      <c r="M140" s="160">
        <f t="shared" si="20"/>
        <v>-3.8878392901927272</v>
      </c>
      <c r="N140" s="209">
        <f t="shared" si="20"/>
        <v>-3.8237937281906547</v>
      </c>
      <c r="O140" s="172">
        <f t="shared" si="20"/>
        <v>-2.9534098879063819</v>
      </c>
      <c r="P140" s="256">
        <f t="shared" si="20"/>
        <v>-2.6948231920046313</v>
      </c>
      <c r="Q140" s="208">
        <f>MEDIAN(Q112:Q137)</f>
        <v>-2.5454923442792126</v>
      </c>
      <c r="R140" s="209">
        <f>MEDIAN(R112:R137)</f>
        <v>-2.6858725668056387</v>
      </c>
      <c r="S140" s="209">
        <f>MEDIAN(S112:S137)</f>
        <v>-1.8617110943165081</v>
      </c>
      <c r="T140" s="209">
        <f>MEDIAN(T112:T137)</f>
        <v>-1.7188676019681011</v>
      </c>
      <c r="U140" s="209">
        <f>MEDIAN(U112:U137)</f>
        <v>-1.5953250982343732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-3.5609230769230771</v>
      </c>
      <c r="L141" s="160">
        <f t="shared" ref="L141:T141" si="21">AVERAGE(L112:L137)</f>
        <v>-3.3806807398397161</v>
      </c>
      <c r="M141" s="160">
        <f t="shared" si="21"/>
        <v>-3.4356481162571346</v>
      </c>
      <c r="N141" s="209">
        <f t="shared" si="21"/>
        <v>-3.2431449409517024</v>
      </c>
      <c r="O141" s="172">
        <f t="shared" si="21"/>
        <v>-2.614418014722057</v>
      </c>
      <c r="P141" s="256">
        <f t="shared" si="21"/>
        <v>-2.6978111409505767</v>
      </c>
      <c r="Q141" s="208">
        <f t="shared" si="21"/>
        <v>-2.6843343097135706</v>
      </c>
      <c r="R141" s="209">
        <f t="shared" si="21"/>
        <v>-2.8224513808440852</v>
      </c>
      <c r="S141" s="209">
        <f t="shared" si="21"/>
        <v>-2.587937498146208</v>
      </c>
      <c r="T141" s="209">
        <f t="shared" si="21"/>
        <v>-2.2671587248348528</v>
      </c>
      <c r="U141" s="209">
        <f t="shared" ref="U141" si="22">AVERAGE(U112:U137)</f>
        <v>-2.1478312817616469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3">(SUM(B54:K54)/10)</f>
        <v>-3.2375316452909844</v>
      </c>
      <c r="L142" s="175">
        <f t="shared" si="23"/>
        <v>-2.8805316452909837</v>
      </c>
      <c r="M142" s="175">
        <f t="shared" si="23"/>
        <v>-2.9045316452909837</v>
      </c>
      <c r="N142" s="174">
        <f t="shared" si="23"/>
        <v>-2.7695316452909835</v>
      </c>
      <c r="O142" s="178">
        <f t="shared" si="23"/>
        <v>-2.6855316452909839</v>
      </c>
      <c r="P142" s="257">
        <f t="shared" si="23"/>
        <v>-3.0835316452909836</v>
      </c>
      <c r="Q142" s="179">
        <f t="shared" si="23"/>
        <v>-3.3718008824868995</v>
      </c>
      <c r="R142" s="206">
        <f t="shared" si="23"/>
        <v>-3.3639788912604573</v>
      </c>
      <c r="S142" s="174">
        <f t="shared" si="23"/>
        <v>-2.9949465873535144</v>
      </c>
      <c r="T142" s="174">
        <f t="shared" si="23"/>
        <v>-2.5094149420625307</v>
      </c>
      <c r="U142" s="174">
        <f t="shared" si="23"/>
        <v>-2.3111326778200634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3"/>
        <v>0.3300000000000004</v>
      </c>
      <c r="L143" s="182">
        <f t="shared" si="23"/>
        <v>-6.5999999999999837E-2</v>
      </c>
      <c r="M143" s="182">
        <f t="shared" si="23"/>
        <v>0.42166292886666945</v>
      </c>
      <c r="N143" s="181">
        <f t="shared" si="23"/>
        <v>-0.59336857371627116</v>
      </c>
      <c r="O143" s="213">
        <f t="shared" si="23"/>
        <v>-1.3670817526411903</v>
      </c>
      <c r="P143" s="258">
        <f t="shared" si="23"/>
        <v>-2.5612781589596749</v>
      </c>
      <c r="Q143" s="211">
        <f t="shared" si="23"/>
        <v>-2.205235194116578</v>
      </c>
      <c r="R143" s="212">
        <f t="shared" si="23"/>
        <v>-1.9896888660321537</v>
      </c>
      <c r="S143" s="181">
        <f t="shared" si="23"/>
        <v>-1.6173766084927383</v>
      </c>
      <c r="T143" s="181">
        <f t="shared" si="23"/>
        <v>-2.0803766084927382</v>
      </c>
      <c r="U143" s="181">
        <f t="shared" si="23"/>
        <v>-1.627377676631222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221" priority="31" stopIfTrue="1" operator="equal">
      <formula>B$51</formula>
    </cfRule>
    <cfRule type="cellIs" dxfId="220" priority="32" stopIfTrue="1" operator="equal">
      <formula>B$50</formula>
    </cfRule>
  </conditionalFormatting>
  <conditionalFormatting sqref="E68:P93">
    <cfRule type="cellIs" dxfId="219" priority="33" stopIfTrue="1" operator="equal">
      <formula>E$95</formula>
    </cfRule>
    <cfRule type="cellIs" dxfId="218" priority="34" stopIfTrue="1" operator="equal">
      <formula>E$94</formula>
    </cfRule>
  </conditionalFormatting>
  <conditionalFormatting sqref="I112:P137">
    <cfRule type="cellIs" dxfId="217" priority="35" stopIfTrue="1" operator="equal">
      <formula>I$139</formula>
    </cfRule>
    <cfRule type="cellIs" dxfId="216" priority="36" stopIfTrue="1" operator="equal">
      <formula>I$138</formula>
    </cfRule>
  </conditionalFormatting>
  <conditionalFormatting sqref="D68:D93">
    <cfRule type="cellIs" dxfId="215" priority="25" stopIfTrue="1" operator="equal">
      <formula>D$95</formula>
    </cfRule>
    <cfRule type="cellIs" dxfId="214" priority="26" stopIfTrue="1" operator="equal">
      <formula>D$94</formula>
    </cfRule>
  </conditionalFormatting>
  <conditionalFormatting sqref="Q112:S137">
    <cfRule type="cellIs" dxfId="213" priority="21" stopIfTrue="1" operator="equal">
      <formula>Q$139</formula>
    </cfRule>
    <cfRule type="cellIs" dxfId="212" priority="22" stopIfTrue="1" operator="equal">
      <formula>Q$138</formula>
    </cfRule>
  </conditionalFormatting>
  <conditionalFormatting sqref="Q68:S93">
    <cfRule type="cellIs" dxfId="211" priority="19" stopIfTrue="1" operator="equal">
      <formula>Q$95</formula>
    </cfRule>
    <cfRule type="cellIs" dxfId="210" priority="20" stopIfTrue="1" operator="equal">
      <formula>Q$94</formula>
    </cfRule>
  </conditionalFormatting>
  <conditionalFormatting sqref="T24:T49">
    <cfRule type="cellIs" dxfId="209" priority="13" stopIfTrue="1" operator="equal">
      <formula>T$51</formula>
    </cfRule>
    <cfRule type="cellIs" dxfId="208" priority="14" stopIfTrue="1" operator="equal">
      <formula>T$50</formula>
    </cfRule>
  </conditionalFormatting>
  <conditionalFormatting sqref="T112:T137">
    <cfRule type="cellIs" dxfId="207" priority="9" stopIfTrue="1" operator="equal">
      <formula>T$139</formula>
    </cfRule>
    <cfRule type="cellIs" dxfId="206" priority="10" stopIfTrue="1" operator="equal">
      <formula>T$138</formula>
    </cfRule>
  </conditionalFormatting>
  <conditionalFormatting sqref="T68:T93">
    <cfRule type="cellIs" dxfId="205" priority="7" stopIfTrue="1" operator="equal">
      <formula>T$95</formula>
    </cfRule>
    <cfRule type="cellIs" dxfId="204" priority="8" stopIfTrue="1" operator="equal">
      <formula>T$94</formula>
    </cfRule>
  </conditionalFormatting>
  <conditionalFormatting sqref="U24:U49">
    <cfRule type="cellIs" dxfId="203" priority="5" stopIfTrue="1" operator="equal">
      <formula>U$51</formula>
    </cfRule>
    <cfRule type="cellIs" dxfId="202" priority="6" stopIfTrue="1" operator="equal">
      <formula>U$50</formula>
    </cfRule>
  </conditionalFormatting>
  <conditionalFormatting sqref="U112:U137">
    <cfRule type="cellIs" dxfId="201" priority="3" stopIfTrue="1" operator="equal">
      <formula>U$139</formula>
    </cfRule>
    <cfRule type="cellIs" dxfId="200" priority="4" stopIfTrue="1" operator="equal">
      <formula>U$138</formula>
    </cfRule>
  </conditionalFormatting>
  <conditionalFormatting sqref="U68:U93">
    <cfRule type="cellIs" dxfId="199" priority="1" stopIfTrue="1" operator="equal">
      <formula>U$95</formula>
    </cfRule>
    <cfRule type="cellIs" dxfId="198" priority="2" stopIfTrue="1" operator="equal">
      <formula>U$94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7_I7!M54" display="&gt;&gt;&gt; Jährlicher Wert der Kennzahl - Valeur annuelle de l'indicateur"/>
    <hyperlink ref="B8:I8" location="K7_I7!M97" display="&gt;&gt;&gt; Gleitender Mittelwert über 3 Jahre - Moyenne mobile sur 3 années"/>
    <hyperlink ref="B9:I9" location="K7_I7!M140" display="&gt;&gt;&gt; Gleitender Mittelwert über 10 Jahre - Moyenne mobile sur 10 années"/>
    <hyperlink ref="V56" location="K7_I7!A1" display=" &gt;&gt;&gt; Top"/>
    <hyperlink ref="V100" location="K7_I7!A1" display=" &gt;&gt;&gt; Top"/>
    <hyperlink ref="V144" location="K7_I7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2" customWidth="1"/>
    <col min="2" max="21" width="11.7109375" style="99" customWidth="1"/>
    <col min="22" max="22" width="16.140625" style="233" customWidth="1"/>
    <col min="23" max="23" width="3.7109375" style="102" customWidth="1"/>
    <col min="24" max="25" width="12.7109375" style="235" customWidth="1"/>
    <col min="26" max="28" width="12.7109375" style="103" customWidth="1"/>
    <col min="29" max="16384" width="11.42578125" style="102"/>
  </cols>
  <sheetData>
    <row r="1" spans="1:28" ht="14.1" customHeight="1" x14ac:dyDescent="0.2">
      <c r="A1" s="97" t="str">
        <f>'Intro '!K14</f>
        <v>K8/I8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43788.624696527775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35"/>
      <c r="W1" s="103"/>
      <c r="X1" s="102"/>
      <c r="Y1" s="102"/>
      <c r="Z1" s="102"/>
      <c r="AA1" s="102"/>
      <c r="AB1" s="102"/>
    </row>
    <row r="2" spans="1:28" ht="14.1" customHeight="1" x14ac:dyDescent="0.2">
      <c r="A2" s="290" t="str">
        <f>'Intro '!I14</f>
        <v>Durchschnittliche Schuldzinsen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ht="14.1" customHeight="1" thickBot="1" x14ac:dyDescent="0.25">
      <c r="A3" s="289" t="s">
        <v>249</v>
      </c>
      <c r="B3" s="289"/>
      <c r="C3" s="289"/>
      <c r="D3" s="289"/>
      <c r="E3" s="289"/>
      <c r="F3" s="289"/>
      <c r="G3" s="289"/>
      <c r="H3" s="289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104">
        <f>[1]Gewichtung_Pondération!$E$11</f>
        <v>1</v>
      </c>
    </row>
    <row r="4" spans="1:28" ht="14.1" customHeight="1" thickTop="1" x14ac:dyDescent="0.2">
      <c r="A4" s="290" t="str">
        <f>'Intro '!J14</f>
        <v>Intérêt moyen de la dette</v>
      </c>
      <c r="B4" s="290"/>
      <c r="C4" s="290"/>
      <c r="D4" s="290"/>
      <c r="E4" s="290"/>
      <c r="F4" s="290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8" ht="14.1" customHeight="1" thickBot="1" x14ac:dyDescent="0.25">
      <c r="A5" s="289" t="s">
        <v>248</v>
      </c>
      <c r="B5" s="289"/>
      <c r="C5" s="289"/>
      <c r="D5" s="289"/>
      <c r="E5" s="289"/>
      <c r="F5" s="289"/>
      <c r="G5" s="289"/>
      <c r="H5" s="289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104">
        <f>[1]Gewichtung_Pondération!$E$11</f>
        <v>1</v>
      </c>
      <c r="Z5" s="102"/>
      <c r="AA5" s="102"/>
      <c r="AB5" s="102"/>
    </row>
    <row r="6" spans="1:28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X6" s="109"/>
      <c r="Y6" s="109"/>
      <c r="Z6" s="110"/>
      <c r="AA6" s="110"/>
      <c r="AB6" s="110"/>
    </row>
    <row r="7" spans="1:28" ht="14.1" customHeight="1" thickBot="1" x14ac:dyDescent="0.25">
      <c r="A7" s="111"/>
      <c r="B7" s="293" t="s">
        <v>124</v>
      </c>
      <c r="C7" s="294"/>
      <c r="D7" s="294"/>
      <c r="E7" s="294"/>
      <c r="F7" s="294"/>
      <c r="G7" s="294"/>
      <c r="H7" s="294"/>
      <c r="I7" s="2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8" ht="14.1" customHeight="1" thickTop="1" thickBot="1" x14ac:dyDescent="0.25">
      <c r="A8" s="111"/>
      <c r="B8" s="295" t="s">
        <v>46</v>
      </c>
      <c r="C8" s="296"/>
      <c r="D8" s="296"/>
      <c r="E8" s="296"/>
      <c r="F8" s="296"/>
      <c r="G8" s="296"/>
      <c r="H8" s="296"/>
      <c r="I8" s="296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8" ht="14.1" customHeight="1" thickTop="1" thickBot="1" x14ac:dyDescent="0.25">
      <c r="A9" s="111"/>
      <c r="B9" s="295" t="s">
        <v>173</v>
      </c>
      <c r="C9" s="296"/>
      <c r="D9" s="296"/>
      <c r="E9" s="296"/>
      <c r="F9" s="296"/>
      <c r="G9" s="296"/>
      <c r="H9" s="296"/>
      <c r="I9" s="296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8" ht="14.1" customHeight="1" thickTop="1" thickBot="1" x14ac:dyDescent="0.25">
      <c r="A10" s="111"/>
      <c r="B10" s="297"/>
      <c r="C10" s="298"/>
      <c r="D10" s="298"/>
      <c r="E10" s="298"/>
      <c r="F10" s="298"/>
      <c r="G10" s="298"/>
      <c r="H10" s="298"/>
      <c r="I10" s="298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8" ht="14.1" customHeight="1" thickTop="1" thickBot="1" x14ac:dyDescent="0.25">
      <c r="A11" s="111"/>
      <c r="B11" s="297"/>
      <c r="C11" s="298"/>
      <c r="D11" s="298"/>
      <c r="E11" s="298"/>
      <c r="F11" s="298"/>
      <c r="G11" s="298"/>
      <c r="H11" s="298"/>
      <c r="I11" s="298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8" ht="14.1" customHeight="1" thickTop="1" x14ac:dyDescent="0.2">
      <c r="A12" s="111"/>
      <c r="B12" s="299"/>
      <c r="C12" s="300"/>
      <c r="D12" s="300"/>
      <c r="E12" s="300"/>
      <c r="F12" s="300"/>
      <c r="G12" s="300"/>
      <c r="H12" s="300"/>
      <c r="I12" s="300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8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3"/>
      <c r="X13" s="117"/>
      <c r="Y13" s="117"/>
      <c r="Z13" s="118"/>
      <c r="AA13" s="118"/>
      <c r="AB13" s="118"/>
    </row>
    <row r="14" spans="1:28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3"/>
      <c r="X14" s="117"/>
      <c r="Y14" s="117"/>
      <c r="Z14" s="118"/>
      <c r="AA14" s="118"/>
      <c r="AB14" s="118"/>
    </row>
    <row r="15" spans="1:28" s="108" customFormat="1" ht="14.1" customHeight="1" x14ac:dyDescent="0.2">
      <c r="A15" s="97" t="str">
        <f>+$A$1</f>
        <v>K8/I8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43788.624696527775</v>
      </c>
      <c r="V15" s="109"/>
      <c r="W15" s="110"/>
    </row>
    <row r="16" spans="1:28" s="108" customFormat="1" ht="14.1" customHeight="1" x14ac:dyDescent="0.2">
      <c r="A16" s="290" t="str">
        <f>+$A$2</f>
        <v>Durchschnittliche Schuldzinsen</v>
      </c>
      <c r="B16" s="290"/>
      <c r="C16" s="290"/>
      <c r="D16" s="290"/>
      <c r="E16" s="290"/>
      <c r="F16" s="290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X16" s="109"/>
      <c r="Y16" s="109"/>
      <c r="Z16" s="110"/>
      <c r="AA16" s="110"/>
      <c r="AB16" s="110"/>
    </row>
    <row r="17" spans="1:31" s="108" customFormat="1" ht="14.1" customHeight="1" thickBot="1" x14ac:dyDescent="0.25">
      <c r="A17" s="289" t="str">
        <f>+$A$3</f>
        <v>Passivzinsen in % der durchschnittlichen Bruttoschulden</v>
      </c>
      <c r="B17" s="289"/>
      <c r="C17" s="289"/>
      <c r="D17" s="289"/>
      <c r="E17" s="289"/>
      <c r="F17" s="289"/>
      <c r="G17" s="289"/>
      <c r="H17" s="289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  <c r="V17" s="104">
        <f>[1]Gewichtung_Pondération!$E$11</f>
        <v>1</v>
      </c>
      <c r="X17" s="109"/>
      <c r="Y17" s="109"/>
      <c r="Z17" s="110"/>
      <c r="AA17" s="110"/>
      <c r="AB17" s="110"/>
    </row>
    <row r="18" spans="1:31" s="108" customFormat="1" ht="14.1" customHeight="1" thickTop="1" x14ac:dyDescent="0.2">
      <c r="A18" s="290" t="str">
        <f>+$A$4</f>
        <v>Intérêt moyen de la dette</v>
      </c>
      <c r="B18" s="290"/>
      <c r="C18" s="290"/>
      <c r="D18" s="290"/>
      <c r="E18" s="290"/>
      <c r="F18" s="290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X18" s="109"/>
      <c r="Y18" s="109"/>
      <c r="Z18" s="110"/>
      <c r="AA18" s="110"/>
      <c r="AB18" s="110"/>
    </row>
    <row r="19" spans="1:31" ht="14.1" customHeight="1" thickBot="1" x14ac:dyDescent="0.25">
      <c r="A19" s="289" t="str">
        <f>+$A$5</f>
        <v>Intérêts passifs en % de la dette brute moyenne</v>
      </c>
      <c r="B19" s="289"/>
      <c r="C19" s="289"/>
      <c r="D19" s="289"/>
      <c r="E19" s="289"/>
      <c r="F19" s="289"/>
      <c r="G19" s="289"/>
      <c r="H19" s="289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  <c r="V19" s="104">
        <f>[1]Gewichtung_Pondération!$E$11</f>
        <v>1</v>
      </c>
    </row>
    <row r="20" spans="1:31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7"/>
    </row>
    <row r="21" spans="1:31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X21" s="273" t="s">
        <v>32</v>
      </c>
      <c r="Y21" s="273" t="s">
        <v>32</v>
      </c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</row>
    <row r="22" spans="1:31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1"/>
      <c r="X22" s="127" t="s">
        <v>176</v>
      </c>
      <c r="Y22" s="127" t="s">
        <v>42</v>
      </c>
      <c r="Z22" s="127" t="s">
        <v>126</v>
      </c>
      <c r="AA22" s="127" t="s">
        <v>128</v>
      </c>
      <c r="AB22" s="127" t="s">
        <v>131</v>
      </c>
      <c r="AC22" s="127" t="s">
        <v>132</v>
      </c>
      <c r="AD22" s="127" t="s">
        <v>135</v>
      </c>
      <c r="AE22" s="127" t="s">
        <v>135</v>
      </c>
    </row>
    <row r="23" spans="1:31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260"/>
      <c r="O23" s="136"/>
      <c r="P23" s="136"/>
      <c r="Q23" s="136"/>
      <c r="R23" s="136"/>
      <c r="S23" s="136"/>
      <c r="T23" s="136"/>
      <c r="U23" s="136"/>
      <c r="V23" s="137"/>
      <c r="X23" s="236"/>
      <c r="Y23" s="236"/>
      <c r="Z23" s="236"/>
      <c r="AA23" s="237"/>
      <c r="AB23" s="237"/>
      <c r="AC23" s="237"/>
      <c r="AD23" s="237"/>
      <c r="AE23" s="237"/>
    </row>
    <row r="24" spans="1:31" ht="14.1" customHeight="1" x14ac:dyDescent="0.2">
      <c r="A24" s="140" t="s">
        <v>26</v>
      </c>
      <c r="B24" s="141">
        <v>4.0160027028248964</v>
      </c>
      <c r="C24" s="141">
        <v>4.25</v>
      </c>
      <c r="D24" s="141">
        <v>4.3</v>
      </c>
      <c r="E24" s="141">
        <v>4.28</v>
      </c>
      <c r="F24" s="141">
        <v>3.79</v>
      </c>
      <c r="G24" s="141">
        <v>3.19</v>
      </c>
      <c r="H24" s="141">
        <v>3.27</v>
      </c>
      <c r="I24" s="141">
        <v>3.14</v>
      </c>
      <c r="J24" s="141">
        <v>3.38</v>
      </c>
      <c r="K24" s="141">
        <v>3.54</v>
      </c>
      <c r="L24" s="141">
        <v>3.1252680008769191</v>
      </c>
      <c r="M24" s="141">
        <v>2.8484936361305389</v>
      </c>
      <c r="N24" s="141">
        <v>2.7251517256451465</v>
      </c>
      <c r="O24" s="141">
        <v>2.3949023500295104</v>
      </c>
      <c r="P24" s="141">
        <v>1.835739638235812</v>
      </c>
      <c r="Q24" s="141">
        <v>1.3646082371052648</v>
      </c>
      <c r="R24" s="141">
        <v>1.4288005884330153</v>
      </c>
      <c r="S24" s="141">
        <v>1.2057356396837797</v>
      </c>
      <c r="T24" s="141">
        <v>1.2519526831977519</v>
      </c>
      <c r="U24" s="141">
        <v>0.96038696601580731</v>
      </c>
      <c r="V24" s="146" t="s">
        <v>177</v>
      </c>
      <c r="W24" s="147"/>
      <c r="X24" s="238">
        <f t="shared" ref="X24:AE55" si="1">AVEDEV(C24:L24)</f>
        <v>0.42277855992984659</v>
      </c>
      <c r="Y24" s="238">
        <f t="shared" si="1"/>
        <v>0.39289906903940347</v>
      </c>
      <c r="Z24" s="238">
        <f t="shared" si="1"/>
        <v>0.3348869309877916</v>
      </c>
      <c r="AA24" s="238">
        <f t="shared" si="1"/>
        <v>0.29361842873178851</v>
      </c>
      <c r="AB24" s="239">
        <f t="shared" si="1"/>
        <v>0.39510695806523266</v>
      </c>
      <c r="AC24" s="239">
        <f t="shared" si="1"/>
        <v>0.54585269683870874</v>
      </c>
      <c r="AD24" s="239">
        <f t="shared" si="1"/>
        <v>0.65782697135577606</v>
      </c>
      <c r="AE24" s="239">
        <f t="shared" si="1"/>
        <v>0.74091916459962459</v>
      </c>
    </row>
    <row r="25" spans="1:31" ht="14.1" customHeight="1" x14ac:dyDescent="0.2">
      <c r="A25" s="150" t="s">
        <v>20</v>
      </c>
      <c r="B25" s="151">
        <v>4.4303739058120959</v>
      </c>
      <c r="C25" s="151">
        <v>3.98</v>
      </c>
      <c r="D25" s="151">
        <v>3.5</v>
      </c>
      <c r="E25" s="151">
        <v>2.94</v>
      </c>
      <c r="F25" s="151">
        <v>2.5</v>
      </c>
      <c r="G25" s="151">
        <v>2.4500000000000002</v>
      </c>
      <c r="H25" s="151">
        <v>2.68</v>
      </c>
      <c r="I25" s="151">
        <v>2.81</v>
      </c>
      <c r="J25" s="151">
        <v>2.69</v>
      </c>
      <c r="K25" s="151">
        <v>2.5499999999999998</v>
      </c>
      <c r="L25" s="151">
        <v>2.5302063246228497</v>
      </c>
      <c r="M25" s="151">
        <v>2.7624644446367199</v>
      </c>
      <c r="N25" s="151">
        <v>2.4762207216649919</v>
      </c>
      <c r="O25" s="151">
        <v>2.1939264151102802</v>
      </c>
      <c r="P25" s="151">
        <v>2.0784369861050012</v>
      </c>
      <c r="Q25" s="151">
        <v>1.9981214466105184</v>
      </c>
      <c r="R25" s="151">
        <v>2.1293816135428933</v>
      </c>
      <c r="S25" s="151">
        <v>1.9671816561440876</v>
      </c>
      <c r="T25" s="151">
        <v>1.4805219677739381</v>
      </c>
      <c r="U25" s="151">
        <v>1.3829621414736006</v>
      </c>
      <c r="V25" s="156" t="s">
        <v>178</v>
      </c>
      <c r="W25" s="147"/>
      <c r="X25" s="240">
        <f t="shared" si="1"/>
        <v>0.36618762052262899</v>
      </c>
      <c r="Y25" s="240">
        <f t="shared" si="1"/>
        <v>0.20947922738657837</v>
      </c>
      <c r="Z25" s="240">
        <f t="shared" si="1"/>
        <v>0.13760373983488786</v>
      </c>
      <c r="AA25" s="241">
        <f t="shared" si="1"/>
        <v>0.13706745644455659</v>
      </c>
      <c r="AB25" s="241">
        <f t="shared" si="1"/>
        <v>0.17798356679513283</v>
      </c>
      <c r="AC25" s="241">
        <f t="shared" si="1"/>
        <v>0.23220899320187058</v>
      </c>
      <c r="AD25" s="241">
        <f t="shared" si="1"/>
        <v>0.25752734390972171</v>
      </c>
      <c r="AE25" s="241">
        <f t="shared" si="1"/>
        <v>0.26418433734117802</v>
      </c>
    </row>
    <row r="26" spans="1:31" ht="14.1" customHeight="1" x14ac:dyDescent="0.2">
      <c r="A26" s="140" t="s">
        <v>23</v>
      </c>
      <c r="B26" s="141">
        <v>3.9119377986591299</v>
      </c>
      <c r="C26" s="141">
        <v>3.31</v>
      </c>
      <c r="D26" s="141">
        <v>2.78</v>
      </c>
      <c r="E26" s="141">
        <v>2.38</v>
      </c>
      <c r="F26" s="141">
        <v>2.63</v>
      </c>
      <c r="G26" s="141">
        <v>2.04</v>
      </c>
      <c r="H26" s="141">
        <v>2.16</v>
      </c>
      <c r="I26" s="141">
        <v>2.4300000000000002</v>
      </c>
      <c r="J26" s="141">
        <v>2.77</v>
      </c>
      <c r="K26" s="141">
        <v>2.78</v>
      </c>
      <c r="L26" s="141">
        <v>3.0825628765884927</v>
      </c>
      <c r="M26" s="141">
        <v>2.9451265946139666</v>
      </c>
      <c r="N26" s="141">
        <v>2.9946250000174492</v>
      </c>
      <c r="O26" s="141">
        <v>2.5871588160482242</v>
      </c>
      <c r="P26" s="141">
        <v>2.2648021972818113</v>
      </c>
      <c r="Q26" s="141">
        <v>2.0015333248938347</v>
      </c>
      <c r="R26" s="141">
        <v>2.0516415425606858</v>
      </c>
      <c r="S26" s="141">
        <v>1.9407782005595051</v>
      </c>
      <c r="T26" s="141">
        <v>1.6041617391040062</v>
      </c>
      <c r="U26" s="141">
        <v>1.3217418939104382</v>
      </c>
      <c r="V26" s="146" t="s">
        <v>179</v>
      </c>
      <c r="W26" s="147"/>
      <c r="X26" s="238">
        <f t="shared" si="1"/>
        <v>0.30825628765884922</v>
      </c>
      <c r="Y26" s="238">
        <f t="shared" si="1"/>
        <v>0.27781515769619658</v>
      </c>
      <c r="Z26" s="238">
        <f t="shared" si="1"/>
        <v>0.29498515769759254</v>
      </c>
      <c r="AA26" s="239">
        <f t="shared" si="1"/>
        <v>0.27251556551716838</v>
      </c>
      <c r="AB26" s="239">
        <f t="shared" si="1"/>
        <v>0.30903534578898728</v>
      </c>
      <c r="AC26" s="239">
        <f t="shared" si="1"/>
        <v>0.3128820132996038</v>
      </c>
      <c r="AD26" s="239">
        <f t="shared" si="1"/>
        <v>0.32371785904353523</v>
      </c>
      <c r="AE26" s="239">
        <f t="shared" si="1"/>
        <v>0.38170723114595023</v>
      </c>
    </row>
    <row r="27" spans="1:31" ht="14.1" customHeight="1" x14ac:dyDescent="0.2">
      <c r="A27" s="150" t="s">
        <v>180</v>
      </c>
      <c r="B27" s="151">
        <v>3.2750851641872756</v>
      </c>
      <c r="C27" s="151">
        <v>3.75</v>
      </c>
      <c r="D27" s="151">
        <v>3.72</v>
      </c>
      <c r="E27" s="151">
        <v>3.74</v>
      </c>
      <c r="F27" s="151">
        <v>3.5</v>
      </c>
      <c r="G27" s="151">
        <v>3.53</v>
      </c>
      <c r="H27" s="151">
        <v>3.41</v>
      </c>
      <c r="I27" s="151">
        <v>3.56</v>
      </c>
      <c r="J27" s="151">
        <v>3.49</v>
      </c>
      <c r="K27" s="151">
        <v>3.54</v>
      </c>
      <c r="L27" s="151">
        <v>3.4924774507679279</v>
      </c>
      <c r="M27" s="151">
        <v>3.2817817226171595</v>
      </c>
      <c r="N27" s="151">
        <v>2.9636340531499026</v>
      </c>
      <c r="O27" s="151">
        <v>2.4853084144135571</v>
      </c>
      <c r="P27" s="151">
        <v>1.919797574877059</v>
      </c>
      <c r="Q27" s="151">
        <v>1.4808758338590897</v>
      </c>
      <c r="R27" s="151">
        <v>1.1136492134069176</v>
      </c>
      <c r="S27" s="151">
        <v>0.58816193845701326</v>
      </c>
      <c r="T27" s="151">
        <v>0.46448558940585249</v>
      </c>
      <c r="U27" s="151">
        <v>0.40699705840536976</v>
      </c>
      <c r="V27" s="156" t="s">
        <v>181</v>
      </c>
      <c r="W27" s="147"/>
      <c r="X27" s="240">
        <f t="shared" si="1"/>
        <v>9.805135295392442E-2</v>
      </c>
      <c r="Y27" s="240">
        <f t="shared" si="1"/>
        <v>9.1574082661491252E-2</v>
      </c>
      <c r="Z27" s="240">
        <f t="shared" si="1"/>
        <v>0.13939043843868704</v>
      </c>
      <c r="AA27" s="241">
        <f t="shared" si="1"/>
        <v>0.24904726042078867</v>
      </c>
      <c r="AB27" s="241">
        <f t="shared" si="1"/>
        <v>0.4266319444614326</v>
      </c>
      <c r="AC27" s="241">
        <f t="shared" si="1"/>
        <v>0.60023613835114054</v>
      </c>
      <c r="AD27" s="241">
        <f t="shared" si="1"/>
        <v>0.78627573373600446</v>
      </c>
      <c r="AE27" s="241">
        <f t="shared" si="1"/>
        <v>0.92795798400387408</v>
      </c>
    </row>
    <row r="28" spans="1:31" ht="14.1" customHeight="1" x14ac:dyDescent="0.2">
      <c r="A28" s="140" t="s">
        <v>182</v>
      </c>
      <c r="B28" s="141">
        <v>2.8051681798695869</v>
      </c>
      <c r="C28" s="141">
        <v>3.72</v>
      </c>
      <c r="D28" s="141">
        <v>3.38</v>
      </c>
      <c r="E28" s="141">
        <v>3.3</v>
      </c>
      <c r="F28" s="141">
        <v>2.76</v>
      </c>
      <c r="G28" s="141">
        <v>2.61</v>
      </c>
      <c r="H28" s="141">
        <v>2.2999999999999998</v>
      </c>
      <c r="I28" s="141">
        <v>1.84</v>
      </c>
      <c r="J28" s="141">
        <v>1.67</v>
      </c>
      <c r="K28" s="141">
        <v>1.28</v>
      </c>
      <c r="L28" s="141">
        <v>1.1689157705597972</v>
      </c>
      <c r="M28" s="141">
        <v>1.1058438959698911</v>
      </c>
      <c r="N28" s="141">
        <v>1.0856520115757722</v>
      </c>
      <c r="O28" s="141">
        <v>0.69891955088680757</v>
      </c>
      <c r="P28" s="141">
        <v>0.69304756405359746</v>
      </c>
      <c r="Q28" s="141">
        <v>0.39482813949894313</v>
      </c>
      <c r="R28" s="141">
        <v>0.17006888710877271</v>
      </c>
      <c r="S28" s="141">
        <v>0.28228203877135666</v>
      </c>
      <c r="T28" s="141">
        <v>0.25267882816996495</v>
      </c>
      <c r="U28" s="141">
        <v>0.25158036918765186</v>
      </c>
      <c r="V28" s="146" t="s">
        <v>183</v>
      </c>
      <c r="W28" s="147"/>
      <c r="X28" s="238">
        <f t="shared" si="1"/>
        <v>0.75110842294402025</v>
      </c>
      <c r="Y28" s="238">
        <f t="shared" si="1"/>
        <v>0.72852403334703109</v>
      </c>
      <c r="Z28" s="238">
        <f t="shared" si="1"/>
        <v>0.66436706575156301</v>
      </c>
      <c r="AA28" s="239">
        <f t="shared" si="1"/>
        <v>0.5840668771007731</v>
      </c>
      <c r="AB28" s="239">
        <f t="shared" si="1"/>
        <v>0.5278096965563307</v>
      </c>
      <c r="AC28" s="239">
        <f t="shared" si="1"/>
        <v>0.4390234453964153</v>
      </c>
      <c r="AD28" s="239">
        <f t="shared" si="1"/>
        <v>0.41720923726266229</v>
      </c>
      <c r="AE28" s="239">
        <f t="shared" si="1"/>
        <v>0.40712654977859825</v>
      </c>
    </row>
    <row r="29" spans="1:31" ht="14.1" customHeight="1" x14ac:dyDescent="0.2">
      <c r="A29" s="150" t="s">
        <v>184</v>
      </c>
      <c r="B29" s="151">
        <v>2.8266087715336807</v>
      </c>
      <c r="C29" s="151">
        <v>3.22</v>
      </c>
      <c r="D29" s="151">
        <v>3.1</v>
      </c>
      <c r="E29" s="151">
        <v>2.9</v>
      </c>
      <c r="F29" s="151">
        <v>2.81</v>
      </c>
      <c r="G29" s="151">
        <v>2.76</v>
      </c>
      <c r="H29" s="151">
        <v>2.6</v>
      </c>
      <c r="I29" s="151">
        <v>2.29</v>
      </c>
      <c r="J29" s="151">
        <v>2.31</v>
      </c>
      <c r="K29" s="151">
        <v>2.27</v>
      </c>
      <c r="L29" s="151">
        <v>1.9797176899608966</v>
      </c>
      <c r="M29" s="151">
        <v>0.88576922834531868</v>
      </c>
      <c r="N29" s="151">
        <v>0.42550693020587038</v>
      </c>
      <c r="O29" s="151">
        <v>0.78061284619917504</v>
      </c>
      <c r="P29" s="151">
        <v>5.7856637178757185E-2</v>
      </c>
      <c r="Q29" s="151">
        <v>3.3421493235985193E-2</v>
      </c>
      <c r="R29" s="151">
        <v>5.9360594331893564E-2</v>
      </c>
      <c r="S29" s="151">
        <v>9.0099776267009976E-2</v>
      </c>
      <c r="T29" s="151">
        <v>4.8610991579273781E-2</v>
      </c>
      <c r="U29" s="151">
        <v>3.9002778291912933E-2</v>
      </c>
      <c r="V29" s="156" t="s">
        <v>185</v>
      </c>
      <c r="W29" s="147"/>
      <c r="X29" s="240">
        <f t="shared" si="1"/>
        <v>0.33402823100391033</v>
      </c>
      <c r="Y29" s="240">
        <f t="shared" si="1"/>
        <v>0.4434513081693785</v>
      </c>
      <c r="Z29" s="240">
        <f t="shared" si="1"/>
        <v>0.61566086120830799</v>
      </c>
      <c r="AA29" s="241">
        <f t="shared" si="1"/>
        <v>0.72831860073260279</v>
      </c>
      <c r="AB29" s="241">
        <f t="shared" si="1"/>
        <v>0.87880793816537717</v>
      </c>
      <c r="AC29" s="241">
        <f t="shared" si="1"/>
        <v>0.92665505547957916</v>
      </c>
      <c r="AD29" s="241">
        <f t="shared" si="1"/>
        <v>0.88256390443554766</v>
      </c>
      <c r="AE29" s="241">
        <f t="shared" si="1"/>
        <v>0.77840282624868495</v>
      </c>
    </row>
    <row r="30" spans="1:31" ht="14.1" customHeight="1" x14ac:dyDescent="0.2">
      <c r="A30" s="140" t="s">
        <v>186</v>
      </c>
      <c r="B30" s="141">
        <v>3.4350976352279661</v>
      </c>
      <c r="C30" s="141">
        <v>3.66</v>
      </c>
      <c r="D30" s="141">
        <v>3.66</v>
      </c>
      <c r="E30" s="141">
        <v>3.56</v>
      </c>
      <c r="F30" s="141">
        <v>3.36</v>
      </c>
      <c r="G30" s="141">
        <v>3.27</v>
      </c>
      <c r="H30" s="141">
        <v>2.81</v>
      </c>
      <c r="I30" s="141">
        <v>2.62</v>
      </c>
      <c r="J30" s="141">
        <v>2.65</v>
      </c>
      <c r="K30" s="141">
        <v>2.72</v>
      </c>
      <c r="L30" s="141">
        <v>2.6566360606545638</v>
      </c>
      <c r="M30" s="141">
        <v>2.2794215811903147</v>
      </c>
      <c r="N30" s="141">
        <v>2.168691639493042</v>
      </c>
      <c r="O30" s="141">
        <v>1.9341433793139007</v>
      </c>
      <c r="P30" s="141">
        <v>1.7729000801588242</v>
      </c>
      <c r="Q30" s="141">
        <v>1.7018553954348585</v>
      </c>
      <c r="R30" s="141">
        <v>1.4520820179660472</v>
      </c>
      <c r="S30" s="141">
        <v>1.3379790398424769</v>
      </c>
      <c r="T30" s="141">
        <v>1.2877061124586091</v>
      </c>
      <c r="U30" s="141">
        <v>1.2488219253688269</v>
      </c>
      <c r="V30" s="146" t="s">
        <v>187</v>
      </c>
      <c r="W30" s="147"/>
      <c r="X30" s="238">
        <f t="shared" si="1"/>
        <v>0.40533639393454363</v>
      </c>
      <c r="Y30" s="238">
        <f t="shared" si="1"/>
        <v>0.40311538865240965</v>
      </c>
      <c r="Z30" s="238">
        <f t="shared" si="1"/>
        <v>0.35242005749296629</v>
      </c>
      <c r="AA30" s="239">
        <f t="shared" si="1"/>
        <v>0.31706009285269426</v>
      </c>
      <c r="AB30" s="239">
        <f t="shared" si="1"/>
        <v>0.35951208323363543</v>
      </c>
      <c r="AC30" s="239">
        <f t="shared" si="1"/>
        <v>0.35996239850636236</v>
      </c>
      <c r="AD30" s="239">
        <f t="shared" si="1"/>
        <v>0.38963851294782059</v>
      </c>
      <c r="AE30" s="239">
        <f t="shared" si="1"/>
        <v>0.42757893686218135</v>
      </c>
    </row>
    <row r="31" spans="1:31" ht="14.1" customHeight="1" x14ac:dyDescent="0.2">
      <c r="A31" s="150" t="s">
        <v>188</v>
      </c>
      <c r="B31" s="151">
        <v>1.5698816090771714</v>
      </c>
      <c r="C31" s="151">
        <v>2.36</v>
      </c>
      <c r="D31" s="151">
        <v>2.81</v>
      </c>
      <c r="E31" s="151">
        <v>2.58</v>
      </c>
      <c r="F31" s="151">
        <v>2.16</v>
      </c>
      <c r="G31" s="151">
        <v>2.2799999999999998</v>
      </c>
      <c r="H31" s="151">
        <v>2.69</v>
      </c>
      <c r="I31" s="151">
        <v>2.65</v>
      </c>
      <c r="J31" s="151">
        <v>2.74</v>
      </c>
      <c r="K31" s="151">
        <v>2.66</v>
      </c>
      <c r="L31" s="151">
        <v>2.4778649106694717</v>
      </c>
      <c r="M31" s="151">
        <v>2.2193997569947737</v>
      </c>
      <c r="N31" s="151">
        <v>2.4958498682539112</v>
      </c>
      <c r="O31" s="151">
        <v>2.3291572486301351</v>
      </c>
      <c r="P31" s="151">
        <v>1.7587285046655201</v>
      </c>
      <c r="Q31" s="151">
        <v>1.0900152888842896</v>
      </c>
      <c r="R31" s="151">
        <v>1.1140155005270151</v>
      </c>
      <c r="S31" s="151">
        <v>0.9612459981067365</v>
      </c>
      <c r="T31" s="151">
        <v>0.23963943645202387</v>
      </c>
      <c r="U31" s="151">
        <v>0.23543592867999522</v>
      </c>
      <c r="V31" s="156" t="s">
        <v>189</v>
      </c>
      <c r="W31" s="147"/>
      <c r="X31" s="240">
        <f t="shared" si="1"/>
        <v>0.17705621071966351</v>
      </c>
      <c r="Y31" s="240">
        <f t="shared" si="1"/>
        <v>0.19392823988029068</v>
      </c>
      <c r="Z31" s="240">
        <f t="shared" si="1"/>
        <v>0.16879622934060357</v>
      </c>
      <c r="AA31" s="241">
        <f t="shared" si="1"/>
        <v>0.17847034163888162</v>
      </c>
      <c r="AB31" s="241">
        <f t="shared" si="1"/>
        <v>0.22662292107901921</v>
      </c>
      <c r="AC31" s="241">
        <f t="shared" si="1"/>
        <v>0.37303222457696938</v>
      </c>
      <c r="AD31" s="241">
        <f t="shared" si="1"/>
        <v>0.49955000590214205</v>
      </c>
      <c r="AE31" s="241">
        <f t="shared" si="1"/>
        <v>0.60290110770183603</v>
      </c>
    </row>
    <row r="32" spans="1:31" ht="14.1" customHeight="1" x14ac:dyDescent="0.2">
      <c r="A32" s="140" t="s">
        <v>190</v>
      </c>
      <c r="B32" s="141">
        <v>1.1928621427917536</v>
      </c>
      <c r="C32" s="141">
        <v>2</v>
      </c>
      <c r="D32" s="141">
        <v>0.55000000000000004</v>
      </c>
      <c r="E32" s="141">
        <v>0.41</v>
      </c>
      <c r="F32" s="141">
        <v>0.31</v>
      </c>
      <c r="G32" s="141">
        <v>0.56000000000000005</v>
      </c>
      <c r="H32" s="141">
        <v>1.05</v>
      </c>
      <c r="I32" s="141">
        <v>0.05</v>
      </c>
      <c r="J32" s="141">
        <v>0.09</v>
      </c>
      <c r="K32" s="141">
        <v>0.08</v>
      </c>
      <c r="L32" s="141">
        <v>9.2723715024207579E-2</v>
      </c>
      <c r="M32" s="141">
        <v>4.6186166380672466E-2</v>
      </c>
      <c r="N32" s="141">
        <v>2.703539393532578E-2</v>
      </c>
      <c r="O32" s="141">
        <v>0.16318297616154043</v>
      </c>
      <c r="P32" s="141">
        <v>0.13206972255694041</v>
      </c>
      <c r="Q32" s="141">
        <v>8.8935839718654278E-2</v>
      </c>
      <c r="R32" s="141">
        <v>9.6595826032718532E-2</v>
      </c>
      <c r="S32" s="141">
        <v>0</v>
      </c>
      <c r="T32" s="141">
        <v>0</v>
      </c>
      <c r="U32" s="141">
        <v>0</v>
      </c>
      <c r="V32" s="146" t="s">
        <v>191</v>
      </c>
      <c r="W32" s="147"/>
      <c r="X32" s="238">
        <f t="shared" si="1"/>
        <v>0.4165821027980634</v>
      </c>
      <c r="Y32" s="238">
        <f t="shared" si="1"/>
        <v>0.25488720948760962</v>
      </c>
      <c r="Z32" s="238">
        <f t="shared" si="1"/>
        <v>0.24872437797278352</v>
      </c>
      <c r="AA32" s="239">
        <f t="shared" si="1"/>
        <v>0.23585230490989523</v>
      </c>
      <c r="AB32" s="239">
        <f t="shared" si="1"/>
        <v>0.23035208103765256</v>
      </c>
      <c r="AC32" s="239">
        <f t="shared" si="1"/>
        <v>0.17359732372445322</v>
      </c>
      <c r="AD32" s="239">
        <f t="shared" si="1"/>
        <v>2.8694059121605109E-2</v>
      </c>
      <c r="AE32" s="239">
        <f t="shared" si="1"/>
        <v>3.4694059121605107E-2</v>
      </c>
    </row>
    <row r="33" spans="1:31" ht="14.1" customHeight="1" x14ac:dyDescent="0.2">
      <c r="A33" s="150" t="s">
        <v>21</v>
      </c>
      <c r="B33" s="151">
        <v>4.2051334448160533</v>
      </c>
      <c r="C33" s="151">
        <v>4.24</v>
      </c>
      <c r="D33" s="151">
        <v>3.99</v>
      </c>
      <c r="E33" s="151">
        <v>3.57</v>
      </c>
      <c r="F33" s="151">
        <v>3.97</v>
      </c>
      <c r="G33" s="151">
        <v>4.1100000000000003</v>
      </c>
      <c r="H33" s="151">
        <v>3.27</v>
      </c>
      <c r="I33" s="151">
        <v>3.13</v>
      </c>
      <c r="J33" s="151">
        <v>3.09</v>
      </c>
      <c r="K33" s="151">
        <v>3.11</v>
      </c>
      <c r="L33" s="151">
        <v>2.9956347341087408</v>
      </c>
      <c r="M33" s="151">
        <v>3.0642655847549101</v>
      </c>
      <c r="N33" s="151">
        <v>3.33</v>
      </c>
      <c r="O33" s="151">
        <v>2.75</v>
      </c>
      <c r="P33" s="151">
        <v>3.82</v>
      </c>
      <c r="Q33" s="151">
        <v>4.9328567167710738E-2</v>
      </c>
      <c r="R33" s="151">
        <v>0</v>
      </c>
      <c r="S33" s="151">
        <v>0</v>
      </c>
      <c r="T33" s="151">
        <v>0</v>
      </c>
      <c r="U33" s="151">
        <v>0</v>
      </c>
      <c r="V33" s="156" t="s">
        <v>192</v>
      </c>
      <c r="W33" s="147"/>
      <c r="X33" s="240">
        <f t="shared" si="1"/>
        <v>0.42843652658912601</v>
      </c>
      <c r="Y33" s="240">
        <f t="shared" si="1"/>
        <v>0.38400797449090796</v>
      </c>
      <c r="Z33" s="240">
        <f t="shared" si="1"/>
        <v>0.31160598086818114</v>
      </c>
      <c r="AA33" s="241">
        <f t="shared" si="1"/>
        <v>0.31280598086818101</v>
      </c>
      <c r="AB33" s="241">
        <f t="shared" si="1"/>
        <v>0.29240797449090805</v>
      </c>
      <c r="AC33" s="241">
        <f t="shared" si="1"/>
        <v>0.58450344200771265</v>
      </c>
      <c r="AD33" s="241">
        <f t="shared" si="1"/>
        <v>1.0037034420077124</v>
      </c>
      <c r="AE33" s="241">
        <f t="shared" si="1"/>
        <v>1.3226880197283397</v>
      </c>
    </row>
    <row r="34" spans="1:31" ht="14.1" customHeight="1" x14ac:dyDescent="0.2">
      <c r="A34" s="140" t="s">
        <v>193</v>
      </c>
      <c r="B34" s="141">
        <v>3.4956308621306076</v>
      </c>
      <c r="C34" s="141">
        <v>3.52</v>
      </c>
      <c r="D34" s="141">
        <v>3.93</v>
      </c>
      <c r="E34" s="141">
        <v>3.57</v>
      </c>
      <c r="F34" s="141">
        <v>3.53</v>
      </c>
      <c r="G34" s="141">
        <v>3.49</v>
      </c>
      <c r="H34" s="141">
        <v>3.37</v>
      </c>
      <c r="I34" s="141">
        <v>3.29</v>
      </c>
      <c r="J34" s="141">
        <v>3.29</v>
      </c>
      <c r="K34" s="141">
        <v>3.55</v>
      </c>
      <c r="L34" s="141">
        <v>3.2869240609904313</v>
      </c>
      <c r="M34" s="141">
        <v>3.0929793068708458</v>
      </c>
      <c r="N34" s="141">
        <v>2.1210548845787218</v>
      </c>
      <c r="O34" s="141">
        <v>1.4547988342273677</v>
      </c>
      <c r="P34" s="141">
        <v>0.99568029728822005</v>
      </c>
      <c r="Q34" s="141">
        <v>1.2778372087808623</v>
      </c>
      <c r="R34" s="141">
        <v>0.77562198836497598</v>
      </c>
      <c r="S34" s="141">
        <v>0.58376579446690635</v>
      </c>
      <c r="T34" s="141">
        <v>0.55394516294953833</v>
      </c>
      <c r="U34" s="141">
        <v>0.54844473835076601</v>
      </c>
      <c r="V34" s="146" t="s">
        <v>194</v>
      </c>
      <c r="W34" s="147"/>
      <c r="X34" s="238">
        <f t="shared" si="1"/>
        <v>0.13876911268114825</v>
      </c>
      <c r="Y34" s="238">
        <f t="shared" si="1"/>
        <v>0.17400966321387226</v>
      </c>
      <c r="Z34" s="238">
        <f t="shared" si="1"/>
        <v>0.26083149180768656</v>
      </c>
      <c r="AA34" s="239">
        <f t="shared" si="1"/>
        <v>0.50385953970547659</v>
      </c>
      <c r="AB34" s="239">
        <f t="shared" si="1"/>
        <v>0.76217943981847325</v>
      </c>
      <c r="AC34" s="239">
        <f t="shared" si="1"/>
        <v>0.88846772244388161</v>
      </c>
      <c r="AD34" s="239">
        <f t="shared" si="1"/>
        <v>0.98849101546211282</v>
      </c>
      <c r="AE34" s="239">
        <f t="shared" si="1"/>
        <v>1.0253254129311666</v>
      </c>
    </row>
    <row r="35" spans="1:31" ht="14.1" customHeight="1" x14ac:dyDescent="0.2">
      <c r="A35" s="150" t="s">
        <v>195</v>
      </c>
      <c r="B35" s="151">
        <v>4.7064777637160971</v>
      </c>
      <c r="C35" s="151">
        <v>4.51</v>
      </c>
      <c r="D35" s="151">
        <v>4.5999999999999996</v>
      </c>
      <c r="E35" s="151">
        <v>3.98</v>
      </c>
      <c r="F35" s="151">
        <v>3.08</v>
      </c>
      <c r="G35" s="151">
        <v>3.4</v>
      </c>
      <c r="H35" s="151">
        <v>3.27</v>
      </c>
      <c r="I35" s="151">
        <v>3.43</v>
      </c>
      <c r="J35" s="151">
        <v>2.99</v>
      </c>
      <c r="K35" s="151">
        <v>3.65</v>
      </c>
      <c r="L35" s="151">
        <v>2.8541872807685156</v>
      </c>
      <c r="M35" s="151">
        <v>2.5945450919649291</v>
      </c>
      <c r="N35" s="151">
        <v>2.1328815010230837</v>
      </c>
      <c r="O35" s="151">
        <v>1.7369164710109968</v>
      </c>
      <c r="P35" s="151">
        <v>1.6275899075753144</v>
      </c>
      <c r="Q35" s="151">
        <v>1.2793746109865387</v>
      </c>
      <c r="R35" s="151">
        <v>0.91035692047858452</v>
      </c>
      <c r="S35" s="151">
        <v>0.77302352621593129</v>
      </c>
      <c r="T35" s="151">
        <v>0.72281107983948356</v>
      </c>
      <c r="U35" s="151">
        <v>0.70119769108470831</v>
      </c>
      <c r="V35" s="156" t="s">
        <v>196</v>
      </c>
      <c r="W35" s="147"/>
      <c r="X35" s="240">
        <f t="shared" si="1"/>
        <v>0.48686501753851863</v>
      </c>
      <c r="Y35" s="240">
        <f t="shared" si="1"/>
        <v>0.42712676272665551</v>
      </c>
      <c r="Z35" s="240">
        <f t="shared" si="1"/>
        <v>0.40783861262434706</v>
      </c>
      <c r="AA35" s="241">
        <f t="shared" si="1"/>
        <v>0.46737635862789711</v>
      </c>
      <c r="AB35" s="241">
        <f t="shared" si="1"/>
        <v>0.59650302587256243</v>
      </c>
      <c r="AC35" s="241">
        <f t="shared" si="1"/>
        <v>0.68988709094716349</v>
      </c>
      <c r="AD35" s="241">
        <f t="shared" si="1"/>
        <v>0.78316129616589281</v>
      </c>
      <c r="AE35" s="241">
        <f t="shared" si="1"/>
        <v>0.78943524374891627</v>
      </c>
    </row>
    <row r="36" spans="1:31" ht="14.1" customHeight="1" x14ac:dyDescent="0.2">
      <c r="A36" s="140" t="s">
        <v>197</v>
      </c>
      <c r="B36" s="141">
        <v>4.4469542041312513</v>
      </c>
      <c r="C36" s="141">
        <v>5.55</v>
      </c>
      <c r="D36" s="141">
        <v>5.1100000000000003</v>
      </c>
      <c r="E36" s="141">
        <v>7.5</v>
      </c>
      <c r="F36" s="141">
        <v>3.79</v>
      </c>
      <c r="G36" s="141">
        <v>3.28</v>
      </c>
      <c r="H36" s="141">
        <v>2.97</v>
      </c>
      <c r="I36" s="141">
        <v>2.79</v>
      </c>
      <c r="J36" s="141">
        <v>2.59</v>
      </c>
      <c r="K36" s="141">
        <v>2.65</v>
      </c>
      <c r="L36" s="141">
        <v>2.1952965368800275</v>
      </c>
      <c r="M36" s="141">
        <v>2.9627196688557071</v>
      </c>
      <c r="N36" s="141">
        <v>3.0358797672179261</v>
      </c>
      <c r="O36" s="141">
        <v>2.64059848253439</v>
      </c>
      <c r="P36" s="141">
        <v>2.3518603209327127</v>
      </c>
      <c r="Q36" s="141">
        <v>1.5536519477003194</v>
      </c>
      <c r="R36" s="141">
        <v>1.7018134896309118</v>
      </c>
      <c r="S36" s="141">
        <v>1.4917060807190838</v>
      </c>
      <c r="T36" s="141">
        <v>2.9381282488330847</v>
      </c>
      <c r="U36" s="141">
        <v>1.1521639684053473</v>
      </c>
      <c r="V36" s="146" t="s">
        <v>198</v>
      </c>
      <c r="W36" s="147"/>
      <c r="X36" s="238">
        <f t="shared" si="1"/>
        <v>1.3264822077871983</v>
      </c>
      <c r="Y36" s="238">
        <f t="shared" si="1"/>
        <v>1.1297190276558555</v>
      </c>
      <c r="Z36" s="238">
        <f t="shared" si="1"/>
        <v>0.90744416108185322</v>
      </c>
      <c r="AA36" s="239">
        <f t="shared" si="1"/>
        <v>0.31727044166592161</v>
      </c>
      <c r="AB36" s="239">
        <f t="shared" si="1"/>
        <v>0.26108440957265033</v>
      </c>
      <c r="AC36" s="239">
        <f t="shared" si="1"/>
        <v>0.32423864234465294</v>
      </c>
      <c r="AD36" s="239">
        <f t="shared" si="1"/>
        <v>0.39722115807136532</v>
      </c>
      <c r="AE36" s="239">
        <f t="shared" si="1"/>
        <v>0.46538849257161774</v>
      </c>
    </row>
    <row r="37" spans="1:31" ht="14.1" customHeight="1" x14ac:dyDescent="0.2">
      <c r="A37" s="150" t="s">
        <v>25</v>
      </c>
      <c r="B37" s="151">
        <v>3.8975508414737265</v>
      </c>
      <c r="C37" s="151">
        <v>4.28</v>
      </c>
      <c r="D37" s="151">
        <v>4.07</v>
      </c>
      <c r="E37" s="151">
        <v>4.03</v>
      </c>
      <c r="F37" s="151">
        <v>3.67</v>
      </c>
      <c r="G37" s="151">
        <v>3.54</v>
      </c>
      <c r="H37" s="151">
        <v>3.93</v>
      </c>
      <c r="I37" s="151">
        <v>3.49</v>
      </c>
      <c r="J37" s="151">
        <v>3.5</v>
      </c>
      <c r="K37" s="151">
        <v>3.63</v>
      </c>
      <c r="L37" s="151">
        <v>4.8288114403221574</v>
      </c>
      <c r="M37" s="151">
        <v>3.6611810643317746</v>
      </c>
      <c r="N37" s="151">
        <v>3.0911068787615439</v>
      </c>
      <c r="O37" s="151">
        <v>4.3884769456742898</v>
      </c>
      <c r="P37" s="151">
        <v>2.4751557405603233</v>
      </c>
      <c r="Q37" s="151">
        <v>1.6286501670644553</v>
      </c>
      <c r="R37" s="151">
        <v>1.3236545972226081</v>
      </c>
      <c r="S37" s="151">
        <v>1.1448494739927391</v>
      </c>
      <c r="T37" s="151">
        <v>1.3715856992186659</v>
      </c>
      <c r="U37" s="151">
        <v>0.81562310107515612</v>
      </c>
      <c r="V37" s="156" t="s">
        <v>199</v>
      </c>
      <c r="W37" s="147"/>
      <c r="X37" s="240">
        <f t="shared" si="1"/>
        <v>0.3308811440322158</v>
      </c>
      <c r="Y37" s="240">
        <f t="shared" si="1"/>
        <v>0.30376288769211712</v>
      </c>
      <c r="Z37" s="240">
        <f t="shared" si="1"/>
        <v>0.31549632505950304</v>
      </c>
      <c r="AA37" s="241">
        <f t="shared" si="1"/>
        <v>0.36568309745390393</v>
      </c>
      <c r="AB37" s="241">
        <f t="shared" si="1"/>
        <v>0.43891532449363729</v>
      </c>
      <c r="AC37" s="241">
        <f t="shared" si="1"/>
        <v>0.63842037692560816</v>
      </c>
      <c r="AD37" s="241">
        <f t="shared" si="1"/>
        <v>0.85764946999318603</v>
      </c>
      <c r="AE37" s="241">
        <f t="shared" si="1"/>
        <v>1.0592889088663662</v>
      </c>
    </row>
    <row r="38" spans="1:31" ht="14.1" customHeight="1" x14ac:dyDescent="0.2">
      <c r="A38" s="140" t="s">
        <v>200</v>
      </c>
      <c r="B38" s="141">
        <v>4.6604226953125201</v>
      </c>
      <c r="C38" s="141">
        <v>4.75</v>
      </c>
      <c r="D38" s="141">
        <v>4.01</v>
      </c>
      <c r="E38" s="141">
        <v>4.1100000000000003</v>
      </c>
      <c r="F38" s="141">
        <v>3.71</v>
      </c>
      <c r="G38" s="141">
        <v>2.5499999999999998</v>
      </c>
      <c r="H38" s="141">
        <v>2.8</v>
      </c>
      <c r="I38" s="141">
        <v>3.18</v>
      </c>
      <c r="J38" s="141">
        <v>3.36</v>
      </c>
      <c r="K38" s="141">
        <v>3.06</v>
      </c>
      <c r="L38" s="141">
        <v>3.0862006598223144</v>
      </c>
      <c r="M38" s="141">
        <v>2.4743285922784053</v>
      </c>
      <c r="N38" s="141">
        <v>1.8502455441079178</v>
      </c>
      <c r="O38" s="141">
        <v>1.3180649606515706</v>
      </c>
      <c r="P38" s="141">
        <v>1.0992290509478846</v>
      </c>
      <c r="Q38" s="141">
        <v>0.93406147385858806</v>
      </c>
      <c r="R38" s="141">
        <v>0.83639957653420183</v>
      </c>
      <c r="S38" s="141">
        <v>0.78522385123431515</v>
      </c>
      <c r="T38" s="141">
        <v>0.67978292426055653</v>
      </c>
      <c r="U38" s="141">
        <v>0.71968854685378003</v>
      </c>
      <c r="V38" s="146" t="s">
        <v>201</v>
      </c>
      <c r="W38" s="147"/>
      <c r="X38" s="238">
        <f t="shared" si="1"/>
        <v>0.54670394721421489</v>
      </c>
      <c r="Y38" s="238">
        <f t="shared" si="1"/>
        <v>0.45075765983194244</v>
      </c>
      <c r="Z38" s="238">
        <f t="shared" si="1"/>
        <v>0.47954715641942658</v>
      </c>
      <c r="AA38" s="239">
        <f t="shared" si="1"/>
        <v>0.55257936114123807</v>
      </c>
      <c r="AB38" s="239">
        <f t="shared" si="1"/>
        <v>0.63387187502749176</v>
      </c>
      <c r="AC38" s="239">
        <f t="shared" si="1"/>
        <v>0.81265021662014225</v>
      </c>
      <c r="AD38" s="239">
        <f t="shared" si="1"/>
        <v>0.91225286460005572</v>
      </c>
      <c r="AE38" s="239">
        <f t="shared" si="1"/>
        <v>0.8918055536653281</v>
      </c>
    </row>
    <row r="39" spans="1:31" ht="14.1" customHeight="1" x14ac:dyDescent="0.2">
      <c r="A39" s="150" t="s">
        <v>202</v>
      </c>
      <c r="B39" s="151">
        <v>6.1340780205888139</v>
      </c>
      <c r="C39" s="151">
        <v>5.78</v>
      </c>
      <c r="D39" s="151">
        <v>4.97</v>
      </c>
      <c r="E39" s="151">
        <v>4.93</v>
      </c>
      <c r="F39" s="151">
        <v>4.5599999999999996</v>
      </c>
      <c r="G39" s="151">
        <v>4</v>
      </c>
      <c r="H39" s="151">
        <v>3.74</v>
      </c>
      <c r="I39" s="151">
        <v>3.98</v>
      </c>
      <c r="J39" s="151">
        <v>4.04</v>
      </c>
      <c r="K39" s="151">
        <v>5.22</v>
      </c>
      <c r="L39" s="151">
        <v>3.6815449624381595</v>
      </c>
      <c r="M39" s="151">
        <v>1.9624491131482937</v>
      </c>
      <c r="N39" s="151">
        <v>1.1031376599200913</v>
      </c>
      <c r="O39" s="151">
        <v>0.97560480810332095</v>
      </c>
      <c r="P39" s="151">
        <v>0.67525433101993193</v>
      </c>
      <c r="Q39" s="151">
        <v>0.27656145562990542</v>
      </c>
      <c r="R39" s="151">
        <v>0</v>
      </c>
      <c r="S39" s="151">
        <v>0</v>
      </c>
      <c r="T39" s="151">
        <v>0</v>
      </c>
      <c r="U39" s="151">
        <v>0</v>
      </c>
      <c r="V39" s="156" t="s">
        <v>203</v>
      </c>
      <c r="W39" s="147"/>
      <c r="X39" s="240">
        <f t="shared" si="1"/>
        <v>0.60184550375618395</v>
      </c>
      <c r="Y39" s="240">
        <f t="shared" si="1"/>
        <v>0.64928047395308353</v>
      </c>
      <c r="Z39" s="240">
        <f t="shared" si="1"/>
        <v>0.88360155702908361</v>
      </c>
      <c r="AA39" s="241">
        <f t="shared" si="1"/>
        <v>1.1875258763822507</v>
      </c>
      <c r="AB39" s="241">
        <f t="shared" si="1"/>
        <v>1.4069500875320564</v>
      </c>
      <c r="AC39" s="241">
        <f t="shared" si="1"/>
        <v>1.5668537594616612</v>
      </c>
      <c r="AD39" s="241">
        <f t="shared" si="1"/>
        <v>1.6311448060668556</v>
      </c>
      <c r="AE39" s="241">
        <f t="shared" si="1"/>
        <v>1.5460346286965145</v>
      </c>
    </row>
    <row r="40" spans="1:31" ht="14.1" customHeight="1" x14ac:dyDescent="0.2">
      <c r="A40" s="140" t="s">
        <v>41</v>
      </c>
      <c r="B40" s="141">
        <v>2.9820655247955621</v>
      </c>
      <c r="C40" s="141">
        <v>3.06</v>
      </c>
      <c r="D40" s="141">
        <v>3.14</v>
      </c>
      <c r="E40" s="141">
        <v>2.96</v>
      </c>
      <c r="F40" s="141">
        <v>2.61</v>
      </c>
      <c r="G40" s="141">
        <v>2.56</v>
      </c>
      <c r="H40" s="141">
        <v>2.81</v>
      </c>
      <c r="I40" s="141">
        <v>2.83</v>
      </c>
      <c r="J40" s="141">
        <v>2.74</v>
      </c>
      <c r="K40" s="141">
        <v>2.29</v>
      </c>
      <c r="L40" s="141">
        <v>2.3295665956121421</v>
      </c>
      <c r="M40" s="141">
        <v>2.278777707490002</v>
      </c>
      <c r="N40" s="141">
        <v>2.3097037388549184</v>
      </c>
      <c r="O40" s="141">
        <v>2.2448987730119172</v>
      </c>
      <c r="P40" s="141">
        <v>2.0501883713496247</v>
      </c>
      <c r="Q40" s="141">
        <v>2.130165409393816</v>
      </c>
      <c r="R40" s="141">
        <v>2.1275150981076947</v>
      </c>
      <c r="S40" s="141">
        <v>1.9642175243939166</v>
      </c>
      <c r="T40" s="141">
        <v>1.8483866430554969</v>
      </c>
      <c r="U40" s="141">
        <v>1.4933539879024829</v>
      </c>
      <c r="V40" s="146" t="s">
        <v>204</v>
      </c>
      <c r="W40" s="147"/>
      <c r="X40" s="238">
        <f t="shared" si="1"/>
        <v>0.22845200852654299</v>
      </c>
      <c r="Y40" s="238">
        <f t="shared" si="1"/>
        <v>0.24116556968978564</v>
      </c>
      <c r="Z40" s="238">
        <f t="shared" si="1"/>
        <v>0.21819519580429375</v>
      </c>
      <c r="AA40" s="239">
        <f t="shared" si="1"/>
        <v>0.20970531850310206</v>
      </c>
      <c r="AB40" s="239">
        <f t="shared" si="1"/>
        <v>0.23254918509451167</v>
      </c>
      <c r="AC40" s="239">
        <f t="shared" si="1"/>
        <v>0.23520196425725493</v>
      </c>
      <c r="AD40" s="239">
        <f t="shared" si="1"/>
        <v>0.18076737224719527</v>
      </c>
      <c r="AE40" s="239">
        <f t="shared" si="1"/>
        <v>0.14310628657000934</v>
      </c>
    </row>
    <row r="41" spans="1:31" ht="14.1" customHeight="1" x14ac:dyDescent="0.2">
      <c r="A41" s="150" t="s">
        <v>205</v>
      </c>
      <c r="B41" s="151">
        <v>1.9873811610069343</v>
      </c>
      <c r="C41" s="151">
        <v>2.38</v>
      </c>
      <c r="D41" s="151">
        <v>2.4</v>
      </c>
      <c r="E41" s="151">
        <v>2.31</v>
      </c>
      <c r="F41" s="151">
        <v>2.65</v>
      </c>
      <c r="G41" s="151">
        <v>2.69</v>
      </c>
      <c r="H41" s="151">
        <v>3.55</v>
      </c>
      <c r="I41" s="151">
        <v>2.41</v>
      </c>
      <c r="J41" s="151">
        <v>2.42</v>
      </c>
      <c r="K41" s="151">
        <v>2.4500000000000002</v>
      </c>
      <c r="L41" s="151">
        <v>2.0898674423707653</v>
      </c>
      <c r="M41" s="151">
        <v>1.7671791179965128</v>
      </c>
      <c r="N41" s="151">
        <v>1.5426330463528113</v>
      </c>
      <c r="O41" s="151">
        <v>1.284050893039546</v>
      </c>
      <c r="P41" s="151">
        <v>0.4823477734430458</v>
      </c>
      <c r="Q41" s="151">
        <v>0.20907247358314626</v>
      </c>
      <c r="R41" s="151">
        <v>1.4384774337583615E-2</v>
      </c>
      <c r="S41" s="151">
        <v>8.8848650707490498E-2</v>
      </c>
      <c r="T41" s="151">
        <v>7.8803613990161905E-2</v>
      </c>
      <c r="U41" s="151">
        <v>7.2104674097082655E-2</v>
      </c>
      <c r="V41" s="156" t="s">
        <v>206</v>
      </c>
      <c r="W41" s="147"/>
      <c r="X41" s="240">
        <f t="shared" si="1"/>
        <v>0.25700795345775396</v>
      </c>
      <c r="Y41" s="240">
        <f t="shared" si="1"/>
        <v>0.29377720637796323</v>
      </c>
      <c r="Z41" s="240">
        <f t="shared" si="1"/>
        <v>0.36843844719358926</v>
      </c>
      <c r="AA41" s="241">
        <f t="shared" si="1"/>
        <v>0.49155234002884374</v>
      </c>
      <c r="AB41" s="241">
        <f t="shared" si="1"/>
        <v>0.63964409568983116</v>
      </c>
      <c r="AC41" s="241">
        <f t="shared" si="1"/>
        <v>0.76345841379557033</v>
      </c>
      <c r="AD41" s="241">
        <f t="shared" si="1"/>
        <v>0.77559165880920855</v>
      </c>
      <c r="AE41" s="241">
        <f t="shared" si="1"/>
        <v>0.82893999933221885</v>
      </c>
    </row>
    <row r="42" spans="1:31" ht="14.1" customHeight="1" x14ac:dyDescent="0.2">
      <c r="A42" s="140" t="s">
        <v>207</v>
      </c>
      <c r="B42" s="141">
        <v>3.5904214282342224</v>
      </c>
      <c r="C42" s="141">
        <v>3.48</v>
      </c>
      <c r="D42" s="141">
        <v>3.78</v>
      </c>
      <c r="E42" s="141">
        <v>3.71</v>
      </c>
      <c r="F42" s="141">
        <v>3.12</v>
      </c>
      <c r="G42" s="141">
        <v>3.26</v>
      </c>
      <c r="H42" s="141">
        <v>2.78</v>
      </c>
      <c r="I42" s="141">
        <v>3.01</v>
      </c>
      <c r="J42" s="141">
        <v>2.77</v>
      </c>
      <c r="K42" s="141">
        <v>3.24</v>
      </c>
      <c r="L42" s="141">
        <v>2.667575045949532</v>
      </c>
      <c r="M42" s="141">
        <v>2.6445402971889282</v>
      </c>
      <c r="N42" s="141">
        <v>2.607981776880651</v>
      </c>
      <c r="O42" s="141">
        <v>2.9010729909434447</v>
      </c>
      <c r="P42" s="141">
        <v>2.5627324670952421</v>
      </c>
      <c r="Q42" s="141">
        <v>1.9275878838320688</v>
      </c>
      <c r="R42" s="141">
        <v>1.3213480288401256</v>
      </c>
      <c r="S42" s="141">
        <v>1.1218599693721287</v>
      </c>
      <c r="T42" s="141">
        <v>0.96316477878787887</v>
      </c>
      <c r="U42" s="141">
        <v>0.77893995945945949</v>
      </c>
      <c r="V42" s="146" t="s">
        <v>208</v>
      </c>
      <c r="W42" s="147"/>
      <c r="X42" s="238">
        <f t="shared" si="1"/>
        <v>0.31224249540504678</v>
      </c>
      <c r="Y42" s="238">
        <f t="shared" si="1"/>
        <v>0.32378846568615399</v>
      </c>
      <c r="Z42" s="238">
        <f t="shared" si="1"/>
        <v>0.2869902879980889</v>
      </c>
      <c r="AA42" s="239">
        <f t="shared" si="1"/>
        <v>0.20609758709243337</v>
      </c>
      <c r="AB42" s="239">
        <f t="shared" si="1"/>
        <v>0.20670239194406506</v>
      </c>
      <c r="AC42" s="239">
        <f t="shared" si="1"/>
        <v>0.22906555199970224</v>
      </c>
      <c r="AD42" s="239">
        <f t="shared" si="1"/>
        <v>0.37683663349031232</v>
      </c>
      <c r="AE42" s="239">
        <f t="shared" si="1"/>
        <v>0.55172273119726256</v>
      </c>
    </row>
    <row r="43" spans="1:31" ht="14.1" customHeight="1" x14ac:dyDescent="0.2">
      <c r="A43" s="150" t="s">
        <v>209</v>
      </c>
      <c r="B43" s="151">
        <v>4.2336078432330178</v>
      </c>
      <c r="C43" s="151">
        <v>4.3600000000000003</v>
      </c>
      <c r="D43" s="151">
        <v>4.3499999999999996</v>
      </c>
      <c r="E43" s="151">
        <v>3.76</v>
      </c>
      <c r="F43" s="151">
        <v>3.8</v>
      </c>
      <c r="G43" s="151">
        <v>3.43</v>
      </c>
      <c r="H43" s="151">
        <v>3.61</v>
      </c>
      <c r="I43" s="151">
        <v>3.17</v>
      </c>
      <c r="J43" s="151">
        <v>2.91</v>
      </c>
      <c r="K43" s="151">
        <v>2.81</v>
      </c>
      <c r="L43" s="151">
        <v>2.7010670993678207</v>
      </c>
      <c r="M43" s="151">
        <v>2.4559566383386096</v>
      </c>
      <c r="N43" s="151">
        <v>2.2134046886076071</v>
      </c>
      <c r="O43" s="151">
        <v>1.9047022499406887</v>
      </c>
      <c r="P43" s="151">
        <v>1.4127592058080289</v>
      </c>
      <c r="Q43" s="151">
        <v>1.1982584895654154</v>
      </c>
      <c r="R43" s="151">
        <v>1.1869842409432052</v>
      </c>
      <c r="S43" s="151">
        <v>1.0618690092809056</v>
      </c>
      <c r="T43" s="151">
        <v>0.74426342396356793</v>
      </c>
      <c r="U43" s="151">
        <v>0.52064539547916866</v>
      </c>
      <c r="V43" s="156" t="s">
        <v>210</v>
      </c>
      <c r="W43" s="147"/>
      <c r="X43" s="240">
        <f t="shared" si="1"/>
        <v>0.48589329006321791</v>
      </c>
      <c r="Y43" s="240">
        <f t="shared" si="1"/>
        <v>0.49029762622935691</v>
      </c>
      <c r="Z43" s="240">
        <f t="shared" si="1"/>
        <v>0.46795715736859622</v>
      </c>
      <c r="AA43" s="241">
        <f t="shared" si="1"/>
        <v>0.48348693237452733</v>
      </c>
      <c r="AB43" s="241">
        <f t="shared" si="1"/>
        <v>0.5320666340260336</v>
      </c>
      <c r="AC43" s="241">
        <f t="shared" si="1"/>
        <v>0.60506694294590557</v>
      </c>
      <c r="AD43" s="241">
        <f t="shared" si="1"/>
        <v>0.61650977175424249</v>
      </c>
      <c r="AE43" s="241">
        <f t="shared" si="1"/>
        <v>0.63258552307757943</v>
      </c>
    </row>
    <row r="44" spans="1:31" ht="14.1" customHeight="1" x14ac:dyDescent="0.2">
      <c r="A44" s="140" t="s">
        <v>211</v>
      </c>
      <c r="B44" s="141">
        <v>3.6220398428919443</v>
      </c>
      <c r="C44" s="141">
        <v>3.69</v>
      </c>
      <c r="D44" s="141">
        <v>3.75</v>
      </c>
      <c r="E44" s="141">
        <v>3.95</v>
      </c>
      <c r="F44" s="141">
        <v>3.61</v>
      </c>
      <c r="G44" s="141">
        <v>3.39</v>
      </c>
      <c r="H44" s="141">
        <v>3.37</v>
      </c>
      <c r="I44" s="141">
        <v>2.74</v>
      </c>
      <c r="J44" s="141">
        <v>2.73</v>
      </c>
      <c r="K44" s="141">
        <v>2.76</v>
      </c>
      <c r="L44" s="141">
        <v>2.4837133419350574</v>
      </c>
      <c r="M44" s="141">
        <v>2.4290013578858676</v>
      </c>
      <c r="N44" s="141">
        <v>2.3865512105140549</v>
      </c>
      <c r="O44" s="141">
        <v>2.1483674750616415</v>
      </c>
      <c r="P44" s="141">
        <v>1.7468724590989981</v>
      </c>
      <c r="Q44" s="141">
        <v>1.1116803989908639</v>
      </c>
      <c r="R44" s="141">
        <v>1.0502047774550738</v>
      </c>
      <c r="S44" s="141">
        <v>1.0115016103794636</v>
      </c>
      <c r="T44" s="141">
        <v>0.76616568561227782</v>
      </c>
      <c r="U44" s="141">
        <v>0.7873778068194105</v>
      </c>
      <c r="V44" s="146" t="s">
        <v>212</v>
      </c>
      <c r="W44" s="147"/>
      <c r="X44" s="238">
        <f t="shared" si="1"/>
        <v>0.45515439896779314</v>
      </c>
      <c r="Y44" s="238">
        <f t="shared" si="1"/>
        <v>0.49272853001790751</v>
      </c>
      <c r="Z44" s="238">
        <f t="shared" si="1"/>
        <v>0.47605872717320163</v>
      </c>
      <c r="AA44" s="239">
        <f t="shared" si="1"/>
        <v>0.39114199687620282</v>
      </c>
      <c r="AB44" s="239">
        <f t="shared" si="1"/>
        <v>0.37954941555043809</v>
      </c>
      <c r="AC44" s="239">
        <f t="shared" si="1"/>
        <v>0.43380059074580701</v>
      </c>
      <c r="AD44" s="239">
        <f t="shared" si="1"/>
        <v>0.51548625955400906</v>
      </c>
      <c r="AE44" s="239">
        <f t="shared" si="1"/>
        <v>0.6045795613208016</v>
      </c>
    </row>
    <row r="45" spans="1:31" ht="14.1" customHeight="1" x14ac:dyDescent="0.2">
      <c r="A45" s="150" t="s">
        <v>213</v>
      </c>
      <c r="B45" s="151">
        <v>4.376014911464492</v>
      </c>
      <c r="C45" s="151">
        <v>4.7699999999999996</v>
      </c>
      <c r="D45" s="151">
        <v>4.41</v>
      </c>
      <c r="E45" s="151">
        <v>4.0199999999999996</v>
      </c>
      <c r="F45" s="151">
        <v>3</v>
      </c>
      <c r="G45" s="151">
        <v>3.45</v>
      </c>
      <c r="H45" s="151">
        <v>3.2</v>
      </c>
      <c r="I45" s="151">
        <v>3.25</v>
      </c>
      <c r="J45" s="151">
        <v>3.48</v>
      </c>
      <c r="K45" s="151">
        <v>3.75</v>
      </c>
      <c r="L45" s="151">
        <v>3.5089277807799442</v>
      </c>
      <c r="M45" s="151">
        <v>3.5955604041025637</v>
      </c>
      <c r="N45" s="151">
        <v>3.6337374393939386</v>
      </c>
      <c r="O45" s="151">
        <v>3.4473364632880097</v>
      </c>
      <c r="P45" s="151">
        <v>3.8657410457516339</v>
      </c>
      <c r="Q45" s="151">
        <v>0.94094770528163485</v>
      </c>
      <c r="R45" s="151">
        <v>0.71417676586609469</v>
      </c>
      <c r="S45" s="151">
        <v>0.70818115815239724</v>
      </c>
      <c r="T45" s="151">
        <v>0.78914914471872011</v>
      </c>
      <c r="U45" s="151">
        <v>0.87971359805382665</v>
      </c>
      <c r="V45" s="156" t="s">
        <v>214</v>
      </c>
      <c r="W45" s="147"/>
      <c r="X45" s="240">
        <f t="shared" si="1"/>
        <v>0.44288577753760433</v>
      </c>
      <c r="Y45" s="240">
        <f t="shared" si="1"/>
        <v>0.30195302602991203</v>
      </c>
      <c r="Z45" s="240">
        <f t="shared" si="1"/>
        <v>0.21282256242764458</v>
      </c>
      <c r="AA45" s="241">
        <f t="shared" si="1"/>
        <v>0.16893372525386724</v>
      </c>
      <c r="AB45" s="241">
        <f t="shared" si="1"/>
        <v>0.15450352718434016</v>
      </c>
      <c r="AC45" s="241">
        <f t="shared" si="1"/>
        <v>0.48214550925953648</v>
      </c>
      <c r="AD45" s="241">
        <f t="shared" si="1"/>
        <v>0.87643220994900672</v>
      </c>
      <c r="AE45" s="241">
        <f t="shared" si="1"/>
        <v>1.1860153998969476</v>
      </c>
    </row>
    <row r="46" spans="1:31" ht="14.1" customHeight="1" x14ac:dyDescent="0.2">
      <c r="A46" s="140" t="s">
        <v>215</v>
      </c>
      <c r="B46" s="141">
        <v>2.6261397376984146</v>
      </c>
      <c r="C46" s="141">
        <v>3</v>
      </c>
      <c r="D46" s="141">
        <v>2.89</v>
      </c>
      <c r="E46" s="141">
        <v>2.83</v>
      </c>
      <c r="F46" s="141">
        <v>2.76</v>
      </c>
      <c r="G46" s="141">
        <v>2.61</v>
      </c>
      <c r="H46" s="141">
        <v>2.83</v>
      </c>
      <c r="I46" s="141">
        <v>3.1</v>
      </c>
      <c r="J46" s="141">
        <v>3.09</v>
      </c>
      <c r="K46" s="141">
        <v>3.1</v>
      </c>
      <c r="L46" s="141">
        <v>3.2696839435769092</v>
      </c>
      <c r="M46" s="141">
        <v>2.723205786603569</v>
      </c>
      <c r="N46" s="141">
        <v>2.3891994538458889</v>
      </c>
      <c r="O46" s="141">
        <v>3.7274831312645822</v>
      </c>
      <c r="P46" s="141">
        <v>2.7589563769520193</v>
      </c>
      <c r="Q46" s="141">
        <v>2.5968566582535724</v>
      </c>
      <c r="R46" s="141">
        <v>2.0263006191728254</v>
      </c>
      <c r="S46" s="141">
        <v>1.9240564891679017</v>
      </c>
      <c r="T46" s="141">
        <v>1.9510824926902541</v>
      </c>
      <c r="U46" s="141">
        <v>2.1575309090465415</v>
      </c>
      <c r="V46" s="146" t="s">
        <v>216</v>
      </c>
      <c r="W46" s="147"/>
      <c r="X46" s="238">
        <f t="shared" si="1"/>
        <v>0.16396839435769092</v>
      </c>
      <c r="Y46" s="238">
        <f t="shared" si="1"/>
        <v>0.17570561030094356</v>
      </c>
      <c r="Z46" s="238">
        <f t="shared" si="1"/>
        <v>0.21576965399327244</v>
      </c>
      <c r="AA46" s="239">
        <f t="shared" si="1"/>
        <v>0.29747618343920335</v>
      </c>
      <c r="AB46" s="239">
        <f t="shared" si="1"/>
        <v>0.29758054574400139</v>
      </c>
      <c r="AC46" s="239">
        <f t="shared" si="1"/>
        <v>0.29889487991864416</v>
      </c>
      <c r="AD46" s="239">
        <f t="shared" si="1"/>
        <v>0.37926481800136164</v>
      </c>
      <c r="AE46" s="239">
        <f t="shared" si="1"/>
        <v>0.42897401826131681</v>
      </c>
    </row>
    <row r="47" spans="1:31" s="108" customFormat="1" ht="14.1" customHeight="1" x14ac:dyDescent="0.2">
      <c r="A47" s="150" t="s">
        <v>24</v>
      </c>
      <c r="B47" s="151">
        <v>4.2408806495107347</v>
      </c>
      <c r="C47" s="151">
        <v>4.3</v>
      </c>
      <c r="D47" s="151">
        <v>4.0199999999999996</v>
      </c>
      <c r="E47" s="151">
        <v>3.8</v>
      </c>
      <c r="F47" s="151">
        <v>3.7</v>
      </c>
      <c r="G47" s="151">
        <v>3.42</v>
      </c>
      <c r="H47" s="151">
        <v>3.35</v>
      </c>
      <c r="I47" s="151">
        <v>3.36</v>
      </c>
      <c r="J47" s="151">
        <v>3.19</v>
      </c>
      <c r="K47" s="151">
        <v>3.11</v>
      </c>
      <c r="L47" s="151">
        <v>3.0022268042562383</v>
      </c>
      <c r="M47" s="151">
        <v>2.7189272288740836</v>
      </c>
      <c r="N47" s="151">
        <v>2.538495094522681</v>
      </c>
      <c r="O47" s="151">
        <v>2.4424467359094941</v>
      </c>
      <c r="P47" s="151">
        <v>2.3390888635509297</v>
      </c>
      <c r="Q47" s="151">
        <v>2.2831248519591627</v>
      </c>
      <c r="R47" s="151">
        <v>2.1493528529570587</v>
      </c>
      <c r="S47" s="151">
        <v>1.8428994453628915</v>
      </c>
      <c r="T47" s="151">
        <v>1.524576378559706</v>
      </c>
      <c r="U47" s="151">
        <v>1.3639003478811271</v>
      </c>
      <c r="V47" s="156" t="s">
        <v>217</v>
      </c>
      <c r="W47" s="147"/>
      <c r="X47" s="240">
        <f t="shared" si="1"/>
        <v>0.34382185565950107</v>
      </c>
      <c r="Y47" s="240">
        <f t="shared" si="1"/>
        <v>0.29430767734957419</v>
      </c>
      <c r="Z47" s="240">
        <f t="shared" si="1"/>
        <v>0.30703508723469974</v>
      </c>
      <c r="AA47" s="241">
        <f t="shared" si="1"/>
        <v>0.32614849637250032</v>
      </c>
      <c r="AB47" s="241">
        <f t="shared" si="1"/>
        <v>0.34990319359763644</v>
      </c>
      <c r="AC47" s="241">
        <f t="shared" si="1"/>
        <v>0.36901440294398868</v>
      </c>
      <c r="AD47" s="241">
        <f t="shared" si="1"/>
        <v>0.36286456342309953</v>
      </c>
      <c r="AE47" s="241">
        <f t="shared" si="1"/>
        <v>0.3549058564346611</v>
      </c>
    </row>
    <row r="48" spans="1:31" s="108" customFormat="1" ht="14.1" customHeight="1" x14ac:dyDescent="0.2">
      <c r="A48" s="140" t="s">
        <v>22</v>
      </c>
      <c r="B48" s="141">
        <v>3.5940618375000213</v>
      </c>
      <c r="C48" s="141">
        <v>4.0199999999999996</v>
      </c>
      <c r="D48" s="141">
        <v>3.87</v>
      </c>
      <c r="E48" s="141">
        <v>3.01</v>
      </c>
      <c r="F48" s="141">
        <v>2.23</v>
      </c>
      <c r="G48" s="141">
        <v>2.21</v>
      </c>
      <c r="H48" s="141">
        <v>2.52</v>
      </c>
      <c r="I48" s="141">
        <v>2.65</v>
      </c>
      <c r="J48" s="141">
        <v>2.74</v>
      </c>
      <c r="K48" s="141">
        <v>2.77</v>
      </c>
      <c r="L48" s="141">
        <v>2.5067999890938246</v>
      </c>
      <c r="M48" s="141">
        <v>2.5318911773631809</v>
      </c>
      <c r="N48" s="141">
        <v>2.2580909766080852</v>
      </c>
      <c r="O48" s="141">
        <v>2.0617645729564038</v>
      </c>
      <c r="P48" s="141">
        <v>1.8152661854884418</v>
      </c>
      <c r="Q48" s="141">
        <v>1.7134106057784642</v>
      </c>
      <c r="R48" s="141">
        <v>1.5963359231936911</v>
      </c>
      <c r="S48" s="141">
        <v>1.5528023059771225</v>
      </c>
      <c r="T48" s="141">
        <v>1.4270458908694768</v>
      </c>
      <c r="U48" s="141">
        <v>1.4028862063455569</v>
      </c>
      <c r="V48" s="146" t="s">
        <v>218</v>
      </c>
      <c r="W48" s="147"/>
      <c r="X48" s="238">
        <f t="shared" si="1"/>
        <v>0.46839200065437048</v>
      </c>
      <c r="Y48" s="238">
        <f t="shared" si="1"/>
        <v>0.31490470668343951</v>
      </c>
      <c r="Z48" s="238">
        <f t="shared" si="1"/>
        <v>0.1998574285547928</v>
      </c>
      <c r="AA48" s="239">
        <f t="shared" si="1"/>
        <v>0.20631262736882178</v>
      </c>
      <c r="AB48" s="239">
        <f t="shared" si="1"/>
        <v>0.25608068511020876</v>
      </c>
      <c r="AC48" s="239">
        <f t="shared" si="1"/>
        <v>0.31567141241679308</v>
      </c>
      <c r="AD48" s="239">
        <f t="shared" si="1"/>
        <v>0.37538229024319197</v>
      </c>
      <c r="AE48" s="239">
        <f t="shared" si="1"/>
        <v>0.40672025496709674</v>
      </c>
    </row>
    <row r="49" spans="1:31" s="108" customFormat="1" ht="14.1" customHeight="1" x14ac:dyDescent="0.2">
      <c r="A49" s="150" t="s">
        <v>219</v>
      </c>
      <c r="B49" s="151">
        <v>4.0497764321516954</v>
      </c>
      <c r="C49" s="151">
        <v>3.96</v>
      </c>
      <c r="D49" s="151">
        <v>3.57</v>
      </c>
      <c r="E49" s="151">
        <v>3.53</v>
      </c>
      <c r="F49" s="151">
        <v>3.27</v>
      </c>
      <c r="G49" s="151">
        <v>3.61</v>
      </c>
      <c r="H49" s="151">
        <v>3.73</v>
      </c>
      <c r="I49" s="151">
        <v>3.78</v>
      </c>
      <c r="J49" s="151">
        <v>3.63</v>
      </c>
      <c r="K49" s="151">
        <v>3.56</v>
      </c>
      <c r="L49" s="151">
        <v>3.0357013450485102</v>
      </c>
      <c r="M49" s="151">
        <v>2.7527221400404041</v>
      </c>
      <c r="N49" s="151">
        <v>2.312347815336028</v>
      </c>
      <c r="O49" s="151">
        <v>1.861541194972437</v>
      </c>
      <c r="P49" s="151">
        <v>1.2798274044704716</v>
      </c>
      <c r="Q49" s="151">
        <v>1.5909098279827232</v>
      </c>
      <c r="R49" s="151">
        <v>1.5658504825958768</v>
      </c>
      <c r="S49" s="151">
        <v>1.5559696995304229</v>
      </c>
      <c r="T49" s="151">
        <v>1.4992002514125706</v>
      </c>
      <c r="U49" s="151">
        <v>1.3379432008230032</v>
      </c>
      <c r="V49" s="156" t="s">
        <v>220</v>
      </c>
      <c r="W49" s="147"/>
      <c r="X49" s="240">
        <f t="shared" si="1"/>
        <v>0.17491583859417878</v>
      </c>
      <c r="Y49" s="240">
        <f t="shared" si="1"/>
        <v>0.25642071208755202</v>
      </c>
      <c r="Z49" s="240">
        <f t="shared" si="1"/>
        <v>0.38270744394900691</v>
      </c>
      <c r="AA49" s="241">
        <f t="shared" si="1"/>
        <v>0.53092250055231449</v>
      </c>
      <c r="AB49" s="241">
        <f t="shared" si="1"/>
        <v>0.72288348102555988</v>
      </c>
      <c r="AC49" s="241">
        <f t="shared" si="1"/>
        <v>0.79383529622464466</v>
      </c>
      <c r="AD49" s="241">
        <f t="shared" si="1"/>
        <v>0.81479467597313793</v>
      </c>
      <c r="AE49" s="241">
        <f t="shared" si="1"/>
        <v>0.74409510421963287</v>
      </c>
    </row>
    <row r="50" spans="1:31" s="108" customFormat="1" ht="14.1" customHeight="1" x14ac:dyDescent="0.2">
      <c r="A50" s="225" t="s">
        <v>16</v>
      </c>
      <c r="B50" s="226">
        <v>1.1928621427917536</v>
      </c>
      <c r="C50" s="226">
        <v>2</v>
      </c>
      <c r="D50" s="226">
        <v>0.55000000000000004</v>
      </c>
      <c r="E50" s="226">
        <v>0.41</v>
      </c>
      <c r="F50" s="226">
        <v>0.31</v>
      </c>
      <c r="G50" s="226">
        <v>0.56000000000000005</v>
      </c>
      <c r="H50" s="226">
        <v>1.05</v>
      </c>
      <c r="I50" s="226">
        <v>0.05</v>
      </c>
      <c r="J50" s="226">
        <v>0.09</v>
      </c>
      <c r="K50" s="226">
        <v>0.08</v>
      </c>
      <c r="L50" s="226">
        <v>9.2723715024207579E-2</v>
      </c>
      <c r="M50" s="226">
        <v>4.6186166380672466E-2</v>
      </c>
      <c r="N50" s="227">
        <v>2.703539393532578E-2</v>
      </c>
      <c r="O50" s="227">
        <v>0.16318297616154043</v>
      </c>
      <c r="P50" s="227">
        <v>5.7856637178757185E-2</v>
      </c>
      <c r="Q50" s="227">
        <v>3.3421493235985193E-2</v>
      </c>
      <c r="R50" s="227">
        <v>0</v>
      </c>
      <c r="S50" s="227">
        <v>0</v>
      </c>
      <c r="T50" s="227">
        <v>0</v>
      </c>
      <c r="U50" s="227">
        <v>0</v>
      </c>
      <c r="V50" s="228" t="str">
        <f>+A50</f>
        <v>Minimum</v>
      </c>
      <c r="W50" s="147"/>
      <c r="X50" s="229">
        <f t="shared" si="1"/>
        <v>0.4165821027980634</v>
      </c>
      <c r="Y50" s="229">
        <f t="shared" si="1"/>
        <v>0.25488720948760962</v>
      </c>
      <c r="Z50" s="229">
        <f t="shared" si="1"/>
        <v>0.24872437797278352</v>
      </c>
      <c r="AA50" s="229">
        <f t="shared" si="1"/>
        <v>0.23585230490989523</v>
      </c>
      <c r="AB50" s="270">
        <f t="shared" si="1"/>
        <v>0.23332060445277986</v>
      </c>
      <c r="AC50" s="270">
        <f t="shared" si="1"/>
        <v>0.17619187236167022</v>
      </c>
      <c r="AD50" s="230">
        <f t="shared" si="1"/>
        <v>3.3948827683830507E-2</v>
      </c>
      <c r="AE50" s="230">
        <f t="shared" si="1"/>
        <v>3.7948827683830511E-2</v>
      </c>
    </row>
    <row r="51" spans="1:31" s="108" customFormat="1" ht="14.1" customHeight="1" x14ac:dyDescent="0.2">
      <c r="A51" s="219" t="s">
        <v>17</v>
      </c>
      <c r="B51" s="220">
        <v>6.1340780205888139</v>
      </c>
      <c r="C51" s="220">
        <v>5.78</v>
      </c>
      <c r="D51" s="220">
        <v>5.1100000000000003</v>
      </c>
      <c r="E51" s="220">
        <v>7.5</v>
      </c>
      <c r="F51" s="220">
        <v>4.5599999999999996</v>
      </c>
      <c r="G51" s="220">
        <v>4.1100000000000003</v>
      </c>
      <c r="H51" s="220">
        <v>3.93</v>
      </c>
      <c r="I51" s="220">
        <v>3.98</v>
      </c>
      <c r="J51" s="220">
        <v>4.04</v>
      </c>
      <c r="K51" s="220">
        <v>5.22</v>
      </c>
      <c r="L51" s="220">
        <v>4.8288114403221574</v>
      </c>
      <c r="M51" s="220">
        <v>3.6611810643317746</v>
      </c>
      <c r="N51" s="221">
        <v>3.6337374393939386</v>
      </c>
      <c r="O51" s="221">
        <v>4.3884769456742898</v>
      </c>
      <c r="P51" s="221">
        <v>3.8657410457516339</v>
      </c>
      <c r="Q51" s="221">
        <v>2.5968566582535724</v>
      </c>
      <c r="R51" s="221">
        <v>2.1493528529570587</v>
      </c>
      <c r="S51" s="221">
        <v>1.9671816561440876</v>
      </c>
      <c r="T51" s="221">
        <v>2.9381282488330847</v>
      </c>
      <c r="U51" s="221">
        <v>2.1575309090465415</v>
      </c>
      <c r="V51" s="222" t="str">
        <f>+A51</f>
        <v>Maximum</v>
      </c>
      <c r="W51" s="147"/>
      <c r="X51" s="223">
        <f t="shared" si="1"/>
        <v>0.7972950847742275</v>
      </c>
      <c r="Y51" s="223">
        <f t="shared" si="1"/>
        <v>0.77656288769211701</v>
      </c>
      <c r="Z51" s="223">
        <f t="shared" si="1"/>
        <v>0.78466389254060176</v>
      </c>
      <c r="AA51" s="223">
        <f t="shared" si="1"/>
        <v>0.41128112602151656</v>
      </c>
      <c r="AB51" s="271">
        <f t="shared" si="1"/>
        <v>0.38798080107086153</v>
      </c>
      <c r="AC51" s="271">
        <f t="shared" si="1"/>
        <v>0.48387330970109999</v>
      </c>
      <c r="AD51" s="224">
        <f t="shared" si="1"/>
        <v>0.66090699274748521</v>
      </c>
      <c r="AE51" s="224">
        <f t="shared" si="1"/>
        <v>0.83868140687654957</v>
      </c>
    </row>
    <row r="52" spans="1:31" s="108" customFormat="1" ht="14.1" customHeight="1" x14ac:dyDescent="0.2">
      <c r="A52" s="159" t="s">
        <v>221</v>
      </c>
      <c r="B52" s="160">
        <v>3.7597953421828354</v>
      </c>
      <c r="C52" s="160">
        <v>3.855</v>
      </c>
      <c r="D52" s="160">
        <v>3.7649999999999997</v>
      </c>
      <c r="E52" s="160">
        <v>3.57</v>
      </c>
      <c r="F52" s="160">
        <v>3.1950000000000003</v>
      </c>
      <c r="G52" s="160">
        <v>3.2649999999999997</v>
      </c>
      <c r="H52" s="160">
        <v>3.085</v>
      </c>
      <c r="I52" s="160">
        <v>3.0549999999999997</v>
      </c>
      <c r="J52" s="160">
        <v>2.84</v>
      </c>
      <c r="K52" s="160">
        <v>2.9350000000000001</v>
      </c>
      <c r="L52" s="160">
        <v>2.7776271900681682</v>
      </c>
      <c r="M52" s="160">
        <v>2.6195426945769285</v>
      </c>
      <c r="N52" s="209">
        <v>2.3494495129250415</v>
      </c>
      <c r="O52" s="209">
        <v>2.1711469450859608</v>
      </c>
      <c r="P52" s="172">
        <v>1.7940831328236331</v>
      </c>
      <c r="Q52" s="160">
        <v>1.3219914240459016</v>
      </c>
      <c r="R52" s="209">
        <v>1.1504998707351102</v>
      </c>
      <c r="S52" s="209">
        <v>1.0366853098301845</v>
      </c>
      <c r="T52" s="209">
        <v>0.77765741516549891</v>
      </c>
      <c r="U52" s="209">
        <v>0.78315888313943494</v>
      </c>
      <c r="V52" s="173" t="str">
        <f>+A52</f>
        <v>Médiane</v>
      </c>
      <c r="X52" s="166">
        <f t="shared" si="1"/>
        <v>0.30358982479454644</v>
      </c>
      <c r="Y52" s="166">
        <f t="shared" si="1"/>
        <v>0.27042640922839223</v>
      </c>
      <c r="Z52" s="166">
        <f t="shared" si="1"/>
        <v>0.26483806024298617</v>
      </c>
      <c r="AA52" s="166">
        <f t="shared" si="1"/>
        <v>0.2798680388812681</v>
      </c>
      <c r="AB52" s="169">
        <f t="shared" si="1"/>
        <v>0.36450350095606576</v>
      </c>
      <c r="AC52" s="169">
        <f t="shared" si="1"/>
        <v>0.4685730689859432</v>
      </c>
      <c r="AD52" s="168">
        <f t="shared" si="1"/>
        <v>0.55360298708273825</v>
      </c>
      <c r="AE52" s="168">
        <f t="shared" si="1"/>
        <v>0.61903013892030834</v>
      </c>
    </row>
    <row r="53" spans="1:31" s="108" customFormat="1" ht="14.1" customHeight="1" x14ac:dyDescent="0.2">
      <c r="A53" s="159" t="s">
        <v>237</v>
      </c>
      <c r="B53" s="160">
        <v>3.6273713504092178</v>
      </c>
      <c r="C53" s="160">
        <v>3.8423076923076915</v>
      </c>
      <c r="D53" s="160">
        <v>3.6407692307692301</v>
      </c>
      <c r="E53" s="160">
        <v>3.5253846153846151</v>
      </c>
      <c r="F53" s="160">
        <v>3.1107692307692312</v>
      </c>
      <c r="G53" s="160">
        <v>2.9880769230769224</v>
      </c>
      <c r="H53" s="160">
        <v>3.0026923076923073</v>
      </c>
      <c r="I53" s="160">
        <v>2.8838461538461542</v>
      </c>
      <c r="J53" s="160">
        <v>2.8596153846153842</v>
      </c>
      <c r="K53" s="160">
        <v>2.9280769230769228</v>
      </c>
      <c r="L53" s="160">
        <v>2.7357731485787005</v>
      </c>
      <c r="M53" s="160">
        <v>2.4647968194218439</v>
      </c>
      <c r="N53" s="209">
        <v>2.2391853392487451</v>
      </c>
      <c r="O53" s="209">
        <v>2.1098244992070478</v>
      </c>
      <c r="P53" s="172">
        <v>1.7643049502479282</v>
      </c>
      <c r="Q53" s="160">
        <v>1.2636797975019494</v>
      </c>
      <c r="R53" s="209">
        <v>1.1121498430619412</v>
      </c>
      <c r="S53" s="209">
        <v>0.99939380295329161</v>
      </c>
      <c r="T53" s="209">
        <v>0.94184033718857174</v>
      </c>
      <c r="U53" s="209">
        <v>0.7914785843465777</v>
      </c>
      <c r="V53" s="173" t="str">
        <f>+A53</f>
        <v>Moyenne</v>
      </c>
      <c r="X53" s="166">
        <f t="shared" si="1"/>
        <v>0.31065361108527773</v>
      </c>
      <c r="Y53" s="166">
        <f t="shared" si="1"/>
        <v>0.24699657115073662</v>
      </c>
      <c r="Z53" s="166">
        <f t="shared" si="1"/>
        <v>0.23918320928393136</v>
      </c>
      <c r="AA53" s="166">
        <f t="shared" si="1"/>
        <v>0.2765980721964682</v>
      </c>
      <c r="AB53" s="169">
        <f t="shared" si="1"/>
        <v>0.36247307429584347</v>
      </c>
      <c r="AC53" s="169">
        <f t="shared" si="1"/>
        <v>0.46474470863382455</v>
      </c>
      <c r="AD53" s="168">
        <f t="shared" si="1"/>
        <v>0.53890841070075601</v>
      </c>
      <c r="AE53" s="168">
        <f t="shared" si="1"/>
        <v>0.61023836188007818</v>
      </c>
    </row>
    <row r="54" spans="1:31" s="108" customFormat="1" ht="14.1" customHeight="1" thickBot="1" x14ac:dyDescent="0.25">
      <c r="A54" s="159" t="s">
        <v>222</v>
      </c>
      <c r="B54" s="174">
        <v>3.93</v>
      </c>
      <c r="C54" s="175">
        <v>4.0599999999999996</v>
      </c>
      <c r="D54" s="175">
        <v>3.89</v>
      </c>
      <c r="E54" s="175">
        <v>3.53</v>
      </c>
      <c r="F54" s="175">
        <v>2.95</v>
      </c>
      <c r="G54" s="175">
        <v>2.88</v>
      </c>
      <c r="H54" s="175">
        <v>2.94</v>
      </c>
      <c r="I54" s="176">
        <v>2.95</v>
      </c>
      <c r="J54" s="176">
        <v>2.96</v>
      </c>
      <c r="K54" s="277">
        <v>3.05</v>
      </c>
      <c r="L54" s="277">
        <v>2.76</v>
      </c>
      <c r="M54" s="277">
        <v>2.71</v>
      </c>
      <c r="N54" s="278">
        <v>2.4900000000000002</v>
      </c>
      <c r="O54" s="279">
        <v>2.29</v>
      </c>
      <c r="P54" s="177">
        <v>2</v>
      </c>
      <c r="Q54" s="178">
        <v>1.5957991491537076</v>
      </c>
      <c r="R54" s="179">
        <v>1.485132729059869</v>
      </c>
      <c r="S54" s="179">
        <v>1.3623868111496436</v>
      </c>
      <c r="T54" s="179">
        <v>1.32</v>
      </c>
      <c r="U54" s="179">
        <v>1.1211603478336001</v>
      </c>
      <c r="V54" s="164" t="s">
        <v>222</v>
      </c>
      <c r="X54" s="166">
        <f t="shared" si="1"/>
        <v>0.37780000000000002</v>
      </c>
      <c r="Y54" s="166">
        <f t="shared" si="1"/>
        <v>0.25920000000000021</v>
      </c>
      <c r="Z54" s="166">
        <f t="shared" si="1"/>
        <v>0.16959999999999989</v>
      </c>
      <c r="AA54" s="166">
        <f t="shared" si="1"/>
        <v>0.1883999999999999</v>
      </c>
      <c r="AB54" s="169">
        <f t="shared" si="1"/>
        <v>0.26579999999999981</v>
      </c>
      <c r="AC54" s="169">
        <f t="shared" si="1"/>
        <v>0.38450410210155506</v>
      </c>
      <c r="AD54" s="168">
        <f t="shared" si="1"/>
        <v>0.4690881746143708</v>
      </c>
      <c r="AE54" s="168">
        <f t="shared" si="1"/>
        <v>0.52760175727641356</v>
      </c>
    </row>
    <row r="55" spans="1:31" s="108" customFormat="1" ht="14.1" customHeight="1" thickBot="1" x14ac:dyDescent="0.25">
      <c r="A55" s="180" t="s">
        <v>223</v>
      </c>
      <c r="B55" s="181">
        <v>3.58</v>
      </c>
      <c r="C55" s="182">
        <v>3.53</v>
      </c>
      <c r="D55" s="182">
        <v>3.33</v>
      </c>
      <c r="E55" s="182">
        <v>3.51</v>
      </c>
      <c r="F55" s="182">
        <v>2.91</v>
      </c>
      <c r="G55" s="182">
        <v>2.72</v>
      </c>
      <c r="H55" s="182">
        <v>2.97</v>
      </c>
      <c r="I55" s="183">
        <v>3.37</v>
      </c>
      <c r="J55" s="182">
        <v>2.8</v>
      </c>
      <c r="K55" s="182">
        <v>2.75</v>
      </c>
      <c r="L55" s="182">
        <v>2.74</v>
      </c>
      <c r="M55" s="182">
        <v>2.7944036471153186</v>
      </c>
      <c r="N55" s="182">
        <v>2.6136754449257298</v>
      </c>
      <c r="O55" s="182">
        <v>2.4008453972236596</v>
      </c>
      <c r="P55" s="182">
        <v>2.1320835540954821</v>
      </c>
      <c r="Q55" s="182">
        <v>2.0359004478615068</v>
      </c>
      <c r="R55" s="182">
        <v>2.0518425443178785</v>
      </c>
      <c r="S55" s="182">
        <v>1.8192088414257113</v>
      </c>
      <c r="T55" s="182">
        <v>1.5640538227019285</v>
      </c>
      <c r="U55" s="182">
        <v>1.334611017022644</v>
      </c>
      <c r="V55" s="184" t="s">
        <v>224</v>
      </c>
      <c r="X55" s="185">
        <f t="shared" si="1"/>
        <v>0.29759999999999998</v>
      </c>
      <c r="Y55" s="185">
        <f t="shared" si="1"/>
        <v>0.24833578117308078</v>
      </c>
      <c r="Z55" s="185">
        <f t="shared" si="1"/>
        <v>0.21931525447753702</v>
      </c>
      <c r="AA55" s="185">
        <f t="shared" si="1"/>
        <v>0.16586453064411763</v>
      </c>
      <c r="AB55" s="169">
        <f t="shared" si="1"/>
        <v>0.20995976421984103</v>
      </c>
      <c r="AC55" s="169">
        <f t="shared" si="1"/>
        <v>0.29205171047646011</v>
      </c>
      <c r="AD55" s="231">
        <f t="shared" si="1"/>
        <v>0.33096569414346061</v>
      </c>
      <c r="AE55" s="168">
        <f t="shared" ref="AE55" si="2">AVEDEV(J55:S55)</f>
        <v>0.32581983071168102</v>
      </c>
    </row>
    <row r="56" spans="1:31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88" t="s">
        <v>0</v>
      </c>
      <c r="X56" s="109"/>
      <c r="Y56" s="109"/>
      <c r="Z56" s="15"/>
      <c r="AA56" s="15"/>
      <c r="AB56" s="15"/>
    </row>
    <row r="57" spans="1:31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0"/>
      <c r="X57" s="109"/>
      <c r="Y57" s="109"/>
      <c r="Z57" s="15"/>
      <c r="AA57" s="15"/>
      <c r="AB57" s="15"/>
    </row>
    <row r="58" spans="1:31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0"/>
      <c r="X58" s="109"/>
      <c r="Y58" s="109"/>
    </row>
    <row r="59" spans="1:31" s="108" customFormat="1" ht="14.1" customHeight="1" x14ac:dyDescent="0.2">
      <c r="A59" s="97" t="str">
        <f>+$A$1</f>
        <v>K8/I8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43788.624696527775</v>
      </c>
      <c r="V59" s="109"/>
      <c r="W59" s="15"/>
      <c r="Z59" s="15"/>
      <c r="AA59" s="15"/>
      <c r="AB59" s="15"/>
    </row>
    <row r="60" spans="1:31" s="108" customFormat="1" ht="14.1" customHeight="1" x14ac:dyDescent="0.2">
      <c r="A60" s="290" t="str">
        <f>+$A$2</f>
        <v>Durchschnittliche Schuldzinsen</v>
      </c>
      <c r="B60" s="290"/>
      <c r="C60" s="290"/>
      <c r="D60" s="290"/>
      <c r="E60" s="29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X60" s="109"/>
      <c r="Y60" s="109"/>
      <c r="Z60" s="15"/>
      <c r="AA60" s="15"/>
      <c r="AB60" s="15"/>
    </row>
    <row r="61" spans="1:31" s="108" customFormat="1" ht="14.1" customHeight="1" thickBot="1" x14ac:dyDescent="0.25">
      <c r="A61" s="289" t="str">
        <f>+$A$3</f>
        <v>Passivzinsen in % der durchschnittlichen Bruttoschulden</v>
      </c>
      <c r="B61" s="289"/>
      <c r="C61" s="289"/>
      <c r="D61" s="289"/>
      <c r="E61" s="289"/>
      <c r="F61" s="289"/>
      <c r="G61" s="289"/>
      <c r="H61" s="289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1"/>
      <c r="V61" s="104">
        <f>[1]Gewichtung_Pondération!$E$11</f>
        <v>1</v>
      </c>
      <c r="X61" s="109"/>
      <c r="Y61" s="109"/>
      <c r="Z61" s="15"/>
      <c r="AA61" s="15"/>
      <c r="AB61" s="15"/>
    </row>
    <row r="62" spans="1:31" s="108" customFormat="1" ht="14.1" customHeight="1" thickTop="1" x14ac:dyDescent="0.2">
      <c r="A62" s="290" t="str">
        <f>+$A$4</f>
        <v>Intérêt moyen de la dette</v>
      </c>
      <c r="B62" s="290"/>
      <c r="C62" s="290"/>
      <c r="D62" s="290"/>
      <c r="E62" s="290"/>
      <c r="F62" s="290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X62" s="109"/>
      <c r="Y62" s="109"/>
      <c r="Z62" s="15"/>
      <c r="AA62" s="15"/>
      <c r="AB62" s="15"/>
    </row>
    <row r="63" spans="1:31" s="108" customFormat="1" ht="14.1" customHeight="1" thickBot="1" x14ac:dyDescent="0.25">
      <c r="A63" s="289" t="str">
        <f>+$A$5</f>
        <v>Intérêts passifs en % de la dette brute moyenne</v>
      </c>
      <c r="B63" s="289"/>
      <c r="C63" s="289"/>
      <c r="D63" s="289"/>
      <c r="E63" s="289"/>
      <c r="F63" s="289"/>
      <c r="G63" s="289"/>
      <c r="H63" s="289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1"/>
      <c r="V63" s="104">
        <f>[1]Gewichtung_Pondération!$E$11</f>
        <v>1</v>
      </c>
      <c r="X63" s="109"/>
      <c r="Y63" s="109"/>
      <c r="Z63" s="15"/>
      <c r="AA63" s="15"/>
      <c r="AB63" s="15"/>
    </row>
    <row r="64" spans="1:31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90"/>
      <c r="X64" s="109"/>
      <c r="Y64" s="109"/>
      <c r="Z64" s="110"/>
      <c r="AA64" s="110"/>
      <c r="AB64" s="110"/>
    </row>
    <row r="65" spans="1:28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  <c r="X65" s="109"/>
      <c r="Y65" s="109"/>
      <c r="Z65" s="110"/>
      <c r="AA65" s="110"/>
      <c r="AB65" s="110"/>
    </row>
    <row r="66" spans="1:28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131"/>
      <c r="X66" s="109"/>
      <c r="Y66" s="109"/>
      <c r="Z66" s="110"/>
      <c r="AA66" s="110"/>
      <c r="AB66" s="110"/>
    </row>
    <row r="67" spans="1:28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7"/>
      <c r="X67" s="109"/>
      <c r="Y67" s="109"/>
      <c r="Z67" s="110"/>
      <c r="AA67" s="110"/>
      <c r="AB67" s="110"/>
    </row>
    <row r="68" spans="1:28" s="108" customFormat="1" ht="14.1" customHeight="1" x14ac:dyDescent="0.2">
      <c r="A68" s="140" t="s">
        <v>26</v>
      </c>
      <c r="B68" s="141"/>
      <c r="C68" s="193"/>
      <c r="D68" s="141">
        <f t="shared" ref="D68:U68" si="3">(SUM(B24:D24)/3)</f>
        <v>4.1886675676082987</v>
      </c>
      <c r="E68" s="141">
        <f t="shared" si="3"/>
        <v>4.2766666666666673</v>
      </c>
      <c r="F68" s="141">
        <f t="shared" si="3"/>
        <v>4.123333333333334</v>
      </c>
      <c r="G68" s="141">
        <f t="shared" si="3"/>
        <v>3.7533333333333334</v>
      </c>
      <c r="H68" s="141">
        <f t="shared" si="3"/>
        <v>3.4166666666666665</v>
      </c>
      <c r="I68" s="141">
        <f t="shared" si="3"/>
        <v>3.1999999999999997</v>
      </c>
      <c r="J68" s="141">
        <f t="shared" si="3"/>
        <v>3.2633333333333332</v>
      </c>
      <c r="K68" s="141">
        <f t="shared" si="3"/>
        <v>3.3533333333333331</v>
      </c>
      <c r="L68" s="141">
        <f t="shared" si="3"/>
        <v>3.3484226669589732</v>
      </c>
      <c r="M68" s="141">
        <f t="shared" si="3"/>
        <v>3.1712538790024865</v>
      </c>
      <c r="N68" s="141">
        <f t="shared" si="3"/>
        <v>2.8996377875508679</v>
      </c>
      <c r="O68" s="142">
        <f t="shared" si="3"/>
        <v>2.6561825706017319</v>
      </c>
      <c r="P68" s="246">
        <f t="shared" si="3"/>
        <v>2.3185979046368232</v>
      </c>
      <c r="Q68" s="195">
        <f t="shared" si="3"/>
        <v>1.8650834084568624</v>
      </c>
      <c r="R68" s="142">
        <f t="shared" si="3"/>
        <v>1.5430494879246972</v>
      </c>
      <c r="S68" s="246">
        <f t="shared" si="3"/>
        <v>1.3330481550740199</v>
      </c>
      <c r="T68" s="246">
        <f t="shared" si="3"/>
        <v>1.2954963037715157</v>
      </c>
      <c r="U68" s="246">
        <f t="shared" si="3"/>
        <v>1.1393584296324464</v>
      </c>
      <c r="V68" s="146" t="s">
        <v>177</v>
      </c>
      <c r="W68" s="147"/>
      <c r="X68" s="109"/>
      <c r="Y68" s="109"/>
      <c r="Z68" s="110"/>
      <c r="AA68" s="110"/>
      <c r="AB68" s="110"/>
    </row>
    <row r="69" spans="1:28" s="108" customFormat="1" ht="14.1" customHeight="1" x14ac:dyDescent="0.2">
      <c r="A69" s="150" t="s">
        <v>20</v>
      </c>
      <c r="B69" s="151"/>
      <c r="C69" s="196"/>
      <c r="D69" s="151">
        <f t="shared" ref="D69:D93" si="4">(SUM(B25:D25)/3)</f>
        <v>3.9701246352706985</v>
      </c>
      <c r="E69" s="151">
        <f t="shared" ref="E69:T84" si="5">(SUM(C25:E25)/3)</f>
        <v>3.4733333333333332</v>
      </c>
      <c r="F69" s="151">
        <f t="shared" si="5"/>
        <v>2.98</v>
      </c>
      <c r="G69" s="151">
        <f t="shared" si="5"/>
        <v>2.63</v>
      </c>
      <c r="H69" s="151">
        <f t="shared" si="5"/>
        <v>2.5433333333333334</v>
      </c>
      <c r="I69" s="151">
        <f t="shared" si="5"/>
        <v>2.6466666666666669</v>
      </c>
      <c r="J69" s="151">
        <f t="shared" si="5"/>
        <v>2.7266666666666666</v>
      </c>
      <c r="K69" s="151">
        <f t="shared" si="5"/>
        <v>2.6833333333333336</v>
      </c>
      <c r="L69" s="151">
        <f t="shared" si="5"/>
        <v>2.590068774874283</v>
      </c>
      <c r="M69" s="151">
        <f t="shared" si="5"/>
        <v>2.6142235897531898</v>
      </c>
      <c r="N69" s="151">
        <f t="shared" si="5"/>
        <v>2.5896304969748538</v>
      </c>
      <c r="O69" s="197">
        <f t="shared" si="5"/>
        <v>2.4775371938039972</v>
      </c>
      <c r="P69" s="247">
        <f t="shared" si="5"/>
        <v>2.2495280409600911</v>
      </c>
      <c r="Q69" s="197">
        <f t="shared" si="5"/>
        <v>2.0901616159419336</v>
      </c>
      <c r="R69" s="198">
        <f t="shared" si="5"/>
        <v>2.0686466820861376</v>
      </c>
      <c r="S69" s="151">
        <f t="shared" si="5"/>
        <v>2.0315615720991667</v>
      </c>
      <c r="T69" s="151">
        <f t="shared" si="5"/>
        <v>1.8590284124869729</v>
      </c>
      <c r="U69" s="151">
        <f t="shared" ref="U69:U83" si="6">(SUM(S25:U25)/3)</f>
        <v>1.6102219217972087</v>
      </c>
      <c r="V69" s="156" t="s">
        <v>178</v>
      </c>
      <c r="W69" s="147"/>
      <c r="X69" s="109"/>
      <c r="Y69" s="109"/>
      <c r="Z69" s="110"/>
      <c r="AA69" s="110"/>
      <c r="AB69" s="110"/>
    </row>
    <row r="70" spans="1:28" s="108" customFormat="1" ht="14.1" customHeight="1" x14ac:dyDescent="0.2">
      <c r="A70" s="140" t="s">
        <v>23</v>
      </c>
      <c r="B70" s="141"/>
      <c r="C70" s="193"/>
      <c r="D70" s="141">
        <f t="shared" si="4"/>
        <v>3.3339792662197101</v>
      </c>
      <c r="E70" s="141">
        <f t="shared" si="5"/>
        <v>2.8233333333333328</v>
      </c>
      <c r="F70" s="141">
        <f t="shared" si="5"/>
        <v>2.5966666666666667</v>
      </c>
      <c r="G70" s="141">
        <f t="shared" si="5"/>
        <v>2.35</v>
      </c>
      <c r="H70" s="141">
        <f t="shared" si="5"/>
        <v>2.2766666666666668</v>
      </c>
      <c r="I70" s="141">
        <f t="shared" si="5"/>
        <v>2.2100000000000004</v>
      </c>
      <c r="J70" s="141">
        <f t="shared" si="5"/>
        <v>2.4533333333333331</v>
      </c>
      <c r="K70" s="141">
        <f t="shared" si="5"/>
        <v>2.66</v>
      </c>
      <c r="L70" s="141">
        <f t="shared" si="5"/>
        <v>2.877520958862831</v>
      </c>
      <c r="M70" s="141">
        <f t="shared" si="5"/>
        <v>2.93589649040082</v>
      </c>
      <c r="N70" s="141">
        <f t="shared" si="5"/>
        <v>3.0074381570733024</v>
      </c>
      <c r="O70" s="194">
        <f t="shared" si="5"/>
        <v>2.8423034702265468</v>
      </c>
      <c r="P70" s="246">
        <f t="shared" si="5"/>
        <v>2.6155286711158285</v>
      </c>
      <c r="Q70" s="194">
        <f t="shared" si="5"/>
        <v>2.2844981127412898</v>
      </c>
      <c r="R70" s="195">
        <f t="shared" si="5"/>
        <v>2.1059923549121109</v>
      </c>
      <c r="S70" s="199">
        <f t="shared" si="5"/>
        <v>1.9979843560046753</v>
      </c>
      <c r="T70" s="199">
        <f t="shared" si="5"/>
        <v>1.865527160741399</v>
      </c>
      <c r="U70" s="199">
        <f t="shared" si="6"/>
        <v>1.6222272778579832</v>
      </c>
      <c r="V70" s="200" t="s">
        <v>179</v>
      </c>
      <c r="W70" s="147"/>
      <c r="X70" s="109"/>
      <c r="Y70" s="109"/>
      <c r="Z70" s="110"/>
      <c r="AA70" s="110"/>
      <c r="AB70" s="110"/>
    </row>
    <row r="71" spans="1:28" s="108" customFormat="1" ht="14.1" customHeight="1" x14ac:dyDescent="0.2">
      <c r="A71" s="150" t="s">
        <v>180</v>
      </c>
      <c r="B71" s="151"/>
      <c r="C71" s="196"/>
      <c r="D71" s="151">
        <f t="shared" si="4"/>
        <v>3.5816950547290922</v>
      </c>
      <c r="E71" s="151">
        <f t="shared" si="5"/>
        <v>3.7366666666666668</v>
      </c>
      <c r="F71" s="151">
        <f t="shared" si="5"/>
        <v>3.6533333333333338</v>
      </c>
      <c r="G71" s="151">
        <f t="shared" si="5"/>
        <v>3.59</v>
      </c>
      <c r="H71" s="151">
        <f t="shared" si="5"/>
        <v>3.48</v>
      </c>
      <c r="I71" s="151">
        <f t="shared" si="5"/>
        <v>3.5</v>
      </c>
      <c r="J71" s="151">
        <f t="shared" si="5"/>
        <v>3.4866666666666668</v>
      </c>
      <c r="K71" s="151">
        <f t="shared" si="5"/>
        <v>3.53</v>
      </c>
      <c r="L71" s="151">
        <f t="shared" si="5"/>
        <v>3.5074924835893095</v>
      </c>
      <c r="M71" s="151">
        <f t="shared" si="5"/>
        <v>3.4380863911283623</v>
      </c>
      <c r="N71" s="151">
        <f t="shared" si="5"/>
        <v>3.2459644088449964</v>
      </c>
      <c r="O71" s="197">
        <f t="shared" si="5"/>
        <v>2.9102413967268732</v>
      </c>
      <c r="P71" s="247">
        <f t="shared" si="5"/>
        <v>2.4562466808135062</v>
      </c>
      <c r="Q71" s="198">
        <f t="shared" si="5"/>
        <v>1.9619939410499019</v>
      </c>
      <c r="R71" s="152">
        <f t="shared" si="5"/>
        <v>1.504774207381022</v>
      </c>
      <c r="S71" s="201">
        <f t="shared" si="5"/>
        <v>1.0608956619076735</v>
      </c>
      <c r="T71" s="201">
        <f t="shared" si="5"/>
        <v>0.72209891375659441</v>
      </c>
      <c r="U71" s="201">
        <f t="shared" si="6"/>
        <v>0.48654819542274513</v>
      </c>
      <c r="V71" s="156" t="s">
        <v>181</v>
      </c>
      <c r="W71" s="147"/>
      <c r="X71" s="109"/>
      <c r="Y71" s="109"/>
      <c r="Z71" s="110"/>
      <c r="AA71" s="110"/>
      <c r="AB71" s="110"/>
    </row>
    <row r="72" spans="1:28" s="108" customFormat="1" ht="14.1" customHeight="1" x14ac:dyDescent="0.2">
      <c r="A72" s="140" t="s">
        <v>182</v>
      </c>
      <c r="B72" s="141"/>
      <c r="C72" s="193"/>
      <c r="D72" s="141">
        <f t="shared" si="4"/>
        <v>3.3017227266231957</v>
      </c>
      <c r="E72" s="141">
        <f t="shared" si="5"/>
        <v>3.4666666666666663</v>
      </c>
      <c r="F72" s="141">
        <f t="shared" si="5"/>
        <v>3.1466666666666665</v>
      </c>
      <c r="G72" s="141">
        <f t="shared" si="5"/>
        <v>2.89</v>
      </c>
      <c r="H72" s="141">
        <f t="shared" si="5"/>
        <v>2.5566666666666662</v>
      </c>
      <c r="I72" s="141">
        <f t="shared" si="5"/>
        <v>2.25</v>
      </c>
      <c r="J72" s="141">
        <f t="shared" si="5"/>
        <v>1.9366666666666665</v>
      </c>
      <c r="K72" s="141">
        <f t="shared" si="5"/>
        <v>1.5966666666666667</v>
      </c>
      <c r="L72" s="141">
        <f t="shared" si="5"/>
        <v>1.3729719235199325</v>
      </c>
      <c r="M72" s="141">
        <f t="shared" si="5"/>
        <v>1.1849198888432293</v>
      </c>
      <c r="N72" s="141">
        <f t="shared" si="5"/>
        <v>1.1201372260351536</v>
      </c>
      <c r="O72" s="194">
        <f t="shared" si="5"/>
        <v>0.96347181947749017</v>
      </c>
      <c r="P72" s="246">
        <f t="shared" si="5"/>
        <v>0.82587304217205915</v>
      </c>
      <c r="Q72" s="195">
        <f t="shared" si="5"/>
        <v>0.59559841814644932</v>
      </c>
      <c r="R72" s="142">
        <f t="shared" si="5"/>
        <v>0.41931486355377112</v>
      </c>
      <c r="S72" s="202">
        <f t="shared" si="5"/>
        <v>0.28239302179302417</v>
      </c>
      <c r="T72" s="202">
        <f t="shared" si="5"/>
        <v>0.2350099180166981</v>
      </c>
      <c r="U72" s="202">
        <f t="shared" si="6"/>
        <v>0.26218041204299114</v>
      </c>
      <c r="V72" s="146" t="s">
        <v>183</v>
      </c>
      <c r="W72" s="147"/>
      <c r="X72" s="109"/>
      <c r="Y72" s="109"/>
      <c r="Z72" s="110"/>
      <c r="AA72" s="110"/>
      <c r="AB72" s="110"/>
    </row>
    <row r="73" spans="1:28" s="108" customFormat="1" ht="14.1" customHeight="1" x14ac:dyDescent="0.2">
      <c r="A73" s="150" t="s">
        <v>184</v>
      </c>
      <c r="B73" s="151"/>
      <c r="C73" s="196"/>
      <c r="D73" s="151">
        <f t="shared" si="4"/>
        <v>3.0488695905112269</v>
      </c>
      <c r="E73" s="151">
        <f t="shared" si="5"/>
        <v>3.0733333333333337</v>
      </c>
      <c r="F73" s="151">
        <f t="shared" si="5"/>
        <v>2.936666666666667</v>
      </c>
      <c r="G73" s="151">
        <f t="shared" si="5"/>
        <v>2.8233333333333328</v>
      </c>
      <c r="H73" s="151">
        <f t="shared" si="5"/>
        <v>2.7233333333333332</v>
      </c>
      <c r="I73" s="151">
        <f t="shared" si="5"/>
        <v>2.5499999999999998</v>
      </c>
      <c r="J73" s="151">
        <f t="shared" si="5"/>
        <v>2.4000000000000004</v>
      </c>
      <c r="K73" s="151">
        <f t="shared" si="5"/>
        <v>2.2899999999999996</v>
      </c>
      <c r="L73" s="151">
        <f t="shared" si="5"/>
        <v>2.1865725633202988</v>
      </c>
      <c r="M73" s="151">
        <f t="shared" si="5"/>
        <v>1.7118289727687384</v>
      </c>
      <c r="N73" s="151">
        <f t="shared" si="5"/>
        <v>1.0969979495040285</v>
      </c>
      <c r="O73" s="197">
        <f t="shared" si="5"/>
        <v>0.69729633491678789</v>
      </c>
      <c r="P73" s="247">
        <f t="shared" si="5"/>
        <v>0.42132547119460084</v>
      </c>
      <c r="Q73" s="198">
        <f t="shared" si="5"/>
        <v>0.29063032553797247</v>
      </c>
      <c r="R73" s="203">
        <f t="shared" si="5"/>
        <v>5.0212908248878647E-2</v>
      </c>
      <c r="S73" s="151">
        <f t="shared" si="5"/>
        <v>6.0960621278296247E-2</v>
      </c>
      <c r="T73" s="151">
        <f t="shared" si="5"/>
        <v>6.6023787392725783E-2</v>
      </c>
      <c r="U73" s="151">
        <f t="shared" si="6"/>
        <v>5.9237848712732223E-2</v>
      </c>
      <c r="V73" s="156" t="s">
        <v>185</v>
      </c>
      <c r="W73" s="147"/>
      <c r="X73" s="109"/>
      <c r="Y73" s="109"/>
      <c r="Z73" s="110"/>
      <c r="AA73" s="110"/>
      <c r="AB73" s="110"/>
    </row>
    <row r="74" spans="1:28" s="108" customFormat="1" ht="14.1" customHeight="1" x14ac:dyDescent="0.2">
      <c r="A74" s="140" t="s">
        <v>186</v>
      </c>
      <c r="B74" s="141"/>
      <c r="C74" s="193"/>
      <c r="D74" s="141">
        <f t="shared" si="4"/>
        <v>3.5850325450759883</v>
      </c>
      <c r="E74" s="141">
        <f t="shared" si="5"/>
        <v>3.6266666666666669</v>
      </c>
      <c r="F74" s="141">
        <f t="shared" si="5"/>
        <v>3.5266666666666668</v>
      </c>
      <c r="G74" s="141">
        <f t="shared" si="5"/>
        <v>3.3966666666666665</v>
      </c>
      <c r="H74" s="141">
        <f t="shared" si="5"/>
        <v>3.1466666666666665</v>
      </c>
      <c r="I74" s="141">
        <f t="shared" si="5"/>
        <v>2.9</v>
      </c>
      <c r="J74" s="141">
        <f t="shared" si="5"/>
        <v>2.6933333333333334</v>
      </c>
      <c r="K74" s="141">
        <f t="shared" si="5"/>
        <v>2.6633333333333336</v>
      </c>
      <c r="L74" s="141">
        <f t="shared" si="5"/>
        <v>2.6755453535515215</v>
      </c>
      <c r="M74" s="141">
        <f t="shared" si="5"/>
        <v>2.5520192139482929</v>
      </c>
      <c r="N74" s="141">
        <f t="shared" si="5"/>
        <v>2.3682497604459734</v>
      </c>
      <c r="O74" s="194">
        <f t="shared" si="5"/>
        <v>2.1274188666657525</v>
      </c>
      <c r="P74" s="246">
        <f t="shared" si="5"/>
        <v>1.9585783663219223</v>
      </c>
      <c r="Q74" s="195">
        <f t="shared" si="5"/>
        <v>1.8029662849691945</v>
      </c>
      <c r="R74" s="195">
        <f t="shared" si="5"/>
        <v>1.64227916451991</v>
      </c>
      <c r="S74" s="195">
        <f t="shared" si="5"/>
        <v>1.4973054844144607</v>
      </c>
      <c r="T74" s="195">
        <f t="shared" si="5"/>
        <v>1.3592557234223779</v>
      </c>
      <c r="U74" s="195">
        <f t="shared" si="6"/>
        <v>1.2915023592233044</v>
      </c>
      <c r="V74" s="146" t="s">
        <v>187</v>
      </c>
      <c r="W74" s="147"/>
      <c r="X74" s="109"/>
      <c r="Y74" s="109"/>
      <c r="Z74" s="110"/>
      <c r="AA74" s="110"/>
      <c r="AB74" s="110"/>
    </row>
    <row r="75" spans="1:28" s="108" customFormat="1" ht="14.1" customHeight="1" x14ac:dyDescent="0.2">
      <c r="A75" s="150" t="s">
        <v>188</v>
      </c>
      <c r="B75" s="151"/>
      <c r="C75" s="196"/>
      <c r="D75" s="151">
        <f t="shared" si="4"/>
        <v>2.2466272030257239</v>
      </c>
      <c r="E75" s="151">
        <f t="shared" si="5"/>
        <v>2.5833333333333335</v>
      </c>
      <c r="F75" s="151">
        <f t="shared" si="5"/>
        <v>2.5166666666666671</v>
      </c>
      <c r="G75" s="151">
        <f t="shared" si="5"/>
        <v>2.34</v>
      </c>
      <c r="H75" s="151">
        <f t="shared" si="5"/>
        <v>2.3766666666666665</v>
      </c>
      <c r="I75" s="151">
        <f t="shared" si="5"/>
        <v>2.5399999999999996</v>
      </c>
      <c r="J75" s="151">
        <f t="shared" si="5"/>
        <v>2.6933333333333334</v>
      </c>
      <c r="K75" s="151">
        <f t="shared" si="5"/>
        <v>2.6833333333333336</v>
      </c>
      <c r="L75" s="151">
        <f t="shared" si="5"/>
        <v>2.6259549702231575</v>
      </c>
      <c r="M75" s="151">
        <f t="shared" si="5"/>
        <v>2.452421555888082</v>
      </c>
      <c r="N75" s="151">
        <f t="shared" si="5"/>
        <v>2.3977048453060523</v>
      </c>
      <c r="O75" s="197">
        <f t="shared" si="5"/>
        <v>2.3481356246262735</v>
      </c>
      <c r="P75" s="247">
        <f t="shared" si="5"/>
        <v>2.1945785405165221</v>
      </c>
      <c r="Q75" s="198">
        <f t="shared" si="5"/>
        <v>1.7259670140599817</v>
      </c>
      <c r="R75" s="203">
        <f t="shared" si="5"/>
        <v>1.320919764692275</v>
      </c>
      <c r="S75" s="151">
        <f t="shared" si="5"/>
        <v>1.0550922625060137</v>
      </c>
      <c r="T75" s="151">
        <f t="shared" si="5"/>
        <v>0.77163364502859177</v>
      </c>
      <c r="U75" s="151">
        <f t="shared" si="6"/>
        <v>0.47877378774625184</v>
      </c>
      <c r="V75" s="156" t="s">
        <v>189</v>
      </c>
      <c r="W75" s="147"/>
      <c r="X75" s="109"/>
      <c r="Y75" s="109"/>
      <c r="Z75" s="110"/>
      <c r="AA75" s="110"/>
      <c r="AB75" s="110"/>
    </row>
    <row r="76" spans="1:28" s="108" customFormat="1" ht="14.1" customHeight="1" x14ac:dyDescent="0.2">
      <c r="A76" s="140" t="s">
        <v>190</v>
      </c>
      <c r="B76" s="141"/>
      <c r="C76" s="193"/>
      <c r="D76" s="141">
        <f t="shared" si="4"/>
        <v>1.2476207142639177</v>
      </c>
      <c r="E76" s="141">
        <f t="shared" si="5"/>
        <v>0.98666666666666669</v>
      </c>
      <c r="F76" s="141">
        <f t="shared" si="5"/>
        <v>0.42333333333333334</v>
      </c>
      <c r="G76" s="141">
        <f t="shared" si="5"/>
        <v>0.42666666666666669</v>
      </c>
      <c r="H76" s="141">
        <f t="shared" si="5"/>
        <v>0.64</v>
      </c>
      <c r="I76" s="141">
        <f t="shared" si="5"/>
        <v>0.55333333333333334</v>
      </c>
      <c r="J76" s="141">
        <f t="shared" si="5"/>
        <v>0.39666666666666672</v>
      </c>
      <c r="K76" s="141">
        <f t="shared" si="5"/>
        <v>7.3333333333333348E-2</v>
      </c>
      <c r="L76" s="141">
        <f t="shared" si="5"/>
        <v>8.7574571674735854E-2</v>
      </c>
      <c r="M76" s="141">
        <f t="shared" si="5"/>
        <v>7.2969960468293349E-2</v>
      </c>
      <c r="N76" s="141">
        <f t="shared" si="5"/>
        <v>5.5315091780068604E-2</v>
      </c>
      <c r="O76" s="194">
        <f t="shared" si="5"/>
        <v>7.8801512159179563E-2</v>
      </c>
      <c r="P76" s="246">
        <f t="shared" si="5"/>
        <v>0.10742936421793554</v>
      </c>
      <c r="Q76" s="195">
        <f t="shared" si="5"/>
        <v>0.1280628461457117</v>
      </c>
      <c r="R76" s="204">
        <f t="shared" si="5"/>
        <v>0.10586712943610442</v>
      </c>
      <c r="S76" s="141">
        <f t="shared" si="5"/>
        <v>6.1843888583790939E-2</v>
      </c>
      <c r="T76" s="141">
        <f t="shared" si="5"/>
        <v>3.2198608677572842E-2</v>
      </c>
      <c r="U76" s="141">
        <f t="shared" si="6"/>
        <v>0</v>
      </c>
      <c r="V76" s="146" t="s">
        <v>191</v>
      </c>
      <c r="W76" s="147"/>
      <c r="X76" s="109"/>
      <c r="Y76" s="109"/>
      <c r="Z76" s="110"/>
      <c r="AA76" s="110"/>
      <c r="AB76" s="110"/>
    </row>
    <row r="77" spans="1:28" s="108" customFormat="1" ht="14.1" customHeight="1" x14ac:dyDescent="0.2">
      <c r="A77" s="150" t="s">
        <v>21</v>
      </c>
      <c r="B77" s="151"/>
      <c r="C77" s="196"/>
      <c r="D77" s="151">
        <f t="shared" si="4"/>
        <v>4.1450444816053515</v>
      </c>
      <c r="E77" s="151">
        <f t="shared" si="5"/>
        <v>3.9333333333333336</v>
      </c>
      <c r="F77" s="151">
        <f t="shared" si="5"/>
        <v>3.8433333333333337</v>
      </c>
      <c r="G77" s="151">
        <f t="shared" si="5"/>
        <v>3.8833333333333333</v>
      </c>
      <c r="H77" s="151">
        <f t="shared" si="5"/>
        <v>3.7833333333333332</v>
      </c>
      <c r="I77" s="151">
        <f t="shared" si="5"/>
        <v>3.5033333333333339</v>
      </c>
      <c r="J77" s="151">
        <f t="shared" si="5"/>
        <v>3.1633333333333336</v>
      </c>
      <c r="K77" s="151">
        <f t="shared" si="5"/>
        <v>3.11</v>
      </c>
      <c r="L77" s="151">
        <f t="shared" si="5"/>
        <v>3.0652115780362466</v>
      </c>
      <c r="M77" s="151">
        <f t="shared" si="5"/>
        <v>3.0566334396212169</v>
      </c>
      <c r="N77" s="151">
        <f t="shared" si="5"/>
        <v>3.1299667729545502</v>
      </c>
      <c r="O77" s="197">
        <f t="shared" si="5"/>
        <v>3.0480885282516366</v>
      </c>
      <c r="P77" s="247">
        <f t="shared" si="5"/>
        <v>3.3000000000000003</v>
      </c>
      <c r="Q77" s="198">
        <f t="shared" si="5"/>
        <v>2.2064428557225706</v>
      </c>
      <c r="R77" s="203">
        <f t="shared" si="5"/>
        <v>1.2897761890559034</v>
      </c>
      <c r="S77" s="151">
        <f t="shared" si="5"/>
        <v>1.6442855722570246E-2</v>
      </c>
      <c r="T77" s="151">
        <f t="shared" si="5"/>
        <v>0</v>
      </c>
      <c r="U77" s="151">
        <f t="shared" si="6"/>
        <v>0</v>
      </c>
      <c r="V77" s="156" t="s">
        <v>192</v>
      </c>
      <c r="W77" s="147"/>
      <c r="X77" s="109"/>
      <c r="Y77" s="109"/>
      <c r="Z77" s="110"/>
      <c r="AA77" s="110"/>
      <c r="AB77" s="110"/>
    </row>
    <row r="78" spans="1:28" s="108" customFormat="1" ht="14.1" customHeight="1" x14ac:dyDescent="0.2">
      <c r="A78" s="140" t="s">
        <v>193</v>
      </c>
      <c r="B78" s="141"/>
      <c r="C78" s="193"/>
      <c r="D78" s="141">
        <f t="shared" si="4"/>
        <v>3.6485436207102029</v>
      </c>
      <c r="E78" s="141">
        <f t="shared" si="5"/>
        <v>3.6733333333333333</v>
      </c>
      <c r="F78" s="141">
        <f t="shared" si="5"/>
        <v>3.6766666666666663</v>
      </c>
      <c r="G78" s="141">
        <f t="shared" si="5"/>
        <v>3.53</v>
      </c>
      <c r="H78" s="141">
        <f t="shared" si="5"/>
        <v>3.4633333333333334</v>
      </c>
      <c r="I78" s="141">
        <f t="shared" si="5"/>
        <v>3.3833333333333333</v>
      </c>
      <c r="J78" s="141">
        <f t="shared" si="5"/>
        <v>3.3166666666666664</v>
      </c>
      <c r="K78" s="141">
        <f t="shared" si="5"/>
        <v>3.3766666666666665</v>
      </c>
      <c r="L78" s="141">
        <f t="shared" si="5"/>
        <v>3.3756413536634771</v>
      </c>
      <c r="M78" s="141">
        <f t="shared" si="5"/>
        <v>3.3099677892870925</v>
      </c>
      <c r="N78" s="141">
        <f t="shared" si="5"/>
        <v>2.8336527508133327</v>
      </c>
      <c r="O78" s="194">
        <f t="shared" si="5"/>
        <v>2.2229443418923114</v>
      </c>
      <c r="P78" s="246">
        <f t="shared" si="5"/>
        <v>1.5238446720314365</v>
      </c>
      <c r="Q78" s="195">
        <f t="shared" si="5"/>
        <v>1.2427721134321501</v>
      </c>
      <c r="R78" s="204">
        <f t="shared" si="5"/>
        <v>1.0163798314780195</v>
      </c>
      <c r="S78" s="141">
        <f t="shared" si="5"/>
        <v>0.8790749972042482</v>
      </c>
      <c r="T78" s="141">
        <f t="shared" si="5"/>
        <v>0.63777764859380692</v>
      </c>
      <c r="U78" s="141">
        <f t="shared" si="6"/>
        <v>0.56205189858907023</v>
      </c>
      <c r="V78" s="146" t="s">
        <v>194</v>
      </c>
      <c r="W78" s="147"/>
      <c r="X78" s="109"/>
      <c r="Y78" s="109"/>
      <c r="Z78" s="110"/>
      <c r="AA78" s="110"/>
      <c r="AB78" s="110"/>
    </row>
    <row r="79" spans="1:28" s="108" customFormat="1" ht="14.1" customHeight="1" x14ac:dyDescent="0.2">
      <c r="A79" s="150" t="s">
        <v>195</v>
      </c>
      <c r="B79" s="151"/>
      <c r="C79" s="196"/>
      <c r="D79" s="151">
        <f t="shared" si="4"/>
        <v>4.6054925879053652</v>
      </c>
      <c r="E79" s="151">
        <f t="shared" si="5"/>
        <v>4.3633333333333333</v>
      </c>
      <c r="F79" s="151">
        <f t="shared" si="5"/>
        <v>3.8866666666666667</v>
      </c>
      <c r="G79" s="151">
        <f t="shared" si="5"/>
        <v>3.4866666666666668</v>
      </c>
      <c r="H79" s="151">
        <f t="shared" si="5"/>
        <v>3.25</v>
      </c>
      <c r="I79" s="151">
        <f t="shared" si="5"/>
        <v>3.3666666666666667</v>
      </c>
      <c r="J79" s="151">
        <f t="shared" si="5"/>
        <v>3.2300000000000004</v>
      </c>
      <c r="K79" s="151">
        <f t="shared" si="5"/>
        <v>3.3566666666666669</v>
      </c>
      <c r="L79" s="151">
        <f t="shared" si="5"/>
        <v>3.1647290935895054</v>
      </c>
      <c r="M79" s="151">
        <f t="shared" si="5"/>
        <v>3.0329107909111479</v>
      </c>
      <c r="N79" s="151">
        <f t="shared" si="5"/>
        <v>2.5272046245855093</v>
      </c>
      <c r="O79" s="197">
        <f t="shared" si="5"/>
        <v>2.1547810213330032</v>
      </c>
      <c r="P79" s="247">
        <f t="shared" si="5"/>
        <v>1.832462626536465</v>
      </c>
      <c r="Q79" s="198">
        <f t="shared" si="5"/>
        <v>1.5479603298576166</v>
      </c>
      <c r="R79" s="203">
        <f t="shared" si="5"/>
        <v>1.2724404796801461</v>
      </c>
      <c r="S79" s="151">
        <f t="shared" si="5"/>
        <v>0.98758501922701802</v>
      </c>
      <c r="T79" s="151">
        <f t="shared" si="5"/>
        <v>0.80206384217799975</v>
      </c>
      <c r="U79" s="151">
        <f t="shared" si="6"/>
        <v>0.73234409904670772</v>
      </c>
      <c r="V79" s="156" t="s">
        <v>196</v>
      </c>
      <c r="W79" s="147"/>
      <c r="X79" s="109"/>
      <c r="Y79" s="109"/>
      <c r="Z79" s="110"/>
      <c r="AA79" s="110"/>
      <c r="AB79" s="110"/>
    </row>
    <row r="80" spans="1:28" s="108" customFormat="1" ht="14.1" customHeight="1" x14ac:dyDescent="0.2">
      <c r="A80" s="140" t="s">
        <v>197</v>
      </c>
      <c r="B80" s="141"/>
      <c r="C80" s="193"/>
      <c r="D80" s="141">
        <f t="shared" si="4"/>
        <v>5.0356514013770841</v>
      </c>
      <c r="E80" s="141">
        <f t="shared" si="5"/>
        <v>6.0533333333333337</v>
      </c>
      <c r="F80" s="141">
        <f t="shared" si="5"/>
        <v>5.4666666666666659</v>
      </c>
      <c r="G80" s="141">
        <f t="shared" si="5"/>
        <v>4.8566666666666665</v>
      </c>
      <c r="H80" s="141">
        <f t="shared" si="5"/>
        <v>3.3466666666666671</v>
      </c>
      <c r="I80" s="141">
        <f t="shared" si="5"/>
        <v>3.0133333333333332</v>
      </c>
      <c r="J80" s="141">
        <f t="shared" si="5"/>
        <v>2.7833333333333332</v>
      </c>
      <c r="K80" s="141">
        <f t="shared" si="5"/>
        <v>2.6766666666666663</v>
      </c>
      <c r="L80" s="141">
        <f t="shared" si="5"/>
        <v>2.4784321789600092</v>
      </c>
      <c r="M80" s="141">
        <f t="shared" si="5"/>
        <v>2.602672068578578</v>
      </c>
      <c r="N80" s="141">
        <f t="shared" si="5"/>
        <v>2.7312986576512199</v>
      </c>
      <c r="O80" s="194">
        <f t="shared" si="5"/>
        <v>2.8797326395360074</v>
      </c>
      <c r="P80" s="246">
        <f t="shared" si="5"/>
        <v>2.6761128568950099</v>
      </c>
      <c r="Q80" s="195">
        <f t="shared" si="5"/>
        <v>2.1820369170558074</v>
      </c>
      <c r="R80" s="204">
        <f t="shared" si="5"/>
        <v>1.8691085860879812</v>
      </c>
      <c r="S80" s="141">
        <f t="shared" si="5"/>
        <v>1.5823905060167718</v>
      </c>
      <c r="T80" s="141">
        <f t="shared" si="5"/>
        <v>2.04388260639436</v>
      </c>
      <c r="U80" s="141">
        <f t="shared" si="6"/>
        <v>1.8606660993191717</v>
      </c>
      <c r="V80" s="146" t="s">
        <v>198</v>
      </c>
      <c r="W80" s="147"/>
      <c r="X80" s="109"/>
      <c r="Y80" s="109"/>
      <c r="Z80" s="110"/>
      <c r="AA80" s="110"/>
      <c r="AB80" s="110"/>
    </row>
    <row r="81" spans="1:28" s="108" customFormat="1" ht="14.1" customHeight="1" x14ac:dyDescent="0.2">
      <c r="A81" s="150" t="s">
        <v>25</v>
      </c>
      <c r="B81" s="151"/>
      <c r="C81" s="196"/>
      <c r="D81" s="151">
        <f t="shared" si="4"/>
        <v>4.0825169471579086</v>
      </c>
      <c r="E81" s="151">
        <f t="shared" si="5"/>
        <v>4.1266666666666678</v>
      </c>
      <c r="F81" s="151">
        <f t="shared" si="5"/>
        <v>3.9233333333333338</v>
      </c>
      <c r="G81" s="151">
        <f t="shared" si="5"/>
        <v>3.7466666666666666</v>
      </c>
      <c r="H81" s="151">
        <f t="shared" si="5"/>
        <v>3.7133333333333334</v>
      </c>
      <c r="I81" s="151">
        <f t="shared" si="5"/>
        <v>3.6533333333333338</v>
      </c>
      <c r="J81" s="151">
        <f t="shared" si="5"/>
        <v>3.64</v>
      </c>
      <c r="K81" s="151">
        <f t="shared" si="5"/>
        <v>3.5400000000000005</v>
      </c>
      <c r="L81" s="151">
        <f t="shared" si="5"/>
        <v>3.986270480107386</v>
      </c>
      <c r="M81" s="151">
        <f t="shared" si="5"/>
        <v>4.0399975015513112</v>
      </c>
      <c r="N81" s="151">
        <f t="shared" si="5"/>
        <v>3.8603664611384918</v>
      </c>
      <c r="O81" s="197">
        <f t="shared" si="5"/>
        <v>3.7135882962558693</v>
      </c>
      <c r="P81" s="247">
        <f t="shared" si="5"/>
        <v>3.3182465216653854</v>
      </c>
      <c r="Q81" s="198">
        <f t="shared" si="5"/>
        <v>2.8307609510996894</v>
      </c>
      <c r="R81" s="203">
        <f t="shared" si="5"/>
        <v>1.8091535016157956</v>
      </c>
      <c r="S81" s="151">
        <f t="shared" si="5"/>
        <v>1.3657180794266008</v>
      </c>
      <c r="T81" s="151">
        <f t="shared" si="5"/>
        <v>1.2800299234780044</v>
      </c>
      <c r="U81" s="151">
        <f t="shared" si="6"/>
        <v>1.1106860914288537</v>
      </c>
      <c r="V81" s="156" t="s">
        <v>199</v>
      </c>
      <c r="W81" s="147"/>
      <c r="X81" s="109"/>
      <c r="Y81" s="109"/>
      <c r="Z81" s="110"/>
      <c r="AA81" s="110"/>
      <c r="AB81" s="110"/>
    </row>
    <row r="82" spans="1:28" s="108" customFormat="1" ht="14.1" customHeight="1" x14ac:dyDescent="0.2">
      <c r="A82" s="140" t="s">
        <v>200</v>
      </c>
      <c r="B82" s="141"/>
      <c r="C82" s="193"/>
      <c r="D82" s="141">
        <f t="shared" si="4"/>
        <v>4.4734742317708394</v>
      </c>
      <c r="E82" s="141">
        <f t="shared" si="5"/>
        <v>4.29</v>
      </c>
      <c r="F82" s="141">
        <f t="shared" si="5"/>
        <v>3.9433333333333338</v>
      </c>
      <c r="G82" s="141">
        <f t="shared" si="5"/>
        <v>3.456666666666667</v>
      </c>
      <c r="H82" s="141">
        <f t="shared" si="5"/>
        <v>3.0199999999999996</v>
      </c>
      <c r="I82" s="141">
        <f t="shared" si="5"/>
        <v>2.8433333333333333</v>
      </c>
      <c r="J82" s="141">
        <f t="shared" si="5"/>
        <v>3.1133333333333333</v>
      </c>
      <c r="K82" s="141">
        <f t="shared" si="5"/>
        <v>3.1999999999999997</v>
      </c>
      <c r="L82" s="141">
        <f t="shared" si="5"/>
        <v>3.1687335532741048</v>
      </c>
      <c r="M82" s="141">
        <f t="shared" si="5"/>
        <v>2.8735097507002401</v>
      </c>
      <c r="N82" s="141">
        <f t="shared" si="5"/>
        <v>2.4702582654028791</v>
      </c>
      <c r="O82" s="194">
        <f t="shared" si="5"/>
        <v>1.8808796990126311</v>
      </c>
      <c r="P82" s="246">
        <f t="shared" si="5"/>
        <v>1.4225131852357908</v>
      </c>
      <c r="Q82" s="195">
        <f t="shared" si="5"/>
        <v>1.1171184951526811</v>
      </c>
      <c r="R82" s="204">
        <f t="shared" si="5"/>
        <v>0.95656336711355816</v>
      </c>
      <c r="S82" s="141">
        <f t="shared" si="5"/>
        <v>0.85189496720903513</v>
      </c>
      <c r="T82" s="141">
        <f t="shared" si="5"/>
        <v>0.7671354506763578</v>
      </c>
      <c r="U82" s="141">
        <f t="shared" si="6"/>
        <v>0.72823177411621731</v>
      </c>
      <c r="V82" s="146" t="s">
        <v>201</v>
      </c>
      <c r="W82" s="147"/>
      <c r="X82" s="109"/>
      <c r="Y82" s="109"/>
      <c r="Z82" s="110"/>
      <c r="AA82" s="110"/>
      <c r="AB82" s="110"/>
    </row>
    <row r="83" spans="1:28" s="108" customFormat="1" ht="14.1" customHeight="1" x14ac:dyDescent="0.2">
      <c r="A83" s="150" t="s">
        <v>202</v>
      </c>
      <c r="B83" s="151"/>
      <c r="C83" s="196"/>
      <c r="D83" s="151">
        <f t="shared" si="4"/>
        <v>5.628026006862938</v>
      </c>
      <c r="E83" s="151">
        <f t="shared" si="5"/>
        <v>5.2266666666666666</v>
      </c>
      <c r="F83" s="151">
        <f t="shared" si="5"/>
        <v>4.8199999999999994</v>
      </c>
      <c r="G83" s="151">
        <f t="shared" si="5"/>
        <v>4.4966666666666661</v>
      </c>
      <c r="H83" s="151">
        <f t="shared" si="5"/>
        <v>4.0999999999999996</v>
      </c>
      <c r="I83" s="151">
        <f t="shared" si="5"/>
        <v>3.9066666666666667</v>
      </c>
      <c r="J83" s="151">
        <f t="shared" si="5"/>
        <v>3.9200000000000004</v>
      </c>
      <c r="K83" s="151">
        <f t="shared" si="5"/>
        <v>4.4133333333333331</v>
      </c>
      <c r="L83" s="151">
        <f t="shared" si="5"/>
        <v>4.3138483208127196</v>
      </c>
      <c r="M83" s="151">
        <f t="shared" si="5"/>
        <v>3.6213313585288174</v>
      </c>
      <c r="N83" s="151">
        <f t="shared" si="5"/>
        <v>2.249043911835515</v>
      </c>
      <c r="O83" s="197">
        <f t="shared" si="5"/>
        <v>1.3470638603905687</v>
      </c>
      <c r="P83" s="247">
        <f t="shared" si="5"/>
        <v>0.91799893301444813</v>
      </c>
      <c r="Q83" s="198">
        <f t="shared" si="5"/>
        <v>0.64247353158438614</v>
      </c>
      <c r="R83" s="203">
        <f t="shared" si="5"/>
        <v>0.3172719288832791</v>
      </c>
      <c r="S83" s="151">
        <f t="shared" si="5"/>
        <v>9.2187151876635134E-2</v>
      </c>
      <c r="T83" s="151">
        <f t="shared" si="5"/>
        <v>0</v>
      </c>
      <c r="U83" s="151">
        <f t="shared" si="6"/>
        <v>0</v>
      </c>
      <c r="V83" s="156" t="s">
        <v>203</v>
      </c>
      <c r="W83" s="147"/>
      <c r="X83" s="109"/>
      <c r="Y83" s="109"/>
      <c r="Z83" s="110"/>
      <c r="AA83" s="110"/>
      <c r="AB83" s="110"/>
    </row>
    <row r="84" spans="1:28" s="108" customFormat="1" ht="14.1" customHeight="1" x14ac:dyDescent="0.2">
      <c r="A84" s="140" t="s">
        <v>41</v>
      </c>
      <c r="B84" s="141"/>
      <c r="C84" s="193"/>
      <c r="D84" s="141">
        <f t="shared" si="4"/>
        <v>3.0606885082651876</v>
      </c>
      <c r="E84" s="141">
        <f t="shared" si="5"/>
        <v>3.0533333333333332</v>
      </c>
      <c r="F84" s="141">
        <f t="shared" si="5"/>
        <v>2.9033333333333329</v>
      </c>
      <c r="G84" s="141">
        <f t="shared" si="5"/>
        <v>2.7100000000000004</v>
      </c>
      <c r="H84" s="141">
        <f t="shared" si="5"/>
        <v>2.66</v>
      </c>
      <c r="I84" s="141">
        <f t="shared" si="5"/>
        <v>2.7333333333333329</v>
      </c>
      <c r="J84" s="141">
        <f t="shared" si="5"/>
        <v>2.7933333333333334</v>
      </c>
      <c r="K84" s="141">
        <f t="shared" si="5"/>
        <v>2.62</v>
      </c>
      <c r="L84" s="141">
        <f t="shared" si="5"/>
        <v>2.4531888652040474</v>
      </c>
      <c r="M84" s="141">
        <f t="shared" si="5"/>
        <v>2.2994481010340482</v>
      </c>
      <c r="N84" s="141">
        <f t="shared" si="5"/>
        <v>2.3060160139856873</v>
      </c>
      <c r="O84" s="194">
        <f t="shared" si="5"/>
        <v>2.2777934064522789</v>
      </c>
      <c r="P84" s="246">
        <f t="shared" si="5"/>
        <v>2.2015969610721537</v>
      </c>
      <c r="Q84" s="195">
        <f t="shared" si="5"/>
        <v>2.141750851251786</v>
      </c>
      <c r="R84" s="204">
        <f t="shared" si="5"/>
        <v>2.1026229596170452</v>
      </c>
      <c r="S84" s="141">
        <f t="shared" si="5"/>
        <v>2.0739660106318092</v>
      </c>
      <c r="T84" s="141">
        <f t="shared" ref="T84:U93" si="7">(SUM(R40:T40)/3)</f>
        <v>1.9800397551857027</v>
      </c>
      <c r="U84" s="141">
        <f t="shared" si="7"/>
        <v>1.7686527184506324</v>
      </c>
      <c r="V84" s="146" t="s">
        <v>204</v>
      </c>
      <c r="W84" s="147"/>
      <c r="X84" s="109"/>
      <c r="Y84" s="109"/>
    </row>
    <row r="85" spans="1:28" s="108" customFormat="1" ht="14.1" customHeight="1" x14ac:dyDescent="0.2">
      <c r="A85" s="150" t="s">
        <v>205</v>
      </c>
      <c r="B85" s="151"/>
      <c r="C85" s="196"/>
      <c r="D85" s="151">
        <f t="shared" si="4"/>
        <v>2.2557937203356446</v>
      </c>
      <c r="E85" s="151">
        <f t="shared" ref="E85:S93" si="8">(SUM(C41:E41)/3)</f>
        <v>2.3633333333333333</v>
      </c>
      <c r="F85" s="151">
        <f t="shared" si="8"/>
        <v>2.4533333333333331</v>
      </c>
      <c r="G85" s="151">
        <f t="shared" si="8"/>
        <v>2.5500000000000003</v>
      </c>
      <c r="H85" s="151">
        <f t="shared" si="8"/>
        <v>2.9633333333333334</v>
      </c>
      <c r="I85" s="151">
        <f t="shared" si="8"/>
        <v>2.8833333333333333</v>
      </c>
      <c r="J85" s="151">
        <f t="shared" si="8"/>
        <v>2.793333333333333</v>
      </c>
      <c r="K85" s="151">
        <f t="shared" si="8"/>
        <v>2.4266666666666667</v>
      </c>
      <c r="L85" s="151">
        <f t="shared" si="8"/>
        <v>2.3199558141235883</v>
      </c>
      <c r="M85" s="151">
        <f t="shared" si="8"/>
        <v>2.1023488534557591</v>
      </c>
      <c r="N85" s="151">
        <f t="shared" si="8"/>
        <v>1.79989320224003</v>
      </c>
      <c r="O85" s="197">
        <f t="shared" si="8"/>
        <v>1.53128768579629</v>
      </c>
      <c r="P85" s="247">
        <f t="shared" si="8"/>
        <v>1.1030105709451343</v>
      </c>
      <c r="Q85" s="198">
        <f t="shared" si="8"/>
        <v>0.65849038002191274</v>
      </c>
      <c r="R85" s="203">
        <f t="shared" si="8"/>
        <v>0.23526834045459188</v>
      </c>
      <c r="S85" s="151">
        <f t="shared" si="8"/>
        <v>0.1041019662094068</v>
      </c>
      <c r="T85" s="151">
        <f t="shared" si="7"/>
        <v>6.0679013011745338E-2</v>
      </c>
      <c r="U85" s="151">
        <f t="shared" si="7"/>
        <v>7.9918979598245024E-2</v>
      </c>
      <c r="V85" s="156" t="s">
        <v>206</v>
      </c>
      <c r="W85" s="147"/>
      <c r="X85" s="109"/>
      <c r="Y85" s="109"/>
      <c r="Z85" s="110"/>
      <c r="AA85" s="110"/>
      <c r="AB85" s="110"/>
    </row>
    <row r="86" spans="1:28" s="108" customFormat="1" ht="14.1" customHeight="1" x14ac:dyDescent="0.2">
      <c r="A86" s="140" t="s">
        <v>207</v>
      </c>
      <c r="B86" s="141"/>
      <c r="C86" s="193"/>
      <c r="D86" s="141">
        <f t="shared" si="4"/>
        <v>3.6168071427447406</v>
      </c>
      <c r="E86" s="141">
        <f t="shared" si="8"/>
        <v>3.6566666666666663</v>
      </c>
      <c r="F86" s="141">
        <f t="shared" si="8"/>
        <v>3.5366666666666666</v>
      </c>
      <c r="G86" s="141">
        <f t="shared" si="8"/>
        <v>3.3633333333333333</v>
      </c>
      <c r="H86" s="141">
        <f t="shared" si="8"/>
        <v>3.0533333333333332</v>
      </c>
      <c r="I86" s="141">
        <f t="shared" si="8"/>
        <v>3.0166666666666662</v>
      </c>
      <c r="J86" s="141">
        <f t="shared" si="8"/>
        <v>2.8533333333333331</v>
      </c>
      <c r="K86" s="141">
        <f t="shared" si="8"/>
        <v>3.0066666666666664</v>
      </c>
      <c r="L86" s="141">
        <f t="shared" si="8"/>
        <v>2.8925250153165103</v>
      </c>
      <c r="M86" s="141">
        <f t="shared" si="8"/>
        <v>2.8507051143794868</v>
      </c>
      <c r="N86" s="141">
        <f t="shared" si="8"/>
        <v>2.6400323733397038</v>
      </c>
      <c r="O86" s="194">
        <f t="shared" si="8"/>
        <v>2.7178650216710083</v>
      </c>
      <c r="P86" s="246">
        <f t="shared" si="8"/>
        <v>2.6905957449731126</v>
      </c>
      <c r="Q86" s="195">
        <f t="shared" si="8"/>
        <v>2.4637977806235853</v>
      </c>
      <c r="R86" s="204">
        <f t="shared" si="8"/>
        <v>1.9372227932558121</v>
      </c>
      <c r="S86" s="141">
        <f t="shared" si="8"/>
        <v>1.456931960681441</v>
      </c>
      <c r="T86" s="141">
        <f t="shared" si="7"/>
        <v>1.1354575923333778</v>
      </c>
      <c r="U86" s="141">
        <f t="shared" si="7"/>
        <v>0.95465490253982244</v>
      </c>
      <c r="V86" s="146" t="s">
        <v>208</v>
      </c>
      <c r="W86" s="147"/>
      <c r="X86" s="109"/>
      <c r="Y86" s="109"/>
      <c r="Z86" s="110"/>
      <c r="AA86" s="110"/>
      <c r="AB86" s="110"/>
    </row>
    <row r="87" spans="1:28" s="108" customFormat="1" ht="14.1" customHeight="1" x14ac:dyDescent="0.2">
      <c r="A87" s="150" t="s">
        <v>209</v>
      </c>
      <c r="B87" s="151"/>
      <c r="C87" s="196"/>
      <c r="D87" s="151">
        <f t="shared" si="4"/>
        <v>4.3145359477443392</v>
      </c>
      <c r="E87" s="151">
        <f t="shared" si="8"/>
        <v>4.1566666666666672</v>
      </c>
      <c r="F87" s="151">
        <f t="shared" si="8"/>
        <v>3.97</v>
      </c>
      <c r="G87" s="151">
        <f t="shared" si="8"/>
        <v>3.6633333333333336</v>
      </c>
      <c r="H87" s="151">
        <f t="shared" si="8"/>
        <v>3.6133333333333333</v>
      </c>
      <c r="I87" s="151">
        <f t="shared" si="8"/>
        <v>3.4033333333333338</v>
      </c>
      <c r="J87" s="151">
        <f t="shared" si="8"/>
        <v>3.23</v>
      </c>
      <c r="K87" s="151">
        <f t="shared" si="8"/>
        <v>2.9633333333333334</v>
      </c>
      <c r="L87" s="151">
        <f t="shared" si="8"/>
        <v>2.8070223664559406</v>
      </c>
      <c r="M87" s="151">
        <f t="shared" si="8"/>
        <v>2.6556745792354768</v>
      </c>
      <c r="N87" s="151">
        <f t="shared" si="8"/>
        <v>2.4568094754380123</v>
      </c>
      <c r="O87" s="197">
        <f t="shared" si="8"/>
        <v>2.1913545256289684</v>
      </c>
      <c r="P87" s="247">
        <f t="shared" si="8"/>
        <v>1.8436220481187748</v>
      </c>
      <c r="Q87" s="198">
        <f t="shared" si="8"/>
        <v>1.5052399817713777</v>
      </c>
      <c r="R87" s="203">
        <f t="shared" si="8"/>
        <v>1.2660006454388832</v>
      </c>
      <c r="S87" s="151">
        <f t="shared" si="8"/>
        <v>1.1490372465965086</v>
      </c>
      <c r="T87" s="151">
        <f t="shared" si="7"/>
        <v>0.99770555806255956</v>
      </c>
      <c r="U87" s="151">
        <f t="shared" si="7"/>
        <v>0.77559260957454734</v>
      </c>
      <c r="V87" s="156" t="s">
        <v>210</v>
      </c>
      <c r="W87" s="147"/>
      <c r="X87" s="109"/>
      <c r="Y87" s="109"/>
      <c r="Z87" s="110"/>
      <c r="AA87" s="110"/>
      <c r="AB87" s="110"/>
    </row>
    <row r="88" spans="1:28" s="108" customFormat="1" ht="14.1" customHeight="1" x14ac:dyDescent="0.2">
      <c r="A88" s="140" t="s">
        <v>211</v>
      </c>
      <c r="B88" s="141"/>
      <c r="C88" s="193"/>
      <c r="D88" s="141">
        <f t="shared" si="4"/>
        <v>3.687346614297315</v>
      </c>
      <c r="E88" s="141">
        <f t="shared" si="8"/>
        <v>3.7966666666666669</v>
      </c>
      <c r="F88" s="141">
        <f t="shared" si="8"/>
        <v>3.77</v>
      </c>
      <c r="G88" s="141">
        <f t="shared" si="8"/>
        <v>3.6500000000000004</v>
      </c>
      <c r="H88" s="141">
        <f t="shared" si="8"/>
        <v>3.456666666666667</v>
      </c>
      <c r="I88" s="141">
        <f t="shared" si="8"/>
        <v>3.1666666666666665</v>
      </c>
      <c r="J88" s="141">
        <f t="shared" si="8"/>
        <v>2.9466666666666668</v>
      </c>
      <c r="K88" s="141">
        <f t="shared" si="8"/>
        <v>2.7433333333333336</v>
      </c>
      <c r="L88" s="141">
        <f t="shared" si="8"/>
        <v>2.6579044473116862</v>
      </c>
      <c r="M88" s="141">
        <f t="shared" si="8"/>
        <v>2.5575715666069754</v>
      </c>
      <c r="N88" s="141">
        <f t="shared" si="8"/>
        <v>2.4330886367783267</v>
      </c>
      <c r="O88" s="194">
        <f t="shared" si="8"/>
        <v>2.321306681153855</v>
      </c>
      <c r="P88" s="246">
        <f t="shared" si="8"/>
        <v>2.093930381558232</v>
      </c>
      <c r="Q88" s="195">
        <f t="shared" si="8"/>
        <v>1.6689734443838347</v>
      </c>
      <c r="R88" s="204">
        <f t="shared" si="8"/>
        <v>1.3029192118483117</v>
      </c>
      <c r="S88" s="141">
        <f t="shared" si="8"/>
        <v>1.057795595608467</v>
      </c>
      <c r="T88" s="141">
        <f t="shared" si="7"/>
        <v>0.94262402448227167</v>
      </c>
      <c r="U88" s="141">
        <f t="shared" si="7"/>
        <v>0.85501503427038406</v>
      </c>
      <c r="V88" s="146" t="s">
        <v>212</v>
      </c>
      <c r="W88" s="147"/>
      <c r="X88" s="109"/>
      <c r="Y88" s="109"/>
      <c r="Z88" s="110"/>
      <c r="AA88" s="110"/>
      <c r="AB88" s="110"/>
    </row>
    <row r="89" spans="1:28" s="108" customFormat="1" ht="14.1" customHeight="1" x14ac:dyDescent="0.2">
      <c r="A89" s="150" t="s">
        <v>213</v>
      </c>
      <c r="B89" s="151"/>
      <c r="C89" s="196"/>
      <c r="D89" s="151">
        <f t="shared" si="4"/>
        <v>4.5186716371548306</v>
      </c>
      <c r="E89" s="151">
        <f t="shared" si="8"/>
        <v>4.3999999999999995</v>
      </c>
      <c r="F89" s="151">
        <f t="shared" si="8"/>
        <v>3.81</v>
      </c>
      <c r="G89" s="151">
        <f t="shared" si="8"/>
        <v>3.4899999999999998</v>
      </c>
      <c r="H89" s="151">
        <f t="shared" si="8"/>
        <v>3.2166666666666668</v>
      </c>
      <c r="I89" s="151">
        <f t="shared" si="8"/>
        <v>3.3000000000000003</v>
      </c>
      <c r="J89" s="151">
        <f t="shared" si="8"/>
        <v>3.31</v>
      </c>
      <c r="K89" s="151">
        <f t="shared" si="8"/>
        <v>3.4933333333333336</v>
      </c>
      <c r="L89" s="151">
        <f t="shared" si="8"/>
        <v>3.5796425935933147</v>
      </c>
      <c r="M89" s="151">
        <f t="shared" si="8"/>
        <v>3.6181627282941693</v>
      </c>
      <c r="N89" s="151">
        <f t="shared" si="8"/>
        <v>3.5794085414254817</v>
      </c>
      <c r="O89" s="197">
        <f t="shared" si="8"/>
        <v>3.5588781022615037</v>
      </c>
      <c r="P89" s="247">
        <f t="shared" si="8"/>
        <v>3.6489383161445272</v>
      </c>
      <c r="Q89" s="198">
        <f t="shared" si="8"/>
        <v>2.7513417381070933</v>
      </c>
      <c r="R89" s="203">
        <f t="shared" si="8"/>
        <v>1.8402885056331211</v>
      </c>
      <c r="S89" s="151">
        <f t="shared" si="8"/>
        <v>0.78776854310004218</v>
      </c>
      <c r="T89" s="151">
        <f t="shared" si="7"/>
        <v>0.73716902291240405</v>
      </c>
      <c r="U89" s="151">
        <f t="shared" si="7"/>
        <v>0.79234796697498133</v>
      </c>
      <c r="V89" s="156" t="s">
        <v>214</v>
      </c>
      <c r="W89" s="147"/>
      <c r="X89" s="109"/>
      <c r="Y89" s="109"/>
      <c r="Z89" s="110"/>
      <c r="AA89" s="110"/>
      <c r="AB89" s="110"/>
    </row>
    <row r="90" spans="1:28" s="108" customFormat="1" ht="14.1" customHeight="1" x14ac:dyDescent="0.2">
      <c r="A90" s="140" t="s">
        <v>215</v>
      </c>
      <c r="B90" s="141"/>
      <c r="C90" s="193"/>
      <c r="D90" s="141">
        <f t="shared" si="4"/>
        <v>2.8387132458994717</v>
      </c>
      <c r="E90" s="141">
        <f t="shared" si="8"/>
        <v>2.9066666666666667</v>
      </c>
      <c r="F90" s="141">
        <f t="shared" si="8"/>
        <v>2.8266666666666667</v>
      </c>
      <c r="G90" s="141">
        <f t="shared" si="8"/>
        <v>2.7333333333333329</v>
      </c>
      <c r="H90" s="141">
        <f t="shared" si="8"/>
        <v>2.7333333333333329</v>
      </c>
      <c r="I90" s="141">
        <f t="shared" si="8"/>
        <v>2.8466666666666662</v>
      </c>
      <c r="J90" s="141">
        <f t="shared" si="8"/>
        <v>3.0066666666666664</v>
      </c>
      <c r="K90" s="141">
        <f t="shared" si="8"/>
        <v>3.0966666666666662</v>
      </c>
      <c r="L90" s="141">
        <f t="shared" si="8"/>
        <v>3.1532279811923032</v>
      </c>
      <c r="M90" s="141">
        <f t="shared" si="8"/>
        <v>3.0309632433934923</v>
      </c>
      <c r="N90" s="141">
        <f t="shared" si="8"/>
        <v>2.7940297280087889</v>
      </c>
      <c r="O90" s="194">
        <f t="shared" si="8"/>
        <v>2.9466294572380138</v>
      </c>
      <c r="P90" s="246">
        <f t="shared" si="8"/>
        <v>2.9585463206874967</v>
      </c>
      <c r="Q90" s="195">
        <f t="shared" si="8"/>
        <v>3.0277653888233913</v>
      </c>
      <c r="R90" s="204">
        <f t="shared" si="8"/>
        <v>2.4607045514594721</v>
      </c>
      <c r="S90" s="141">
        <f t="shared" si="8"/>
        <v>2.1824045888647663</v>
      </c>
      <c r="T90" s="141">
        <f t="shared" si="7"/>
        <v>1.9671465336769938</v>
      </c>
      <c r="U90" s="141">
        <f t="shared" si="7"/>
        <v>2.0108899636348991</v>
      </c>
      <c r="V90" s="146" t="s">
        <v>216</v>
      </c>
      <c r="W90" s="147"/>
      <c r="X90" s="109"/>
      <c r="Y90" s="109"/>
      <c r="Z90" s="110"/>
      <c r="AA90" s="110"/>
      <c r="AB90" s="110"/>
    </row>
    <row r="91" spans="1:28" s="108" customFormat="1" ht="14.1" customHeight="1" x14ac:dyDescent="0.2">
      <c r="A91" s="150" t="s">
        <v>24</v>
      </c>
      <c r="B91" s="151"/>
      <c r="C91" s="196"/>
      <c r="D91" s="151">
        <f t="shared" si="4"/>
        <v>4.1869602165035777</v>
      </c>
      <c r="E91" s="151">
        <f t="shared" si="8"/>
        <v>4.04</v>
      </c>
      <c r="F91" s="151">
        <f t="shared" si="8"/>
        <v>3.84</v>
      </c>
      <c r="G91" s="151">
        <f t="shared" si="8"/>
        <v>3.64</v>
      </c>
      <c r="H91" s="151">
        <f t="shared" si="8"/>
        <v>3.49</v>
      </c>
      <c r="I91" s="151">
        <f t="shared" si="8"/>
        <v>3.3766666666666665</v>
      </c>
      <c r="J91" s="151">
        <f t="shared" si="8"/>
        <v>3.3000000000000003</v>
      </c>
      <c r="K91" s="151">
        <f t="shared" si="8"/>
        <v>3.22</v>
      </c>
      <c r="L91" s="151">
        <f t="shared" si="8"/>
        <v>3.1007422680854124</v>
      </c>
      <c r="M91" s="151">
        <f t="shared" si="8"/>
        <v>2.9437180110434404</v>
      </c>
      <c r="N91" s="151">
        <f t="shared" si="8"/>
        <v>2.753216375884334</v>
      </c>
      <c r="O91" s="197">
        <f t="shared" si="8"/>
        <v>2.5666230197687532</v>
      </c>
      <c r="P91" s="247">
        <f t="shared" si="8"/>
        <v>2.4400102313277015</v>
      </c>
      <c r="Q91" s="198">
        <f t="shared" si="8"/>
        <v>2.3548868171398625</v>
      </c>
      <c r="R91" s="203">
        <f t="shared" si="8"/>
        <v>2.2571888561557167</v>
      </c>
      <c r="S91" s="151">
        <f t="shared" si="8"/>
        <v>2.091792383426371</v>
      </c>
      <c r="T91" s="151">
        <f t="shared" si="7"/>
        <v>1.8389428922932189</v>
      </c>
      <c r="U91" s="151">
        <f t="shared" si="7"/>
        <v>1.5771253906012415</v>
      </c>
      <c r="V91" s="156" t="s">
        <v>217</v>
      </c>
      <c r="W91" s="147"/>
      <c r="X91" s="109"/>
      <c r="Y91" s="109"/>
      <c r="Z91" s="110"/>
      <c r="AA91" s="110"/>
      <c r="AB91" s="110"/>
    </row>
    <row r="92" spans="1:28" s="108" customFormat="1" ht="14.1" customHeight="1" x14ac:dyDescent="0.2">
      <c r="A92" s="140" t="s">
        <v>22</v>
      </c>
      <c r="B92" s="141"/>
      <c r="C92" s="193"/>
      <c r="D92" s="141">
        <f t="shared" si="4"/>
        <v>3.8280206125000071</v>
      </c>
      <c r="E92" s="141">
        <f t="shared" si="8"/>
        <v>3.6333333333333329</v>
      </c>
      <c r="F92" s="141">
        <f t="shared" si="8"/>
        <v>3.0366666666666666</v>
      </c>
      <c r="G92" s="141">
        <f t="shared" si="8"/>
        <v>2.4833333333333334</v>
      </c>
      <c r="H92" s="141">
        <f t="shared" si="8"/>
        <v>2.3199999999999998</v>
      </c>
      <c r="I92" s="141">
        <f t="shared" si="8"/>
        <v>2.4600000000000004</v>
      </c>
      <c r="J92" s="141">
        <f t="shared" si="8"/>
        <v>2.6366666666666667</v>
      </c>
      <c r="K92" s="141">
        <f t="shared" si="8"/>
        <v>2.72</v>
      </c>
      <c r="L92" s="141">
        <f t="shared" si="8"/>
        <v>2.6722666630312748</v>
      </c>
      <c r="M92" s="141">
        <f t="shared" si="8"/>
        <v>2.6028970554856685</v>
      </c>
      <c r="N92" s="141">
        <f t="shared" si="8"/>
        <v>2.4322607143550301</v>
      </c>
      <c r="O92" s="194">
        <f t="shared" si="8"/>
        <v>2.2839155756425567</v>
      </c>
      <c r="P92" s="246">
        <f t="shared" si="8"/>
        <v>2.0450405783509766</v>
      </c>
      <c r="Q92" s="195">
        <f t="shared" si="8"/>
        <v>1.8634804547411032</v>
      </c>
      <c r="R92" s="204">
        <f t="shared" si="8"/>
        <v>1.7083375714868658</v>
      </c>
      <c r="S92" s="141">
        <f t="shared" si="8"/>
        <v>1.6208496116497593</v>
      </c>
      <c r="T92" s="141">
        <f t="shared" si="7"/>
        <v>1.5253947066800968</v>
      </c>
      <c r="U92" s="141">
        <f t="shared" si="7"/>
        <v>1.4609114677307187</v>
      </c>
      <c r="V92" s="146" t="s">
        <v>218</v>
      </c>
      <c r="W92" s="147"/>
      <c r="X92" s="109"/>
      <c r="Y92" s="109"/>
      <c r="Z92" s="110"/>
      <c r="AA92" s="110"/>
      <c r="AB92" s="110"/>
    </row>
    <row r="93" spans="1:28" s="108" customFormat="1" ht="14.1" customHeight="1" x14ac:dyDescent="0.2">
      <c r="A93" s="150" t="s">
        <v>219</v>
      </c>
      <c r="B93" s="151"/>
      <c r="C93" s="196"/>
      <c r="D93" s="151">
        <f t="shared" si="4"/>
        <v>3.8599254773838987</v>
      </c>
      <c r="E93" s="151">
        <f t="shared" si="8"/>
        <v>3.6866666666666661</v>
      </c>
      <c r="F93" s="151">
        <f t="shared" si="8"/>
        <v>3.4566666666666666</v>
      </c>
      <c r="G93" s="151">
        <f t="shared" si="8"/>
        <v>3.47</v>
      </c>
      <c r="H93" s="151">
        <f t="shared" si="8"/>
        <v>3.5366666666666666</v>
      </c>
      <c r="I93" s="151">
        <f t="shared" si="8"/>
        <v>3.7066666666666666</v>
      </c>
      <c r="J93" s="151">
        <f t="shared" si="8"/>
        <v>3.7133333333333334</v>
      </c>
      <c r="K93" s="151">
        <f t="shared" si="8"/>
        <v>3.6566666666666667</v>
      </c>
      <c r="L93" s="151">
        <f t="shared" si="8"/>
        <v>3.40856711501617</v>
      </c>
      <c r="M93" s="151">
        <f t="shared" si="8"/>
        <v>3.1161411616963051</v>
      </c>
      <c r="N93" s="151">
        <f t="shared" si="8"/>
        <v>2.7002571001416471</v>
      </c>
      <c r="O93" s="197">
        <f t="shared" si="8"/>
        <v>2.3088703834496229</v>
      </c>
      <c r="P93" s="247">
        <f t="shared" si="8"/>
        <v>1.8179054715929788</v>
      </c>
      <c r="Q93" s="198">
        <f t="shared" si="8"/>
        <v>1.5774261424752105</v>
      </c>
      <c r="R93" s="203">
        <f t="shared" si="8"/>
        <v>1.4788625716830239</v>
      </c>
      <c r="S93" s="151">
        <f t="shared" si="8"/>
        <v>1.5709100033696741</v>
      </c>
      <c r="T93" s="151">
        <f t="shared" si="7"/>
        <v>1.5403401445129568</v>
      </c>
      <c r="U93" s="151">
        <f t="shared" si="7"/>
        <v>1.4643710505886656</v>
      </c>
      <c r="V93" s="156" t="s">
        <v>220</v>
      </c>
      <c r="W93" s="147"/>
      <c r="X93" s="109"/>
      <c r="Y93" s="109"/>
      <c r="Z93" s="110"/>
      <c r="AA93" s="110"/>
      <c r="AB93" s="110"/>
    </row>
    <row r="94" spans="1:28" s="108" customFormat="1" ht="14.1" customHeight="1" x14ac:dyDescent="0.2">
      <c r="A94" s="225" t="s">
        <v>16</v>
      </c>
      <c r="B94" s="226"/>
      <c r="C94" s="226"/>
      <c r="D94" s="226">
        <f>MIN(D68:D93)</f>
        <v>1.2476207142639177</v>
      </c>
      <c r="E94" s="226">
        <f t="shared" ref="E94:S94" si="9">MIN(E68:E93)</f>
        <v>0.98666666666666669</v>
      </c>
      <c r="F94" s="226">
        <f t="shared" si="9"/>
        <v>0.42333333333333334</v>
      </c>
      <c r="G94" s="226">
        <f t="shared" si="9"/>
        <v>0.42666666666666669</v>
      </c>
      <c r="H94" s="226">
        <f t="shared" si="9"/>
        <v>0.64</v>
      </c>
      <c r="I94" s="226">
        <f t="shared" si="9"/>
        <v>0.55333333333333334</v>
      </c>
      <c r="J94" s="226">
        <f t="shared" si="9"/>
        <v>0.39666666666666672</v>
      </c>
      <c r="K94" s="226">
        <f t="shared" si="9"/>
        <v>7.3333333333333348E-2</v>
      </c>
      <c r="L94" s="226">
        <f t="shared" si="9"/>
        <v>8.7574571674735854E-2</v>
      </c>
      <c r="M94" s="226">
        <f t="shared" si="9"/>
        <v>7.2969960468293349E-2</v>
      </c>
      <c r="N94" s="227">
        <f t="shared" si="9"/>
        <v>5.5315091780068604E-2</v>
      </c>
      <c r="O94" s="252">
        <f t="shared" si="9"/>
        <v>7.8801512159179563E-2</v>
      </c>
      <c r="P94" s="253">
        <f t="shared" si="9"/>
        <v>0.10742936421793554</v>
      </c>
      <c r="Q94" s="254">
        <f t="shared" si="9"/>
        <v>0.1280628461457117</v>
      </c>
      <c r="R94" s="255">
        <f t="shared" si="9"/>
        <v>5.0212908248878647E-2</v>
      </c>
      <c r="S94" s="227">
        <f t="shared" si="9"/>
        <v>1.6442855722570246E-2</v>
      </c>
      <c r="T94" s="227">
        <f>MIN(T68:T93)</f>
        <v>0</v>
      </c>
      <c r="U94" s="227">
        <f>MIN(U68:U93)</f>
        <v>0</v>
      </c>
      <c r="V94" s="228" t="str">
        <f>+A94</f>
        <v>Minimum</v>
      </c>
      <c r="W94" s="147"/>
      <c r="X94" s="109"/>
      <c r="Y94" s="109"/>
      <c r="Z94" s="110"/>
      <c r="AA94" s="110"/>
      <c r="AB94" s="110"/>
    </row>
    <row r="95" spans="1:28" s="108" customFormat="1" ht="14.1" customHeight="1" x14ac:dyDescent="0.2">
      <c r="A95" s="219" t="s">
        <v>17</v>
      </c>
      <c r="B95" s="220"/>
      <c r="C95" s="220"/>
      <c r="D95" s="220">
        <f>MAX(D68:D93)</f>
        <v>5.628026006862938</v>
      </c>
      <c r="E95" s="220">
        <f t="shared" ref="E95:P95" si="10">MAX(E68:E93)</f>
        <v>6.0533333333333337</v>
      </c>
      <c r="F95" s="220">
        <f t="shared" si="10"/>
        <v>5.4666666666666659</v>
      </c>
      <c r="G95" s="220">
        <f t="shared" si="10"/>
        <v>4.8566666666666665</v>
      </c>
      <c r="H95" s="220">
        <f t="shared" si="10"/>
        <v>4.0999999999999996</v>
      </c>
      <c r="I95" s="220">
        <f t="shared" si="10"/>
        <v>3.9066666666666667</v>
      </c>
      <c r="J95" s="220">
        <f t="shared" si="10"/>
        <v>3.9200000000000004</v>
      </c>
      <c r="K95" s="220">
        <f t="shared" si="10"/>
        <v>4.4133333333333331</v>
      </c>
      <c r="L95" s="220">
        <f t="shared" si="10"/>
        <v>4.3138483208127196</v>
      </c>
      <c r="M95" s="220">
        <f t="shared" si="10"/>
        <v>4.0399975015513112</v>
      </c>
      <c r="N95" s="221">
        <f t="shared" si="10"/>
        <v>3.8603664611384918</v>
      </c>
      <c r="O95" s="248">
        <f t="shared" si="10"/>
        <v>3.7135882962558693</v>
      </c>
      <c r="P95" s="249">
        <f t="shared" si="10"/>
        <v>3.6489383161445272</v>
      </c>
      <c r="Q95" s="250">
        <f>MAX(Q68:Q93)</f>
        <v>3.0277653888233913</v>
      </c>
      <c r="R95" s="251">
        <f>MAX(R68:R93)</f>
        <v>2.4607045514594721</v>
      </c>
      <c r="S95" s="221">
        <f>MAX(S68:S93)</f>
        <v>2.1824045888647663</v>
      </c>
      <c r="T95" s="221">
        <f>MAX(T68:T93)</f>
        <v>2.04388260639436</v>
      </c>
      <c r="U95" s="221">
        <f>MAX(U68:U93)</f>
        <v>2.0108899636348991</v>
      </c>
      <c r="V95" s="222" t="str">
        <f>+A95</f>
        <v>Maximum</v>
      </c>
      <c r="W95" s="147"/>
      <c r="X95" s="109"/>
      <c r="Y95" s="109"/>
      <c r="Z95" s="110"/>
      <c r="AA95" s="110"/>
      <c r="AB95" s="110"/>
    </row>
    <row r="96" spans="1:28" s="108" customFormat="1" ht="14.1" customHeight="1" x14ac:dyDescent="0.2">
      <c r="A96" s="159" t="s">
        <v>221</v>
      </c>
      <c r="B96" s="160"/>
      <c r="C96" s="160"/>
      <c r="D96" s="160">
        <f>MEDIAN(D68:D93)</f>
        <v>3.7576836133986609</v>
      </c>
      <c r="E96" s="160">
        <f t="shared" ref="E96:P96" si="11">MEDIAN(E68:E93)</f>
        <v>3.6799999999999997</v>
      </c>
      <c r="F96" s="160">
        <f t="shared" si="11"/>
        <v>3.5950000000000002</v>
      </c>
      <c r="G96" s="160">
        <f t="shared" si="11"/>
        <v>3.4633333333333338</v>
      </c>
      <c r="H96" s="160">
        <f t="shared" si="11"/>
        <v>3.1816666666666666</v>
      </c>
      <c r="I96" s="160">
        <f t="shared" si="11"/>
        <v>3.0149999999999997</v>
      </c>
      <c r="J96" s="160">
        <f t="shared" si="11"/>
        <v>2.9766666666666666</v>
      </c>
      <c r="K96" s="160">
        <f t="shared" si="11"/>
        <v>2.9849999999999999</v>
      </c>
      <c r="L96" s="160">
        <f t="shared" si="11"/>
        <v>2.8850229870896706</v>
      </c>
      <c r="M96" s="160">
        <f t="shared" si="11"/>
        <v>2.8621074325398634</v>
      </c>
      <c r="N96" s="209">
        <f t="shared" si="11"/>
        <v>2.5584175607801818</v>
      </c>
      <c r="O96" s="172">
        <f t="shared" si="11"/>
        <v>2.3150885323017389</v>
      </c>
      <c r="P96" s="256">
        <f t="shared" si="11"/>
        <v>2.1442544610373773</v>
      </c>
      <c r="Q96" s="208">
        <f>MEDIAN(Q68:Q93)</f>
        <v>1.833223369855149</v>
      </c>
      <c r="R96" s="209">
        <f>MEDIAN(R68:R93)</f>
        <v>1.4918183895320229</v>
      </c>
      <c r="S96" s="209">
        <f>MEDIAN(S68:S93)</f>
        <v>1.1049664542520912</v>
      </c>
      <c r="T96" s="209">
        <f>MEDIAN(T68:T93)</f>
        <v>0.97016479127241562</v>
      </c>
      <c r="U96" s="209">
        <f>MEDIAN(U68:U93)</f>
        <v>0.82368150062268275</v>
      </c>
      <c r="V96" s="173" t="str">
        <f>+A96</f>
        <v>Médiane</v>
      </c>
      <c r="X96" s="109"/>
      <c r="Y96" s="109"/>
      <c r="Z96" s="110"/>
      <c r="AA96" s="110"/>
      <c r="AB96" s="110"/>
    </row>
    <row r="97" spans="1:28" s="108" customFormat="1" ht="14.1" customHeight="1" x14ac:dyDescent="0.2">
      <c r="A97" s="159" t="s">
        <v>237</v>
      </c>
      <c r="B97" s="160"/>
      <c r="C97" s="160"/>
      <c r="D97" s="160">
        <f>AVERAGE(D68:D93)</f>
        <v>3.7034827578287133</v>
      </c>
      <c r="E97" s="160">
        <f t="shared" ref="E97:T97" si="12">AVERAGE(E68:E93)</f>
        <v>3.6694871794871795</v>
      </c>
      <c r="F97" s="160">
        <f t="shared" si="12"/>
        <v>3.4256410256410255</v>
      </c>
      <c r="G97" s="160">
        <f t="shared" si="12"/>
        <v>3.208076923076923</v>
      </c>
      <c r="H97" s="160">
        <f t="shared" si="12"/>
        <v>3.0338461538461532</v>
      </c>
      <c r="I97" s="160">
        <f t="shared" si="12"/>
        <v>2.9582051282051278</v>
      </c>
      <c r="J97" s="160">
        <f t="shared" si="12"/>
        <v>2.9153846153846157</v>
      </c>
      <c r="K97" s="160">
        <f t="shared" si="12"/>
        <v>2.8905128205128205</v>
      </c>
      <c r="L97" s="160">
        <f t="shared" si="12"/>
        <v>2.8411551520903364</v>
      </c>
      <c r="M97" s="160">
        <f t="shared" si="12"/>
        <v>2.7095489636924892</v>
      </c>
      <c r="N97" s="209">
        <f t="shared" si="12"/>
        <v>2.4799184357497626</v>
      </c>
      <c r="O97" s="172">
        <f t="shared" si="12"/>
        <v>2.2712688859592123</v>
      </c>
      <c r="P97" s="256">
        <f t="shared" si="12"/>
        <v>2.0377715962345739</v>
      </c>
      <c r="Q97" s="208">
        <f t="shared" si="12"/>
        <v>1.7126030823189755</v>
      </c>
      <c r="R97" s="209">
        <f t="shared" si="12"/>
        <v>1.3800448636039397</v>
      </c>
      <c r="S97" s="209">
        <f t="shared" si="12"/>
        <v>1.1250744811723941</v>
      </c>
      <c r="T97" s="209">
        <f t="shared" si="12"/>
        <v>1.0177946610679347</v>
      </c>
      <c r="U97" s="209">
        <f t="shared" ref="U97" si="13">AVERAGE(U68:U93)</f>
        <v>0.91090424149614713</v>
      </c>
      <c r="V97" s="173" t="str">
        <f>+A97</f>
        <v>Moyenne</v>
      </c>
      <c r="X97" s="109"/>
      <c r="Y97" s="109"/>
      <c r="Z97" s="110"/>
      <c r="AA97" s="110"/>
      <c r="AB97" s="110"/>
    </row>
    <row r="98" spans="1:28" s="108" customFormat="1" ht="14.1" customHeight="1" thickBot="1" x14ac:dyDescent="0.25">
      <c r="A98" s="159" t="s">
        <v>222</v>
      </c>
      <c r="B98" s="174"/>
      <c r="C98" s="175"/>
      <c r="D98" s="175">
        <f t="shared" ref="D98:M99" si="14">(SUM(B54:D54)/3)</f>
        <v>3.9600000000000004</v>
      </c>
      <c r="E98" s="175">
        <f t="shared" si="14"/>
        <v>3.8266666666666662</v>
      </c>
      <c r="F98" s="175">
        <f t="shared" si="14"/>
        <v>3.456666666666667</v>
      </c>
      <c r="G98" s="175">
        <f t="shared" si="14"/>
        <v>3.1199999999999997</v>
      </c>
      <c r="H98" s="175">
        <f t="shared" si="14"/>
        <v>2.9233333333333333</v>
      </c>
      <c r="I98" s="175">
        <f t="shared" si="14"/>
        <v>2.9233333333333333</v>
      </c>
      <c r="J98" s="175">
        <f t="shared" si="14"/>
        <v>2.9500000000000006</v>
      </c>
      <c r="K98" s="175">
        <f t="shared" si="14"/>
        <v>2.9866666666666668</v>
      </c>
      <c r="L98" s="175">
        <f t="shared" si="14"/>
        <v>2.9233333333333333</v>
      </c>
      <c r="M98" s="175">
        <f t="shared" si="14"/>
        <v>2.84</v>
      </c>
      <c r="N98" s="174">
        <f t="shared" ref="N98:U99" si="15">(SUM(L54:N54)/3)</f>
        <v>2.6533333333333333</v>
      </c>
      <c r="O98" s="178">
        <f t="shared" si="15"/>
        <v>2.4966666666666666</v>
      </c>
      <c r="P98" s="257">
        <f t="shared" si="15"/>
        <v>2.2600000000000002</v>
      </c>
      <c r="Q98" s="179">
        <f t="shared" si="15"/>
        <v>1.9619330497179026</v>
      </c>
      <c r="R98" s="206">
        <f t="shared" si="15"/>
        <v>1.6936439594045254</v>
      </c>
      <c r="S98" s="174">
        <f t="shared" si="15"/>
        <v>1.4811062297877402</v>
      </c>
      <c r="T98" s="174">
        <f t="shared" si="15"/>
        <v>1.3891731800698377</v>
      </c>
      <c r="U98" s="174">
        <f t="shared" si="15"/>
        <v>1.2678490529944144</v>
      </c>
      <c r="V98" s="164" t="s">
        <v>222</v>
      </c>
      <c r="X98" s="109"/>
      <c r="Y98" s="109"/>
      <c r="Z98" s="110"/>
      <c r="AA98" s="110"/>
      <c r="AB98" s="110"/>
    </row>
    <row r="99" spans="1:28" s="108" customFormat="1" ht="14.1" customHeight="1" thickBot="1" x14ac:dyDescent="0.25">
      <c r="A99" s="180" t="s">
        <v>223</v>
      </c>
      <c r="B99" s="181"/>
      <c r="C99" s="182"/>
      <c r="D99" s="182">
        <f t="shared" si="14"/>
        <v>3.48</v>
      </c>
      <c r="E99" s="182">
        <f t="shared" si="14"/>
        <v>3.4566666666666666</v>
      </c>
      <c r="F99" s="182">
        <f t="shared" si="14"/>
        <v>3.25</v>
      </c>
      <c r="G99" s="182">
        <f t="shared" si="14"/>
        <v>3.0466666666666669</v>
      </c>
      <c r="H99" s="182">
        <f t="shared" si="14"/>
        <v>2.8666666666666671</v>
      </c>
      <c r="I99" s="182">
        <f t="shared" si="14"/>
        <v>3.02</v>
      </c>
      <c r="J99" s="182">
        <f t="shared" si="14"/>
        <v>3.0466666666666669</v>
      </c>
      <c r="K99" s="182">
        <f t="shared" si="14"/>
        <v>2.9733333333333332</v>
      </c>
      <c r="L99" s="182">
        <f t="shared" si="14"/>
        <v>2.7633333333333332</v>
      </c>
      <c r="M99" s="182">
        <f t="shared" si="14"/>
        <v>2.7614678823717731</v>
      </c>
      <c r="N99" s="181">
        <f t="shared" si="15"/>
        <v>2.7160263640136826</v>
      </c>
      <c r="O99" s="213">
        <f t="shared" si="15"/>
        <v>2.6029748297549027</v>
      </c>
      <c r="P99" s="258">
        <f t="shared" si="15"/>
        <v>2.382201465414957</v>
      </c>
      <c r="Q99" s="211">
        <f t="shared" si="15"/>
        <v>2.1896097997268829</v>
      </c>
      <c r="R99" s="212">
        <f t="shared" si="15"/>
        <v>2.0732755154249558</v>
      </c>
      <c r="S99" s="181">
        <f t="shared" si="15"/>
        <v>1.9689839445350321</v>
      </c>
      <c r="T99" s="181">
        <f t="shared" si="15"/>
        <v>1.8117017361485059</v>
      </c>
      <c r="U99" s="181">
        <f t="shared" si="15"/>
        <v>1.5726245603834279</v>
      </c>
      <c r="V99" s="184" t="s">
        <v>224</v>
      </c>
      <c r="X99" s="109"/>
      <c r="Y99" s="109"/>
      <c r="Z99" s="110"/>
      <c r="AA99" s="110"/>
      <c r="AB99" s="110"/>
    </row>
    <row r="100" spans="1:28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88" t="s">
        <v>0</v>
      </c>
      <c r="X100" s="109"/>
      <c r="Y100" s="109"/>
      <c r="Z100" s="110"/>
      <c r="AA100" s="110"/>
      <c r="AB100" s="110"/>
    </row>
    <row r="101" spans="1:28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90"/>
      <c r="X101" s="109"/>
      <c r="Y101" s="109"/>
    </row>
    <row r="102" spans="1:28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90"/>
      <c r="X102" s="109"/>
      <c r="Y102" s="109"/>
      <c r="Z102" s="110"/>
      <c r="AA102" s="110"/>
      <c r="AB102" s="110"/>
    </row>
    <row r="103" spans="1:28" s="108" customFormat="1" ht="14.1" customHeight="1" x14ac:dyDescent="0.2">
      <c r="A103" s="97" t="str">
        <f>+$A$1</f>
        <v>K8/I8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43788.624696527775</v>
      </c>
      <c r="V103" s="109"/>
      <c r="W103" s="110"/>
      <c r="Z103" s="110"/>
      <c r="AA103" s="110"/>
      <c r="AB103" s="110"/>
    </row>
    <row r="104" spans="1:28" s="108" customFormat="1" ht="14.1" customHeight="1" x14ac:dyDescent="0.2">
      <c r="A104" s="290" t="str">
        <f>+$A$2</f>
        <v>Durchschnittliche Schuldzinsen</v>
      </c>
      <c r="B104" s="290"/>
      <c r="C104" s="290"/>
      <c r="D104" s="290"/>
      <c r="E104" s="290"/>
      <c r="F104" s="290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X104" s="109"/>
      <c r="Y104" s="109"/>
      <c r="Z104" s="110"/>
      <c r="AA104" s="110"/>
      <c r="AB104" s="110"/>
    </row>
    <row r="105" spans="1:28" s="108" customFormat="1" ht="14.1" customHeight="1" thickBot="1" x14ac:dyDescent="0.25">
      <c r="A105" s="289" t="str">
        <f>+$A$3</f>
        <v>Passivzinsen in % der durchschnittlichen Bruttoschulden</v>
      </c>
      <c r="B105" s="289"/>
      <c r="C105" s="289"/>
      <c r="D105" s="289"/>
      <c r="E105" s="289"/>
      <c r="F105" s="289"/>
      <c r="G105" s="289"/>
      <c r="H105" s="289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  <c r="V105" s="104">
        <f>[1]Gewichtung_Pondération!$E$11</f>
        <v>1</v>
      </c>
      <c r="X105" s="109"/>
      <c r="Y105" s="109"/>
      <c r="Z105" s="110"/>
      <c r="AA105" s="110"/>
      <c r="AB105" s="110"/>
    </row>
    <row r="106" spans="1:28" s="108" customFormat="1" ht="14.1" customHeight="1" thickTop="1" x14ac:dyDescent="0.2">
      <c r="A106" s="290" t="str">
        <f>+$A$4</f>
        <v>Intérêt moyen de la dette</v>
      </c>
      <c r="B106" s="290"/>
      <c r="C106" s="290"/>
      <c r="D106" s="290"/>
      <c r="E106" s="290"/>
      <c r="F106" s="290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X106" s="109"/>
      <c r="Y106" s="109"/>
      <c r="Z106" s="110"/>
      <c r="AA106" s="110"/>
      <c r="AB106" s="110"/>
    </row>
    <row r="107" spans="1:28" s="108" customFormat="1" ht="14.1" customHeight="1" thickBot="1" x14ac:dyDescent="0.25">
      <c r="A107" s="289" t="str">
        <f>+$A$5</f>
        <v>Intérêts passifs en % de la dette brute moyenne</v>
      </c>
      <c r="B107" s="289"/>
      <c r="C107" s="289"/>
      <c r="D107" s="289"/>
      <c r="E107" s="289"/>
      <c r="F107" s="289"/>
      <c r="G107" s="289"/>
      <c r="H107" s="289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  <c r="V107" s="104">
        <f>[1]Gewichtung_Pondération!$E$11</f>
        <v>1</v>
      </c>
      <c r="X107" s="109"/>
      <c r="Y107" s="109"/>
      <c r="Z107" s="110"/>
      <c r="AA107" s="110"/>
      <c r="AB107" s="110"/>
    </row>
    <row r="108" spans="1:28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90"/>
      <c r="X108" s="109"/>
      <c r="Y108" s="109"/>
      <c r="Z108" s="110"/>
      <c r="AA108" s="110"/>
      <c r="AB108" s="110"/>
    </row>
    <row r="109" spans="1:28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4"/>
      <c r="X109" s="109"/>
      <c r="Y109" s="109"/>
      <c r="Z109" s="110"/>
      <c r="AA109" s="110"/>
      <c r="AB109" s="110"/>
    </row>
    <row r="110" spans="1:28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31"/>
      <c r="X110" s="109"/>
      <c r="Y110" s="109"/>
      <c r="Z110" s="110"/>
      <c r="AA110" s="110"/>
      <c r="AB110" s="110"/>
    </row>
    <row r="111" spans="1:28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7"/>
      <c r="X111" s="109"/>
      <c r="Y111" s="109"/>
      <c r="Z111" s="110"/>
      <c r="AA111" s="110"/>
      <c r="AB111" s="110"/>
    </row>
    <row r="112" spans="1:28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U127" si="16">(SUM(B24:K24)/10)</f>
        <v>3.71560027028249</v>
      </c>
      <c r="L112" s="143">
        <f t="shared" si="16"/>
        <v>3.6265268000876922</v>
      </c>
      <c r="M112" s="143">
        <f t="shared" si="16"/>
        <v>3.4863761637007462</v>
      </c>
      <c r="N112" s="202">
        <f t="shared" si="16"/>
        <v>3.3288913362652601</v>
      </c>
      <c r="O112" s="143">
        <f t="shared" si="16"/>
        <v>3.1403815712682115</v>
      </c>
      <c r="P112" s="194">
        <f t="shared" si="16"/>
        <v>2.9449555350917924</v>
      </c>
      <c r="Q112" s="195">
        <f t="shared" si="16"/>
        <v>2.7624163588023189</v>
      </c>
      <c r="R112" s="204">
        <f t="shared" si="16"/>
        <v>2.5782964176456207</v>
      </c>
      <c r="S112" s="142">
        <f t="shared" si="16"/>
        <v>2.3848699816139987</v>
      </c>
      <c r="T112" s="142">
        <f t="shared" si="16"/>
        <v>2.172065249933774</v>
      </c>
      <c r="U112" s="142">
        <f t="shared" si="16"/>
        <v>1.9141039465353547</v>
      </c>
      <c r="V112" s="146" t="s">
        <v>177</v>
      </c>
      <c r="W112" s="147"/>
      <c r="X112" s="109"/>
      <c r="Y112" s="109"/>
      <c r="Z112" s="110"/>
      <c r="AA112" s="110"/>
      <c r="AB112" s="110"/>
    </row>
    <row r="113" spans="1:28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16"/>
        <v>3.0530373905812094</v>
      </c>
      <c r="L113" s="153">
        <f t="shared" si="16"/>
        <v>2.8630206324622849</v>
      </c>
      <c r="M113" s="153">
        <f t="shared" si="16"/>
        <v>2.7412670769259568</v>
      </c>
      <c r="N113" s="153">
        <f t="shared" si="16"/>
        <v>2.638889149092456</v>
      </c>
      <c r="O113" s="197">
        <f t="shared" si="16"/>
        <v>2.5642817906034838</v>
      </c>
      <c r="P113" s="197">
        <f t="shared" si="16"/>
        <v>2.5221254892139839</v>
      </c>
      <c r="Q113" s="198">
        <f t="shared" si="16"/>
        <v>2.476937633875036</v>
      </c>
      <c r="R113" s="203">
        <f t="shared" si="16"/>
        <v>2.4218757952293255</v>
      </c>
      <c r="S113" s="152">
        <f t="shared" si="16"/>
        <v>2.3375939608437344</v>
      </c>
      <c r="T113" s="152">
        <f t="shared" si="16"/>
        <v>2.2166461576211285</v>
      </c>
      <c r="U113" s="152">
        <f t="shared" si="16"/>
        <v>2.0999423717684884</v>
      </c>
      <c r="V113" s="156" t="s">
        <v>178</v>
      </c>
      <c r="W113" s="147"/>
      <c r="X113" s="109"/>
      <c r="Y113" s="109"/>
      <c r="Z113" s="110"/>
      <c r="AA113" s="110"/>
      <c r="AB113" s="110"/>
    </row>
    <row r="114" spans="1:28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16"/>
        <v>2.7191937798659129</v>
      </c>
      <c r="L114" s="143">
        <f t="shared" si="16"/>
        <v>2.6362562876588491</v>
      </c>
      <c r="M114" s="143">
        <f t="shared" si="16"/>
        <v>2.5997689471202463</v>
      </c>
      <c r="N114" s="143">
        <f t="shared" si="16"/>
        <v>2.6212314471219913</v>
      </c>
      <c r="O114" s="194">
        <f t="shared" si="16"/>
        <v>2.6419473287268134</v>
      </c>
      <c r="P114" s="194">
        <f t="shared" si="16"/>
        <v>2.6054275484549945</v>
      </c>
      <c r="Q114" s="195">
        <f t="shared" si="16"/>
        <v>2.6015808809443777</v>
      </c>
      <c r="R114" s="204">
        <f t="shared" si="16"/>
        <v>2.5907450352004462</v>
      </c>
      <c r="S114" s="142">
        <f t="shared" si="16"/>
        <v>2.5418228552563966</v>
      </c>
      <c r="T114" s="142">
        <f t="shared" si="16"/>
        <v>2.4252390291667973</v>
      </c>
      <c r="U114" s="142">
        <f t="shared" si="16"/>
        <v>2.2794132185578415</v>
      </c>
      <c r="V114" s="146" t="s">
        <v>179</v>
      </c>
      <c r="W114" s="147"/>
      <c r="X114" s="109"/>
      <c r="Y114" s="109"/>
      <c r="Z114" s="110"/>
      <c r="AA114" s="110"/>
      <c r="AB114" s="110"/>
    </row>
    <row r="115" spans="1:28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16"/>
        <v>3.5515085164187274</v>
      </c>
      <c r="L115" s="153">
        <f t="shared" si="16"/>
        <v>3.573247745076793</v>
      </c>
      <c r="M115" s="153">
        <f t="shared" si="16"/>
        <v>3.5264259173385084</v>
      </c>
      <c r="N115" s="153">
        <f t="shared" si="16"/>
        <v>3.4507893226534989</v>
      </c>
      <c r="O115" s="197">
        <f t="shared" si="16"/>
        <v>3.3253201640948555</v>
      </c>
      <c r="P115" s="197">
        <f t="shared" si="16"/>
        <v>3.1672999215825608</v>
      </c>
      <c r="Q115" s="198">
        <f t="shared" si="16"/>
        <v>2.9623875049684698</v>
      </c>
      <c r="R115" s="203">
        <f t="shared" si="16"/>
        <v>2.7327524263091609</v>
      </c>
      <c r="S115" s="152">
        <f t="shared" si="16"/>
        <v>2.435568620154863</v>
      </c>
      <c r="T115" s="152">
        <f t="shared" si="16"/>
        <v>2.133017179095448</v>
      </c>
      <c r="U115" s="152">
        <f t="shared" si="16"/>
        <v>1.819716884935985</v>
      </c>
      <c r="V115" s="156" t="s">
        <v>181</v>
      </c>
      <c r="W115" s="147"/>
      <c r="X115" s="109"/>
      <c r="Y115" s="109"/>
      <c r="Z115" s="110"/>
      <c r="AA115" s="110"/>
      <c r="AB115" s="110"/>
    </row>
    <row r="116" spans="1:28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16"/>
        <v>2.5665168179869591</v>
      </c>
      <c r="L116" s="143">
        <f t="shared" si="16"/>
        <v>2.4028915770559793</v>
      </c>
      <c r="M116" s="143">
        <f t="shared" si="16"/>
        <v>2.1414759666529686</v>
      </c>
      <c r="N116" s="143">
        <f t="shared" si="16"/>
        <v>1.9120411678105456</v>
      </c>
      <c r="O116" s="194">
        <f t="shared" si="16"/>
        <v>1.6519331228992269</v>
      </c>
      <c r="P116" s="194">
        <f t="shared" si="16"/>
        <v>1.4452378793045866</v>
      </c>
      <c r="Q116" s="195">
        <f t="shared" si="16"/>
        <v>1.2237206932544809</v>
      </c>
      <c r="R116" s="204">
        <f t="shared" si="16"/>
        <v>1.0107275819653583</v>
      </c>
      <c r="S116" s="142">
        <f t="shared" si="16"/>
        <v>0.85495578584249388</v>
      </c>
      <c r="T116" s="142">
        <f t="shared" si="16"/>
        <v>0.71322366865949027</v>
      </c>
      <c r="U116" s="142">
        <f t="shared" si="16"/>
        <v>0.61038170557825544</v>
      </c>
      <c r="V116" s="146" t="s">
        <v>183</v>
      </c>
      <c r="W116" s="147"/>
      <c r="X116" s="109"/>
      <c r="Y116" s="109"/>
      <c r="Z116" s="110"/>
      <c r="AA116" s="110"/>
      <c r="AB116" s="110"/>
    </row>
    <row r="117" spans="1:28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16"/>
        <v>2.7086608771533678</v>
      </c>
      <c r="L117" s="153">
        <f t="shared" si="16"/>
        <v>2.6239717689960895</v>
      </c>
      <c r="M117" s="153">
        <f t="shared" si="16"/>
        <v>2.3905486918306211</v>
      </c>
      <c r="N117" s="153">
        <f t="shared" si="16"/>
        <v>2.1230993848512085</v>
      </c>
      <c r="O117" s="197">
        <f t="shared" si="16"/>
        <v>1.9111606694711263</v>
      </c>
      <c r="P117" s="197">
        <f t="shared" si="16"/>
        <v>1.6359463331890018</v>
      </c>
      <c r="Q117" s="198">
        <f t="shared" si="16"/>
        <v>1.3632884825126004</v>
      </c>
      <c r="R117" s="203">
        <f t="shared" si="16"/>
        <v>1.1092245419457896</v>
      </c>
      <c r="S117" s="152">
        <f t="shared" si="16"/>
        <v>0.88923451957249067</v>
      </c>
      <c r="T117" s="152">
        <f t="shared" si="16"/>
        <v>0.663095618730418</v>
      </c>
      <c r="U117" s="152">
        <f t="shared" si="16"/>
        <v>0.43999589655960936</v>
      </c>
      <c r="V117" s="156" t="s">
        <v>185</v>
      </c>
      <c r="W117" s="147"/>
      <c r="X117" s="109"/>
      <c r="Y117" s="109"/>
      <c r="Z117" s="110"/>
      <c r="AA117" s="110"/>
      <c r="AB117" s="110"/>
    </row>
    <row r="118" spans="1:28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16"/>
        <v>3.1745097635227966</v>
      </c>
      <c r="L118" s="143">
        <f t="shared" si="16"/>
        <v>3.096663606065456</v>
      </c>
      <c r="M118" s="143">
        <f t="shared" si="16"/>
        <v>2.9586057641844876</v>
      </c>
      <c r="N118" s="143">
        <f t="shared" si="16"/>
        <v>2.8094749281337918</v>
      </c>
      <c r="O118" s="194">
        <f t="shared" si="16"/>
        <v>2.6468892660651817</v>
      </c>
      <c r="P118" s="194">
        <f t="shared" si="16"/>
        <v>2.4881792740810642</v>
      </c>
      <c r="Q118" s="195">
        <f t="shared" si="16"/>
        <v>2.3313648136245506</v>
      </c>
      <c r="R118" s="204">
        <f t="shared" si="16"/>
        <v>2.195573015421155</v>
      </c>
      <c r="S118" s="142">
        <f t="shared" si="16"/>
        <v>2.0673709194054029</v>
      </c>
      <c r="T118" s="142">
        <f t="shared" si="16"/>
        <v>1.9311415306512631</v>
      </c>
      <c r="U118" s="142">
        <f t="shared" si="16"/>
        <v>1.7840237231881459</v>
      </c>
      <c r="V118" s="146" t="s">
        <v>187</v>
      </c>
      <c r="W118" s="147"/>
      <c r="X118" s="109"/>
      <c r="Y118" s="109"/>
      <c r="Z118" s="110"/>
      <c r="AA118" s="110"/>
      <c r="AB118" s="110"/>
    </row>
    <row r="119" spans="1:28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16"/>
        <v>2.4499881609077168</v>
      </c>
      <c r="L119" s="153">
        <f t="shared" si="16"/>
        <v>2.5407864910669469</v>
      </c>
      <c r="M119" s="153">
        <f t="shared" si="16"/>
        <v>2.5267264667664242</v>
      </c>
      <c r="N119" s="153">
        <f t="shared" si="16"/>
        <v>2.4953114535918153</v>
      </c>
      <c r="O119" s="197">
        <f t="shared" si="16"/>
        <v>2.4702271784548291</v>
      </c>
      <c r="P119" s="197">
        <f t="shared" si="16"/>
        <v>2.4301000289213812</v>
      </c>
      <c r="Q119" s="198">
        <f t="shared" si="16"/>
        <v>2.3111015578098102</v>
      </c>
      <c r="R119" s="203">
        <f t="shared" si="16"/>
        <v>2.1535031078625115</v>
      </c>
      <c r="S119" s="152">
        <f t="shared" si="16"/>
        <v>1.9846277076731851</v>
      </c>
      <c r="T119" s="152">
        <f t="shared" si="16"/>
        <v>1.7345916513183877</v>
      </c>
      <c r="U119" s="152">
        <f t="shared" si="16"/>
        <v>1.4921352441863873</v>
      </c>
      <c r="V119" s="156" t="s">
        <v>189</v>
      </c>
      <c r="W119" s="147"/>
      <c r="X119" s="109"/>
      <c r="Y119" s="109"/>
      <c r="Z119" s="110"/>
      <c r="AA119" s="110"/>
      <c r="AB119" s="110"/>
    </row>
    <row r="120" spans="1:28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16"/>
        <v>0.6292862142791753</v>
      </c>
      <c r="L120" s="143">
        <f t="shared" si="16"/>
        <v>0.51927237150242067</v>
      </c>
      <c r="M120" s="143">
        <f t="shared" si="16"/>
        <v>0.323890988140488</v>
      </c>
      <c r="N120" s="143">
        <f t="shared" si="16"/>
        <v>0.27159452753402058</v>
      </c>
      <c r="O120" s="194">
        <f t="shared" si="16"/>
        <v>0.24691282515017465</v>
      </c>
      <c r="P120" s="194">
        <f t="shared" si="16"/>
        <v>0.22911979740586869</v>
      </c>
      <c r="Q120" s="195">
        <f t="shared" si="16"/>
        <v>0.18201338137773412</v>
      </c>
      <c r="R120" s="204">
        <f t="shared" si="16"/>
        <v>8.6672963981005949E-2</v>
      </c>
      <c r="S120" s="142">
        <f t="shared" si="16"/>
        <v>8.1672963981005944E-2</v>
      </c>
      <c r="T120" s="142">
        <f t="shared" si="16"/>
        <v>7.267296398100595E-2</v>
      </c>
      <c r="U120" s="142">
        <f t="shared" si="16"/>
        <v>6.4672963981005943E-2</v>
      </c>
      <c r="V120" s="146" t="s">
        <v>191</v>
      </c>
      <c r="W120" s="147"/>
      <c r="X120" s="109"/>
      <c r="Y120" s="109"/>
      <c r="Z120" s="110"/>
      <c r="AA120" s="110"/>
      <c r="AB120" s="110"/>
    </row>
    <row r="121" spans="1:28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16"/>
        <v>3.6685133444816045</v>
      </c>
      <c r="L121" s="153">
        <f t="shared" si="16"/>
        <v>3.5475634734108743</v>
      </c>
      <c r="M121" s="153">
        <f t="shared" si="16"/>
        <v>3.4299900318863648</v>
      </c>
      <c r="N121" s="153">
        <f t="shared" si="16"/>
        <v>3.3639900318863654</v>
      </c>
      <c r="O121" s="197">
        <f t="shared" si="16"/>
        <v>3.2819900318863651</v>
      </c>
      <c r="P121" s="197">
        <f t="shared" si="16"/>
        <v>3.2669900318863654</v>
      </c>
      <c r="Q121" s="198">
        <f t="shared" si="16"/>
        <v>2.8609228886031355</v>
      </c>
      <c r="R121" s="203">
        <f t="shared" si="16"/>
        <v>2.533922888603136</v>
      </c>
      <c r="S121" s="152">
        <f t="shared" si="16"/>
        <v>2.2209228886031358</v>
      </c>
      <c r="T121" s="152">
        <f t="shared" si="16"/>
        <v>1.9119228886031359</v>
      </c>
      <c r="U121" s="152">
        <f t="shared" si="16"/>
        <v>1.6009228886031361</v>
      </c>
      <c r="V121" s="156" t="s">
        <v>192</v>
      </c>
      <c r="W121" s="147"/>
      <c r="X121" s="109"/>
      <c r="Y121" s="109"/>
      <c r="Z121" s="110"/>
      <c r="AA121" s="110"/>
      <c r="AB121" s="110"/>
    </row>
    <row r="122" spans="1:28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16"/>
        <v>3.5035630862130609</v>
      </c>
      <c r="L122" s="143">
        <f t="shared" si="16"/>
        <v>3.482692406099043</v>
      </c>
      <c r="M122" s="143">
        <f t="shared" si="16"/>
        <v>3.4399903367861278</v>
      </c>
      <c r="N122" s="143">
        <f t="shared" si="16"/>
        <v>3.2590958252439997</v>
      </c>
      <c r="O122" s="194">
        <f t="shared" si="16"/>
        <v>3.047575708666737</v>
      </c>
      <c r="P122" s="194">
        <f t="shared" si="16"/>
        <v>2.794143738395559</v>
      </c>
      <c r="Q122" s="195">
        <f t="shared" si="16"/>
        <v>2.5729274592736449</v>
      </c>
      <c r="R122" s="204">
        <f t="shared" si="16"/>
        <v>2.3134896581101425</v>
      </c>
      <c r="S122" s="142">
        <f t="shared" si="16"/>
        <v>2.0428662375568334</v>
      </c>
      <c r="T122" s="142">
        <f t="shared" si="16"/>
        <v>1.7692607538517873</v>
      </c>
      <c r="U122" s="142">
        <f t="shared" si="16"/>
        <v>1.4691052276868637</v>
      </c>
      <c r="V122" s="146" t="s">
        <v>194</v>
      </c>
      <c r="W122" s="147"/>
      <c r="X122" s="109"/>
      <c r="Y122" s="109"/>
    </row>
    <row r="123" spans="1:28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16"/>
        <v>3.7616477763716092</v>
      </c>
      <c r="L123" s="153">
        <f t="shared" si="16"/>
        <v>3.5764187280768511</v>
      </c>
      <c r="M123" s="153">
        <f t="shared" si="16"/>
        <v>3.3848732372733443</v>
      </c>
      <c r="N123" s="153">
        <f t="shared" si="16"/>
        <v>3.1381613873756522</v>
      </c>
      <c r="O123" s="197">
        <f t="shared" si="16"/>
        <v>2.9138530344767521</v>
      </c>
      <c r="P123" s="197">
        <f t="shared" si="16"/>
        <v>2.7686120252342836</v>
      </c>
      <c r="Q123" s="198">
        <f t="shared" si="16"/>
        <v>2.5565494863329379</v>
      </c>
      <c r="R123" s="203">
        <f t="shared" si="16"/>
        <v>2.3205851783807967</v>
      </c>
      <c r="S123" s="152">
        <f t="shared" si="16"/>
        <v>2.0548875310023895</v>
      </c>
      <c r="T123" s="152">
        <f t="shared" si="16"/>
        <v>1.8281686389863379</v>
      </c>
      <c r="U123" s="152">
        <f t="shared" si="16"/>
        <v>1.5332884080948088</v>
      </c>
      <c r="V123" s="156" t="s">
        <v>196</v>
      </c>
      <c r="W123" s="147"/>
      <c r="X123" s="109"/>
      <c r="Y123" s="109"/>
      <c r="Z123" s="110"/>
      <c r="AA123" s="110"/>
      <c r="AB123" s="110"/>
    </row>
    <row r="124" spans="1:28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16"/>
        <v>4.0676954204131253</v>
      </c>
      <c r="L124" s="143">
        <f t="shared" si="16"/>
        <v>3.8425296536880027</v>
      </c>
      <c r="M124" s="143">
        <f t="shared" si="16"/>
        <v>3.5838016205735728</v>
      </c>
      <c r="N124" s="143">
        <f t="shared" si="16"/>
        <v>3.3763895972953657</v>
      </c>
      <c r="O124" s="194">
        <f t="shared" si="16"/>
        <v>2.8904494455488052</v>
      </c>
      <c r="P124" s="194">
        <f t="shared" si="16"/>
        <v>2.7466354776420765</v>
      </c>
      <c r="Q124" s="195">
        <f t="shared" si="16"/>
        <v>2.5740006724121085</v>
      </c>
      <c r="R124" s="204">
        <f t="shared" si="16"/>
        <v>2.4471820213751991</v>
      </c>
      <c r="S124" s="142">
        <f t="shared" si="16"/>
        <v>2.3173526294471078</v>
      </c>
      <c r="T124" s="142">
        <f t="shared" si="16"/>
        <v>2.3521654543304162</v>
      </c>
      <c r="U124" s="142">
        <f t="shared" si="16"/>
        <v>2.202381851170951</v>
      </c>
      <c r="V124" s="146" t="s">
        <v>198</v>
      </c>
      <c r="W124" s="147"/>
      <c r="X124" s="109"/>
      <c r="Y124" s="109"/>
      <c r="Z124" s="103"/>
      <c r="AA124" s="103"/>
      <c r="AB124" s="103"/>
    </row>
    <row r="125" spans="1:28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16"/>
        <v>3.8037550841473733</v>
      </c>
      <c r="L125" s="153">
        <f t="shared" si="16"/>
        <v>3.8968811440322164</v>
      </c>
      <c r="M125" s="153">
        <f t="shared" si="16"/>
        <v>3.834999250465394</v>
      </c>
      <c r="N125" s="153">
        <f t="shared" si="16"/>
        <v>3.7371099383415478</v>
      </c>
      <c r="O125" s="197">
        <f t="shared" si="16"/>
        <v>3.7729576329089776</v>
      </c>
      <c r="P125" s="197">
        <f t="shared" si="16"/>
        <v>3.6534732069650091</v>
      </c>
      <c r="Q125" s="198">
        <f t="shared" si="16"/>
        <v>3.4623382236714546</v>
      </c>
      <c r="R125" s="203">
        <f t="shared" si="16"/>
        <v>3.2017036833937156</v>
      </c>
      <c r="S125" s="152">
        <f t="shared" si="16"/>
        <v>2.9671886307929891</v>
      </c>
      <c r="T125" s="152">
        <f t="shared" si="16"/>
        <v>2.7543472007148559</v>
      </c>
      <c r="U125" s="152">
        <f t="shared" si="16"/>
        <v>2.4729095108223715</v>
      </c>
      <c r="V125" s="156" t="s">
        <v>199</v>
      </c>
      <c r="W125" s="147"/>
      <c r="X125" s="109"/>
      <c r="Y125" s="109"/>
      <c r="Z125" s="103"/>
      <c r="AA125" s="103"/>
      <c r="AB125" s="103"/>
    </row>
    <row r="126" spans="1:28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16"/>
        <v>3.6190422695312527</v>
      </c>
      <c r="L126" s="143">
        <f t="shared" si="16"/>
        <v>3.461620065982232</v>
      </c>
      <c r="M126" s="143">
        <f t="shared" si="16"/>
        <v>3.2340529252100723</v>
      </c>
      <c r="N126" s="143">
        <f t="shared" si="16"/>
        <v>3.0180774796208634</v>
      </c>
      <c r="O126" s="194">
        <f t="shared" si="16"/>
        <v>2.7388839756860204</v>
      </c>
      <c r="P126" s="194">
        <f t="shared" si="16"/>
        <v>2.4778068807808089</v>
      </c>
      <c r="Q126" s="195">
        <f t="shared" si="16"/>
        <v>2.316213028166668</v>
      </c>
      <c r="R126" s="204">
        <f t="shared" si="16"/>
        <v>2.1198529858200881</v>
      </c>
      <c r="S126" s="142">
        <f t="shared" si="16"/>
        <v>1.8803753709435196</v>
      </c>
      <c r="T126" s="142">
        <f t="shared" si="16"/>
        <v>1.6123536633695754</v>
      </c>
      <c r="U126" s="142">
        <f t="shared" si="16"/>
        <v>1.3783225180549536</v>
      </c>
      <c r="V126" s="146" t="s">
        <v>201</v>
      </c>
      <c r="W126" s="147"/>
      <c r="Z126" s="110"/>
      <c r="AA126" s="110"/>
      <c r="AB126" s="110"/>
    </row>
    <row r="127" spans="1:28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16"/>
        <v>4.735407802058881</v>
      </c>
      <c r="L127" s="153">
        <f t="shared" si="16"/>
        <v>4.4901544962438162</v>
      </c>
      <c r="M127" s="153">
        <f t="shared" si="16"/>
        <v>4.108399407558645</v>
      </c>
      <c r="N127" s="153">
        <f t="shared" si="16"/>
        <v>3.7217131735506541</v>
      </c>
      <c r="O127" s="197">
        <f t="shared" si="16"/>
        <v>3.3262736543609863</v>
      </c>
      <c r="P127" s="197">
        <f t="shared" si="16"/>
        <v>2.9377990874629796</v>
      </c>
      <c r="Q127" s="198">
        <f t="shared" si="16"/>
        <v>2.5654552330259701</v>
      </c>
      <c r="R127" s="203">
        <f t="shared" si="16"/>
        <v>2.19145523302597</v>
      </c>
      <c r="S127" s="152">
        <f t="shared" si="16"/>
        <v>1.7934552330259703</v>
      </c>
      <c r="T127" s="152">
        <f t="shared" si="16"/>
        <v>1.3894552330259704</v>
      </c>
      <c r="U127" s="152">
        <f t="shared" si="16"/>
        <v>0.86745523302597038</v>
      </c>
      <c r="V127" s="156" t="s">
        <v>203</v>
      </c>
      <c r="W127" s="147"/>
    </row>
    <row r="128" spans="1:28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U137" si="17">(SUM(B40:K40)/10)</f>
        <v>2.7982065524795559</v>
      </c>
      <c r="L128" s="143">
        <f t="shared" si="17"/>
        <v>2.7329566595612143</v>
      </c>
      <c r="M128" s="143">
        <f t="shared" si="17"/>
        <v>2.6548344303102143</v>
      </c>
      <c r="N128" s="143">
        <f t="shared" si="17"/>
        <v>2.5718048041957062</v>
      </c>
      <c r="O128" s="194">
        <f t="shared" si="17"/>
        <v>2.5002946814968978</v>
      </c>
      <c r="P128" s="194">
        <f t="shared" si="17"/>
        <v>2.4443135186318603</v>
      </c>
      <c r="Q128" s="195">
        <f t="shared" si="17"/>
        <v>2.4013300595712423</v>
      </c>
      <c r="R128" s="204">
        <f t="shared" si="17"/>
        <v>2.3330815693820113</v>
      </c>
      <c r="S128" s="142">
        <f t="shared" si="17"/>
        <v>2.246503321821403</v>
      </c>
      <c r="T128" s="142">
        <f t="shared" si="17"/>
        <v>2.1573419861269532</v>
      </c>
      <c r="U128" s="142">
        <f t="shared" si="17"/>
        <v>2.0776773849172017</v>
      </c>
      <c r="V128" s="146" t="s">
        <v>204</v>
      </c>
      <c r="W128" s="147"/>
      <c r="X128" s="109"/>
      <c r="Y128" s="109"/>
      <c r="Z128" s="103"/>
      <c r="AA128" s="103"/>
      <c r="AB128" s="103"/>
    </row>
    <row r="129" spans="1:28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17"/>
        <v>2.5247381161006932</v>
      </c>
      <c r="L129" s="153">
        <f t="shared" si="17"/>
        <v>2.5349867442370764</v>
      </c>
      <c r="M129" s="153">
        <f t="shared" si="17"/>
        <v>2.4737046560367277</v>
      </c>
      <c r="N129" s="153">
        <f t="shared" si="17"/>
        <v>2.3879679606720088</v>
      </c>
      <c r="O129" s="197">
        <f t="shared" si="17"/>
        <v>2.2853730499759637</v>
      </c>
      <c r="P129" s="197">
        <f t="shared" si="17"/>
        <v>2.0686078273202684</v>
      </c>
      <c r="Q129" s="198">
        <f t="shared" si="17"/>
        <v>1.8205150746785823</v>
      </c>
      <c r="R129" s="203">
        <f t="shared" si="17"/>
        <v>1.4669535521123411</v>
      </c>
      <c r="S129" s="152">
        <f t="shared" si="17"/>
        <v>1.2348384171830902</v>
      </c>
      <c r="T129" s="152">
        <f t="shared" si="17"/>
        <v>1.0007187785821066</v>
      </c>
      <c r="U129" s="152">
        <f t="shared" si="17"/>
        <v>0.76292924599181455</v>
      </c>
      <c r="V129" s="156" t="s">
        <v>206</v>
      </c>
      <c r="W129" s="147"/>
    </row>
    <row r="130" spans="1:28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17"/>
        <v>3.2740421428234221</v>
      </c>
      <c r="L130" s="143">
        <f t="shared" si="17"/>
        <v>3.1817575045949531</v>
      </c>
      <c r="M130" s="143">
        <f t="shared" si="17"/>
        <v>3.0982115343138457</v>
      </c>
      <c r="N130" s="143">
        <f t="shared" si="17"/>
        <v>2.9810097120019114</v>
      </c>
      <c r="O130" s="194">
        <f t="shared" si="17"/>
        <v>2.9001170110962557</v>
      </c>
      <c r="P130" s="194">
        <f t="shared" si="17"/>
        <v>2.8443902578057796</v>
      </c>
      <c r="Q130" s="195">
        <f t="shared" si="17"/>
        <v>2.7111490461889867</v>
      </c>
      <c r="R130" s="204">
        <f t="shared" si="17"/>
        <v>2.565283849072999</v>
      </c>
      <c r="S130" s="142">
        <f t="shared" si="17"/>
        <v>2.3764698460102123</v>
      </c>
      <c r="T130" s="142">
        <f t="shared" si="17"/>
        <v>2.1957863238890001</v>
      </c>
      <c r="U130" s="142">
        <f t="shared" si="17"/>
        <v>1.9496803198349457</v>
      </c>
      <c r="V130" s="146" t="s">
        <v>208</v>
      </c>
      <c r="W130" s="147"/>
    </row>
    <row r="131" spans="1:28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17"/>
        <v>3.6433607843233018</v>
      </c>
      <c r="L131" s="153">
        <f t="shared" si="17"/>
        <v>3.4901067099367813</v>
      </c>
      <c r="M131" s="153">
        <f t="shared" si="17"/>
        <v>3.2997023737706428</v>
      </c>
      <c r="N131" s="153">
        <f t="shared" si="17"/>
        <v>3.0860428426314037</v>
      </c>
      <c r="O131" s="197">
        <f t="shared" si="17"/>
        <v>2.9005130676254725</v>
      </c>
      <c r="P131" s="197">
        <f t="shared" si="17"/>
        <v>2.6617889882062755</v>
      </c>
      <c r="Q131" s="198">
        <f t="shared" si="17"/>
        <v>2.4386148371628171</v>
      </c>
      <c r="R131" s="203">
        <f t="shared" si="17"/>
        <v>2.1963132612571372</v>
      </c>
      <c r="S131" s="152">
        <f t="shared" si="17"/>
        <v>1.9855001621852277</v>
      </c>
      <c r="T131" s="152">
        <f t="shared" si="17"/>
        <v>1.7689265045815847</v>
      </c>
      <c r="U131" s="152">
        <f t="shared" si="17"/>
        <v>1.5399910441295019</v>
      </c>
      <c r="V131" s="156" t="s">
        <v>210</v>
      </c>
      <c r="W131" s="147"/>
    </row>
    <row r="132" spans="1:28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17"/>
        <v>3.3612039842891948</v>
      </c>
      <c r="L132" s="143">
        <f t="shared" si="17"/>
        <v>3.247371334193506</v>
      </c>
      <c r="M132" s="143">
        <f t="shared" si="17"/>
        <v>3.1212714699820929</v>
      </c>
      <c r="N132" s="143">
        <f t="shared" si="17"/>
        <v>2.9849265910334983</v>
      </c>
      <c r="O132" s="194">
        <f t="shared" si="17"/>
        <v>2.8047633385396624</v>
      </c>
      <c r="P132" s="194">
        <f t="shared" si="17"/>
        <v>2.6184505844495614</v>
      </c>
      <c r="Q132" s="195">
        <f t="shared" si="17"/>
        <v>2.3906186243486482</v>
      </c>
      <c r="R132" s="204">
        <f t="shared" si="17"/>
        <v>2.1586391020941558</v>
      </c>
      <c r="S132" s="142">
        <f t="shared" si="17"/>
        <v>1.9857892631321026</v>
      </c>
      <c r="T132" s="142">
        <f t="shared" si="17"/>
        <v>1.7894058316933303</v>
      </c>
      <c r="U132" s="142">
        <f t="shared" si="17"/>
        <v>1.5921436123752708</v>
      </c>
      <c r="V132" s="146" t="s">
        <v>212</v>
      </c>
      <c r="W132" s="147"/>
    </row>
    <row r="133" spans="1:28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17"/>
        <v>3.7706014911464485</v>
      </c>
      <c r="L133" s="153">
        <f t="shared" si="17"/>
        <v>3.6838927780779942</v>
      </c>
      <c r="M133" s="153">
        <f t="shared" si="17"/>
        <v>3.5664488184882508</v>
      </c>
      <c r="N133" s="153">
        <f t="shared" si="17"/>
        <v>3.4888225624276443</v>
      </c>
      <c r="O133" s="197">
        <f t="shared" si="17"/>
        <v>3.431556208756446</v>
      </c>
      <c r="P133" s="197">
        <f t="shared" si="17"/>
        <v>3.5181303133316097</v>
      </c>
      <c r="Q133" s="198">
        <f t="shared" si="17"/>
        <v>3.2672250838597727</v>
      </c>
      <c r="R133" s="203">
        <f t="shared" si="17"/>
        <v>3.0186427604463821</v>
      </c>
      <c r="S133" s="152">
        <f t="shared" si="17"/>
        <v>2.7644608762616216</v>
      </c>
      <c r="T133" s="152">
        <f t="shared" si="17"/>
        <v>2.4953757907334935</v>
      </c>
      <c r="U133" s="152">
        <f t="shared" si="17"/>
        <v>2.2083471505388763</v>
      </c>
      <c r="V133" s="156" t="s">
        <v>214</v>
      </c>
      <c r="W133" s="147"/>
    </row>
    <row r="134" spans="1:28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17"/>
        <v>2.8836139737698421</v>
      </c>
      <c r="L134" s="143">
        <f t="shared" si="17"/>
        <v>2.9479683943576913</v>
      </c>
      <c r="M134" s="143">
        <f t="shared" si="17"/>
        <v>2.9202889730180477</v>
      </c>
      <c r="N134" s="143">
        <f t="shared" si="17"/>
        <v>2.8702089184026365</v>
      </c>
      <c r="O134" s="194">
        <f t="shared" si="17"/>
        <v>2.9599572315290947</v>
      </c>
      <c r="P134" s="194">
        <f t="shared" si="17"/>
        <v>2.9598528692242967</v>
      </c>
      <c r="Q134" s="195">
        <f t="shared" si="17"/>
        <v>2.9585385350496538</v>
      </c>
      <c r="R134" s="204">
        <f t="shared" si="17"/>
        <v>2.8781685969669364</v>
      </c>
      <c r="S134" s="142">
        <f t="shared" si="17"/>
        <v>2.7605742458837268</v>
      </c>
      <c r="T134" s="142">
        <f t="shared" si="17"/>
        <v>2.6466824951527523</v>
      </c>
      <c r="U134" s="142">
        <f t="shared" si="17"/>
        <v>2.5524355860574066</v>
      </c>
      <c r="V134" s="146" t="s">
        <v>216</v>
      </c>
      <c r="W134" s="147"/>
    </row>
    <row r="135" spans="1:28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17"/>
        <v>3.6490880649510729</v>
      </c>
      <c r="L135" s="153">
        <f t="shared" si="17"/>
        <v>3.5252226804256246</v>
      </c>
      <c r="M135" s="153">
        <f t="shared" si="17"/>
        <v>3.3671154033130319</v>
      </c>
      <c r="N135" s="153">
        <f t="shared" si="17"/>
        <v>3.2189649127653004</v>
      </c>
      <c r="O135" s="197">
        <f t="shared" si="17"/>
        <v>3.0832095863562499</v>
      </c>
      <c r="P135" s="197">
        <f t="shared" si="17"/>
        <v>2.9471184727113426</v>
      </c>
      <c r="Q135" s="198">
        <f t="shared" si="17"/>
        <v>2.8334309579072587</v>
      </c>
      <c r="R135" s="203">
        <f t="shared" si="17"/>
        <v>2.713366243202965</v>
      </c>
      <c r="S135" s="152">
        <f t="shared" si="17"/>
        <v>2.5616561877392536</v>
      </c>
      <c r="T135" s="152">
        <f t="shared" si="17"/>
        <v>2.3951138255952245</v>
      </c>
      <c r="U135" s="152">
        <f t="shared" si="17"/>
        <v>2.2205038603833374</v>
      </c>
      <c r="V135" s="156" t="s">
        <v>217</v>
      </c>
      <c r="W135" s="147"/>
    </row>
    <row r="136" spans="1:28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17"/>
        <v>2.9614061837500021</v>
      </c>
      <c r="L136" s="143">
        <f t="shared" si="17"/>
        <v>2.8526799989093825</v>
      </c>
      <c r="M136" s="143">
        <f t="shared" si="17"/>
        <v>2.7038691166457003</v>
      </c>
      <c r="N136" s="143">
        <f t="shared" si="17"/>
        <v>2.5426782143065094</v>
      </c>
      <c r="O136" s="194">
        <f t="shared" si="17"/>
        <v>2.4478546716021494</v>
      </c>
      <c r="P136" s="194">
        <f t="shared" si="17"/>
        <v>2.4063812901509936</v>
      </c>
      <c r="Q136" s="195">
        <f t="shared" si="17"/>
        <v>2.3567223507288397</v>
      </c>
      <c r="R136" s="204">
        <f t="shared" si="17"/>
        <v>2.2643559430482094</v>
      </c>
      <c r="S136" s="142">
        <f t="shared" si="17"/>
        <v>2.1546361736459212</v>
      </c>
      <c r="T136" s="142">
        <f t="shared" si="17"/>
        <v>2.023340762732869</v>
      </c>
      <c r="U136" s="142">
        <f t="shared" si="17"/>
        <v>1.8866293833674246</v>
      </c>
      <c r="V136" s="146" t="s">
        <v>218</v>
      </c>
      <c r="W136" s="147"/>
      <c r="Z136" s="110"/>
      <c r="AA136" s="110"/>
      <c r="AB136" s="110"/>
    </row>
    <row r="137" spans="1:28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17"/>
        <v>3.6689776432151704</v>
      </c>
      <c r="L137" s="153">
        <f t="shared" si="17"/>
        <v>3.5675701345048507</v>
      </c>
      <c r="M137" s="153">
        <f t="shared" si="17"/>
        <v>3.4468423485088913</v>
      </c>
      <c r="N137" s="272">
        <f t="shared" si="17"/>
        <v>3.3210771300424939</v>
      </c>
      <c r="O137" s="197">
        <f t="shared" si="17"/>
        <v>3.1542312495397375</v>
      </c>
      <c r="P137" s="197">
        <f t="shared" si="17"/>
        <v>2.9552139899867851</v>
      </c>
      <c r="Q137" s="198">
        <f t="shared" si="17"/>
        <v>2.7533049727850574</v>
      </c>
      <c r="R137" s="203">
        <f t="shared" si="17"/>
        <v>2.5368900210446452</v>
      </c>
      <c r="S137" s="152">
        <f t="shared" si="17"/>
        <v>2.3144869909976871</v>
      </c>
      <c r="T137" s="152">
        <f t="shared" si="17"/>
        <v>2.1014070161389449</v>
      </c>
      <c r="U137" s="152">
        <f t="shared" si="17"/>
        <v>1.8792013362212447</v>
      </c>
      <c r="V137" s="156" t="s">
        <v>220</v>
      </c>
      <c r="W137" s="147"/>
      <c r="Z137" s="110"/>
      <c r="AA137" s="110"/>
      <c r="AB137" s="110"/>
    </row>
    <row r="138" spans="1:28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18">MIN(K112:K137)</f>
        <v>0.6292862142791753</v>
      </c>
      <c r="L138" s="226">
        <f t="shared" si="18"/>
        <v>0.51927237150242067</v>
      </c>
      <c r="M138" s="226">
        <f t="shared" si="18"/>
        <v>0.323890988140488</v>
      </c>
      <c r="N138" s="227">
        <f t="shared" si="18"/>
        <v>0.27159452753402058</v>
      </c>
      <c r="O138" s="252">
        <f t="shared" si="18"/>
        <v>0.24691282515017465</v>
      </c>
      <c r="P138" s="253">
        <f t="shared" si="18"/>
        <v>0.22911979740586869</v>
      </c>
      <c r="Q138" s="254">
        <f>MIN(Q112:Q137)</f>
        <v>0.18201338137773412</v>
      </c>
      <c r="R138" s="255">
        <f>MIN(R112:R137)</f>
        <v>8.6672963981005949E-2</v>
      </c>
      <c r="S138" s="227">
        <f>MIN(S112:S137)</f>
        <v>8.1672963981005944E-2</v>
      </c>
      <c r="T138" s="227">
        <f>MIN(T112:T137)</f>
        <v>7.267296398100595E-2</v>
      </c>
      <c r="U138" s="227">
        <f>MIN(U112:U137)</f>
        <v>6.4672963981005943E-2</v>
      </c>
      <c r="V138" s="228" t="str">
        <f>+A138</f>
        <v>Minimum</v>
      </c>
      <c r="W138" s="147"/>
      <c r="X138" s="109"/>
      <c r="Y138" s="109"/>
      <c r="Z138" s="110"/>
      <c r="AA138" s="110"/>
      <c r="AB138" s="110"/>
    </row>
    <row r="139" spans="1:28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19">MAX(K112:K137)</f>
        <v>4.735407802058881</v>
      </c>
      <c r="L139" s="220">
        <f t="shared" si="19"/>
        <v>4.4901544962438162</v>
      </c>
      <c r="M139" s="220">
        <f t="shared" si="19"/>
        <v>4.108399407558645</v>
      </c>
      <c r="N139" s="221">
        <f t="shared" si="19"/>
        <v>3.7371099383415478</v>
      </c>
      <c r="O139" s="248">
        <f t="shared" si="19"/>
        <v>3.7729576329089776</v>
      </c>
      <c r="P139" s="249">
        <f t="shared" si="19"/>
        <v>3.6534732069650091</v>
      </c>
      <c r="Q139" s="250">
        <f>MAX(Q112:Q137)</f>
        <v>3.4623382236714546</v>
      </c>
      <c r="R139" s="251">
        <f>MAX(R112:R137)</f>
        <v>3.2017036833937156</v>
      </c>
      <c r="S139" s="221">
        <f>MAX(S112:S137)</f>
        <v>2.9671886307929891</v>
      </c>
      <c r="T139" s="221">
        <f>MAX(T112:T137)</f>
        <v>2.7543472007148559</v>
      </c>
      <c r="U139" s="221">
        <f>MAX(U112:U137)</f>
        <v>2.5524355860574066</v>
      </c>
      <c r="V139" s="222" t="str">
        <f>+A139</f>
        <v>Maximum</v>
      </c>
      <c r="W139" s="147"/>
      <c r="X139" s="109"/>
      <c r="Y139" s="109"/>
      <c r="Z139" s="103"/>
      <c r="AA139" s="103"/>
      <c r="AB139" s="103"/>
    </row>
    <row r="140" spans="1:28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20">MEDIAN(K112:K137)</f>
        <v>3.4323835352511276</v>
      </c>
      <c r="L140" s="160">
        <f t="shared" si="20"/>
        <v>3.354495700087869</v>
      </c>
      <c r="M140" s="160">
        <f t="shared" si="20"/>
        <v>3.1776621975960824</v>
      </c>
      <c r="N140" s="209">
        <f t="shared" si="20"/>
        <v>3.0015020353271806</v>
      </c>
      <c r="O140" s="172">
        <f t="shared" si="20"/>
        <v>2.8952832283225307</v>
      </c>
      <c r="P140" s="256">
        <f t="shared" si="20"/>
        <v>2.704212232924176</v>
      </c>
      <c r="Q140" s="208">
        <f>MEDIAN(Q112:Q137)</f>
        <v>2.561002359679454</v>
      </c>
      <c r="R140" s="209">
        <f>MEDIAN(R112:R137)</f>
        <v>2.3268333738814038</v>
      </c>
      <c r="S140" s="209">
        <f>MEDIAN(S112:S137)</f>
        <v>2.1877795311245283</v>
      </c>
      <c r="T140" s="209">
        <f>MEDIAN(T112:T137)</f>
        <v>1.9772411466920661</v>
      </c>
      <c r="U140" s="209">
        <f>MEDIAN(U112:U137)</f>
        <v>1.8018703040620654</v>
      </c>
      <c r="V140" s="173" t="str">
        <f>+A140</f>
        <v>Médiane</v>
      </c>
      <c r="X140" s="109"/>
      <c r="Y140" s="109"/>
      <c r="Z140" s="110"/>
      <c r="AA140" s="110"/>
      <c r="AB140" s="110"/>
    </row>
    <row r="141" spans="1:28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3.2408909811947675</v>
      </c>
      <c r="L141" s="160">
        <f t="shared" ref="L141:T141" si="21">AVERAGE(L112:L137)</f>
        <v>3.1517311610117158</v>
      </c>
      <c r="M141" s="160">
        <f t="shared" si="21"/>
        <v>3.0139800737231321</v>
      </c>
      <c r="N141" s="209">
        <f t="shared" si="21"/>
        <v>2.8738216845710829</v>
      </c>
      <c r="O141" s="172">
        <f t="shared" si="21"/>
        <v>2.7322656729533259</v>
      </c>
      <c r="P141" s="256">
        <f t="shared" si="21"/>
        <v>2.5976192449011961</v>
      </c>
      <c r="Q141" s="208">
        <f t="shared" si="21"/>
        <v>2.425179532343698</v>
      </c>
      <c r="R141" s="209">
        <f t="shared" si="21"/>
        <v>2.2361252858806617</v>
      </c>
      <c r="S141" s="209">
        <f t="shared" si="21"/>
        <v>2.0476800507913753</v>
      </c>
      <c r="T141" s="209">
        <f t="shared" si="21"/>
        <v>1.8559025460486942</v>
      </c>
      <c r="U141" s="209">
        <f t="shared" ref="U141" si="22">AVERAGE(U112:U137)</f>
        <v>1.6422427121756598</v>
      </c>
      <c r="V141" s="173" t="str">
        <f>+A141</f>
        <v>Moyenne</v>
      </c>
      <c r="X141" s="109"/>
      <c r="Y141" s="109"/>
      <c r="Z141" s="110"/>
      <c r="AA141" s="110"/>
      <c r="AB141" s="110"/>
    </row>
    <row r="142" spans="1:28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U143" si="23">(SUM(B54:K54)/10)</f>
        <v>3.3140000000000001</v>
      </c>
      <c r="L142" s="175">
        <f t="shared" si="23"/>
        <v>3.1970000000000001</v>
      </c>
      <c r="M142" s="175">
        <f t="shared" si="23"/>
        <v>3.0620000000000003</v>
      </c>
      <c r="N142" s="174">
        <f t="shared" si="23"/>
        <v>2.9220000000000006</v>
      </c>
      <c r="O142" s="178">
        <f t="shared" si="23"/>
        <v>2.7980000000000005</v>
      </c>
      <c r="P142" s="257">
        <f t="shared" si="23"/>
        <v>2.7030000000000003</v>
      </c>
      <c r="Q142" s="179">
        <f t="shared" si="23"/>
        <v>2.5745799149153705</v>
      </c>
      <c r="R142" s="206">
        <f t="shared" si="23"/>
        <v>2.4290931878213575</v>
      </c>
      <c r="S142" s="174">
        <f t="shared" si="23"/>
        <v>2.2703318689363226</v>
      </c>
      <c r="T142" s="174">
        <f t="shared" si="23"/>
        <v>2.1063318689363224</v>
      </c>
      <c r="U142" s="174">
        <f t="shared" si="23"/>
        <v>1.9134479037196823</v>
      </c>
      <c r="V142" s="164" t="s">
        <v>222</v>
      </c>
      <c r="Z142" s="110"/>
      <c r="AA142" s="110"/>
      <c r="AB142" s="110"/>
    </row>
    <row r="143" spans="1:28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23"/>
        <v>3.1469999999999998</v>
      </c>
      <c r="L143" s="182">
        <f t="shared" si="23"/>
        <v>3.0630000000000002</v>
      </c>
      <c r="M143" s="182">
        <f t="shared" si="23"/>
        <v>2.9894403647115317</v>
      </c>
      <c r="N143" s="181">
        <f t="shared" si="23"/>
        <v>2.9178079092041047</v>
      </c>
      <c r="O143" s="213">
        <f t="shared" si="23"/>
        <v>2.8068924489264711</v>
      </c>
      <c r="P143" s="258">
        <f t="shared" si="23"/>
        <v>2.7291008043360185</v>
      </c>
      <c r="Q143" s="211">
        <f t="shared" si="23"/>
        <v>2.6606908491221697</v>
      </c>
      <c r="R143" s="212">
        <f t="shared" si="23"/>
        <v>2.5688751035539577</v>
      </c>
      <c r="S143" s="181">
        <f t="shared" si="23"/>
        <v>2.4137959876965289</v>
      </c>
      <c r="T143" s="181">
        <f t="shared" si="23"/>
        <v>2.2902013699667214</v>
      </c>
      <c r="U143" s="181">
        <f t="shared" si="23"/>
        <v>2.1486624716689859</v>
      </c>
      <c r="V143" s="184" t="s">
        <v>224</v>
      </c>
      <c r="Z143" s="110"/>
      <c r="AA143" s="110"/>
      <c r="AB143" s="110"/>
    </row>
    <row r="144" spans="1:28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88" t="s">
        <v>0</v>
      </c>
      <c r="X144" s="109"/>
      <c r="Y144" s="109"/>
      <c r="Z144" s="102"/>
      <c r="AA144" s="102"/>
      <c r="AB144" s="102"/>
    </row>
    <row r="145" spans="1:28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90"/>
      <c r="X145" s="109"/>
      <c r="Y145" s="109"/>
      <c r="Z145" s="103"/>
      <c r="AA145" s="103"/>
      <c r="AB145" s="103"/>
    </row>
    <row r="146" spans="1:28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90"/>
      <c r="X146" s="109"/>
      <c r="Y146" s="109"/>
      <c r="Z146" s="103"/>
      <c r="AA146" s="103"/>
      <c r="AB146" s="103"/>
    </row>
  </sheetData>
  <mergeCells count="22">
    <mergeCell ref="A104:V104"/>
    <mergeCell ref="A105:H105"/>
    <mergeCell ref="A106:V106"/>
    <mergeCell ref="A107:H107"/>
    <mergeCell ref="A18:V18"/>
    <mergeCell ref="A19:H19"/>
    <mergeCell ref="A60:V60"/>
    <mergeCell ref="A61:H61"/>
    <mergeCell ref="A62:V62"/>
    <mergeCell ref="A63:H63"/>
    <mergeCell ref="A17:H17"/>
    <mergeCell ref="A2:V2"/>
    <mergeCell ref="A3:H3"/>
    <mergeCell ref="A4:V4"/>
    <mergeCell ref="A5:H5"/>
    <mergeCell ref="B7:I7"/>
    <mergeCell ref="B8:I8"/>
    <mergeCell ref="B9:I9"/>
    <mergeCell ref="B10:I10"/>
    <mergeCell ref="B11:I11"/>
    <mergeCell ref="B12:I12"/>
    <mergeCell ref="A16:V16"/>
  </mergeCells>
  <conditionalFormatting sqref="B24:S49">
    <cfRule type="cellIs" dxfId="197" priority="33" stopIfTrue="1" operator="equal">
      <formula>B$51</formula>
    </cfRule>
    <cfRule type="cellIs" dxfId="196" priority="34" stopIfTrue="1" operator="equal">
      <formula>B$50</formula>
    </cfRule>
  </conditionalFormatting>
  <conditionalFormatting sqref="E68:P93">
    <cfRule type="cellIs" dxfId="195" priority="35" stopIfTrue="1" operator="equal">
      <formula>E$95</formula>
    </cfRule>
    <cfRule type="cellIs" dxfId="194" priority="36" stopIfTrue="1" operator="equal">
      <formula>E$94</formula>
    </cfRule>
  </conditionalFormatting>
  <conditionalFormatting sqref="I112:P137">
    <cfRule type="cellIs" dxfId="193" priority="37" stopIfTrue="1" operator="equal">
      <formula>I$139</formula>
    </cfRule>
    <cfRule type="cellIs" dxfId="192" priority="38" stopIfTrue="1" operator="equal">
      <formula>I$138</formula>
    </cfRule>
  </conditionalFormatting>
  <conditionalFormatting sqref="D68:D93">
    <cfRule type="cellIs" dxfId="191" priority="25" stopIfTrue="1" operator="equal">
      <formula>D$95</formula>
    </cfRule>
    <cfRule type="cellIs" dxfId="190" priority="26" stopIfTrue="1" operator="equal">
      <formula>D$94</formula>
    </cfRule>
  </conditionalFormatting>
  <conditionalFormatting sqref="Q112:S137">
    <cfRule type="cellIs" dxfId="189" priority="21" stopIfTrue="1" operator="equal">
      <formula>Q$139</formula>
    </cfRule>
    <cfRule type="cellIs" dxfId="188" priority="22" stopIfTrue="1" operator="equal">
      <formula>Q$138</formula>
    </cfRule>
  </conditionalFormatting>
  <conditionalFormatting sqref="Q68:S93">
    <cfRule type="cellIs" dxfId="187" priority="19" stopIfTrue="1" operator="equal">
      <formula>Q$95</formula>
    </cfRule>
    <cfRule type="cellIs" dxfId="186" priority="20" stopIfTrue="1" operator="equal">
      <formula>Q$94</formula>
    </cfRule>
  </conditionalFormatting>
  <conditionalFormatting sqref="T24:T49">
    <cfRule type="cellIs" dxfId="185" priority="17" stopIfTrue="1" operator="equal">
      <formula>T$51</formula>
    </cfRule>
    <cfRule type="cellIs" dxfId="184" priority="18" stopIfTrue="1" operator="equal">
      <formula>T$50</formula>
    </cfRule>
  </conditionalFormatting>
  <conditionalFormatting sqref="T112:T137">
    <cfRule type="cellIs" dxfId="183" priority="9" stopIfTrue="1" operator="equal">
      <formula>T$139</formula>
    </cfRule>
    <cfRule type="cellIs" dxfId="182" priority="10" stopIfTrue="1" operator="equal">
      <formula>T$138</formula>
    </cfRule>
  </conditionalFormatting>
  <conditionalFormatting sqref="T68:T93">
    <cfRule type="cellIs" dxfId="181" priority="7" stopIfTrue="1" operator="equal">
      <formula>T$95</formula>
    </cfRule>
    <cfRule type="cellIs" dxfId="180" priority="8" stopIfTrue="1" operator="equal">
      <formula>T$94</formula>
    </cfRule>
  </conditionalFormatting>
  <conditionalFormatting sqref="U24:U49">
    <cfRule type="cellIs" dxfId="179" priority="5" stopIfTrue="1" operator="equal">
      <formula>U$51</formula>
    </cfRule>
    <cfRule type="cellIs" dxfId="178" priority="6" stopIfTrue="1" operator="equal">
      <formula>U$50</formula>
    </cfRule>
  </conditionalFormatting>
  <conditionalFormatting sqref="U112:U137">
    <cfRule type="cellIs" dxfId="177" priority="3" stopIfTrue="1" operator="equal">
      <formula>U$139</formula>
    </cfRule>
    <cfRule type="cellIs" dxfId="176" priority="4" stopIfTrue="1" operator="equal">
      <formula>U$138</formula>
    </cfRule>
  </conditionalFormatting>
  <conditionalFormatting sqref="U68:U93">
    <cfRule type="cellIs" dxfId="175" priority="1" stopIfTrue="1" operator="equal">
      <formula>U$95</formula>
    </cfRule>
    <cfRule type="cellIs" dxfId="174" priority="2" stopIfTrue="1" operator="equal">
      <formula>U$94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8_I8!M54" display="&gt;&gt;&gt; Jährlicher Wert der Kennzahl - Valeur annuelle de l'indicateur"/>
    <hyperlink ref="B8:I8" location="K8_I8!M97" display="&gt;&gt;&gt; Gleitender Mittelwert über 3 Jahre - Moyenne mobile sur 3 années"/>
    <hyperlink ref="B9:I9" location="K8_I8!M140" display="&gt;&gt;&gt; Gleitender Mittelwert über 10 Jahre - Moyenne mobile sur 10 années"/>
    <hyperlink ref="V56" location="'K8_I8 '!A1" display=" &gt;&gt;&gt; Top"/>
    <hyperlink ref="V100" location="'K8_I8 '!A1" display=" &gt;&gt;&gt; Top"/>
    <hyperlink ref="V144" location="'K8_I8 '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</vt:lpstr>
      <vt:lpstr>K5_I5</vt:lpstr>
      <vt:lpstr>K6_I6 </vt:lpstr>
      <vt:lpstr>K7_I7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K4_I4!Zone_d_impression</vt:lpstr>
      <vt:lpstr>K5_I5!Zone_d_impression</vt:lpstr>
      <vt:lpstr>'K6_I6 '!Zone_d_impression</vt:lpstr>
      <vt:lpstr>K7_I7!Zone_d_impression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2019-11-19T14:02:29Z</dcterms:modified>
</cp:coreProperties>
</file>